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charts/chart32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charts/chart33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charts/chart34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charts/chart35.xml" ContentType="application/vnd.openxmlformats-officedocument.drawingml.chart+xml"/>
  <Override PartName="/xl/charts/style35.xml" ContentType="application/vnd.ms-office.chartstyle+xml"/>
  <Override PartName="/xl/charts/colors35.xml" ContentType="application/vnd.ms-office.chartcolorstyle+xml"/>
  <Override PartName="/xl/charts/chart36.xml" ContentType="application/vnd.openxmlformats-officedocument.drawingml.chart+xml"/>
  <Override PartName="/xl/charts/style36.xml" ContentType="application/vnd.ms-office.chartstyle+xml"/>
  <Override PartName="/xl/charts/colors36.xml" ContentType="application/vnd.ms-office.chartcolorstyle+xml"/>
  <Override PartName="/xl/charts/chart37.xml" ContentType="application/vnd.openxmlformats-officedocument.drawingml.chart+xml"/>
  <Override PartName="/xl/charts/style37.xml" ContentType="application/vnd.ms-office.chartstyle+xml"/>
  <Override PartName="/xl/charts/colors37.xml" ContentType="application/vnd.ms-office.chartcolorstyle+xml"/>
  <Override PartName="/xl/charts/chart38.xml" ContentType="application/vnd.openxmlformats-officedocument.drawingml.chart+xml"/>
  <Override PartName="/xl/charts/style38.xml" ContentType="application/vnd.ms-office.chartstyle+xml"/>
  <Override PartName="/xl/charts/colors38.xml" ContentType="application/vnd.ms-office.chartcolorstyle+xml"/>
  <Override PartName="/xl/charts/chart39.xml" ContentType="application/vnd.openxmlformats-officedocument.drawingml.chart+xml"/>
  <Override PartName="/xl/charts/style39.xml" ContentType="application/vnd.ms-office.chartstyle+xml"/>
  <Override PartName="/xl/charts/colors39.xml" ContentType="application/vnd.ms-office.chartcolorstyle+xml"/>
  <Override PartName="/xl/charts/chart40.xml" ContentType="application/vnd.openxmlformats-officedocument.drawingml.chart+xml"/>
  <Override PartName="/xl/charts/style40.xml" ContentType="application/vnd.ms-office.chartstyle+xml"/>
  <Override PartName="/xl/charts/colors40.xml" ContentType="application/vnd.ms-office.chartcolorstyle+xml"/>
  <Override PartName="/xl/charts/chart41.xml" ContentType="application/vnd.openxmlformats-officedocument.drawingml.chart+xml"/>
  <Override PartName="/xl/charts/style41.xml" ContentType="application/vnd.ms-office.chartstyle+xml"/>
  <Override PartName="/xl/charts/colors41.xml" ContentType="application/vnd.ms-office.chartcolorstyle+xml"/>
  <Override PartName="/xl/charts/chart42.xml" ContentType="application/vnd.openxmlformats-officedocument.drawingml.chart+xml"/>
  <Override PartName="/xl/charts/style42.xml" ContentType="application/vnd.ms-office.chartstyle+xml"/>
  <Override PartName="/xl/charts/colors42.xml" ContentType="application/vnd.ms-office.chartcolorstyle+xml"/>
  <Override PartName="/xl/charts/chart43.xml" ContentType="application/vnd.openxmlformats-officedocument.drawingml.chart+xml"/>
  <Override PartName="/xl/charts/style43.xml" ContentType="application/vnd.ms-office.chartstyle+xml"/>
  <Override PartName="/xl/charts/colors43.xml" ContentType="application/vnd.ms-office.chartcolorstyle+xml"/>
  <Override PartName="/xl/charts/chart44.xml" ContentType="application/vnd.openxmlformats-officedocument.drawingml.chart+xml"/>
  <Override PartName="/xl/charts/style44.xml" ContentType="application/vnd.ms-office.chartstyle+xml"/>
  <Override PartName="/xl/charts/colors44.xml" ContentType="application/vnd.ms-office.chartcolorstyle+xml"/>
  <Override PartName="/xl/charts/chart45.xml" ContentType="application/vnd.openxmlformats-officedocument.drawingml.chart+xml"/>
  <Override PartName="/xl/charts/style45.xml" ContentType="application/vnd.ms-office.chartstyle+xml"/>
  <Override PartName="/xl/charts/colors45.xml" ContentType="application/vnd.ms-office.chartcolorstyle+xml"/>
  <Override PartName="/xl/charts/chart46.xml" ContentType="application/vnd.openxmlformats-officedocument.drawingml.chart+xml"/>
  <Override PartName="/xl/charts/style46.xml" ContentType="application/vnd.ms-office.chartstyle+xml"/>
  <Override PartName="/xl/charts/colors46.xml" ContentType="application/vnd.ms-office.chartcolorstyle+xml"/>
  <Override PartName="/xl/charts/chart47.xml" ContentType="application/vnd.openxmlformats-officedocument.drawingml.chart+xml"/>
  <Override PartName="/xl/charts/style47.xml" ContentType="application/vnd.ms-office.chartstyle+xml"/>
  <Override PartName="/xl/charts/colors47.xml" ContentType="application/vnd.ms-office.chartcolorstyle+xml"/>
  <Override PartName="/xl/charts/chart48.xml" ContentType="application/vnd.openxmlformats-officedocument.drawingml.chart+xml"/>
  <Override PartName="/xl/charts/style48.xml" ContentType="application/vnd.ms-office.chartstyle+xml"/>
  <Override PartName="/xl/charts/colors48.xml" ContentType="application/vnd.ms-office.chartcolorstyle+xml"/>
  <Override PartName="/xl/charts/chart49.xml" ContentType="application/vnd.openxmlformats-officedocument.drawingml.chart+xml"/>
  <Override PartName="/xl/charts/style49.xml" ContentType="application/vnd.ms-office.chartstyle+xml"/>
  <Override PartName="/xl/charts/colors49.xml" ContentType="application/vnd.ms-office.chartcolorstyle+xml"/>
  <Override PartName="/xl/charts/chart50.xml" ContentType="application/vnd.openxmlformats-officedocument.drawingml.chart+xml"/>
  <Override PartName="/xl/charts/style50.xml" ContentType="application/vnd.ms-office.chartstyle+xml"/>
  <Override PartName="/xl/charts/colors50.xml" ContentType="application/vnd.ms-office.chartcolorstyle+xml"/>
  <Override PartName="/xl/charts/chart51.xml" ContentType="application/vnd.openxmlformats-officedocument.drawingml.chart+xml"/>
  <Override PartName="/xl/charts/style51.xml" ContentType="application/vnd.ms-office.chartstyle+xml"/>
  <Override PartName="/xl/charts/colors51.xml" ContentType="application/vnd.ms-office.chartcolorstyle+xml"/>
  <Override PartName="/xl/charts/chart52.xml" ContentType="application/vnd.openxmlformats-officedocument.drawingml.chart+xml"/>
  <Override PartName="/xl/charts/style52.xml" ContentType="application/vnd.ms-office.chartstyle+xml"/>
  <Override PartName="/xl/charts/colors52.xml" ContentType="application/vnd.ms-office.chartcolorstyle+xml"/>
  <Override PartName="/xl/charts/chart53.xml" ContentType="application/vnd.openxmlformats-officedocument.drawingml.chart+xml"/>
  <Override PartName="/xl/charts/style53.xml" ContentType="application/vnd.ms-office.chartstyle+xml"/>
  <Override PartName="/xl/charts/colors53.xml" ContentType="application/vnd.ms-office.chartcolorstyle+xml"/>
  <Override PartName="/xl/charts/chart54.xml" ContentType="application/vnd.openxmlformats-officedocument.drawingml.chart+xml"/>
  <Override PartName="/xl/charts/style54.xml" ContentType="application/vnd.ms-office.chartstyle+xml"/>
  <Override PartName="/xl/charts/colors54.xml" ContentType="application/vnd.ms-office.chartcolorstyle+xml"/>
  <Override PartName="/xl/charts/chart55.xml" ContentType="application/vnd.openxmlformats-officedocument.drawingml.chart+xml"/>
  <Override PartName="/xl/charts/style55.xml" ContentType="application/vnd.ms-office.chartstyle+xml"/>
  <Override PartName="/xl/charts/colors55.xml" ContentType="application/vnd.ms-office.chartcolorstyle+xml"/>
  <Override PartName="/xl/charts/chart56.xml" ContentType="application/vnd.openxmlformats-officedocument.drawingml.chart+xml"/>
  <Override PartName="/xl/charts/style56.xml" ContentType="application/vnd.ms-office.chartstyle+xml"/>
  <Override PartName="/xl/charts/colors56.xml" ContentType="application/vnd.ms-office.chartcolorstyle+xml"/>
  <Override PartName="/xl/charts/chart57.xml" ContentType="application/vnd.openxmlformats-officedocument.drawingml.chart+xml"/>
  <Override PartName="/xl/charts/style57.xml" ContentType="application/vnd.ms-office.chartstyle+xml"/>
  <Override PartName="/xl/charts/colors57.xml" ContentType="application/vnd.ms-office.chartcolorstyle+xml"/>
  <Override PartName="/xl/charts/chart58.xml" ContentType="application/vnd.openxmlformats-officedocument.drawingml.chart+xml"/>
  <Override PartName="/xl/charts/style58.xml" ContentType="application/vnd.ms-office.chartstyle+xml"/>
  <Override PartName="/xl/charts/colors58.xml" ContentType="application/vnd.ms-office.chartcolorstyle+xml"/>
  <Override PartName="/xl/charts/chart59.xml" ContentType="application/vnd.openxmlformats-officedocument.drawingml.chart+xml"/>
  <Override PartName="/xl/charts/style59.xml" ContentType="application/vnd.ms-office.chartstyle+xml"/>
  <Override PartName="/xl/charts/colors59.xml" ContentType="application/vnd.ms-office.chartcolorstyle+xml"/>
  <Override PartName="/xl/charts/chart60.xml" ContentType="application/vnd.openxmlformats-officedocument.drawingml.chart+xml"/>
  <Override PartName="/xl/charts/style60.xml" ContentType="application/vnd.ms-office.chartstyle+xml"/>
  <Override PartName="/xl/charts/colors60.xml" ContentType="application/vnd.ms-office.chartcolorstyle+xml"/>
  <Override PartName="/xl/charts/chart61.xml" ContentType="application/vnd.openxmlformats-officedocument.drawingml.chart+xml"/>
  <Override PartName="/xl/charts/style61.xml" ContentType="application/vnd.ms-office.chartstyle+xml"/>
  <Override PartName="/xl/charts/colors61.xml" ContentType="application/vnd.ms-office.chartcolorstyle+xml"/>
  <Override PartName="/xl/charts/chart62.xml" ContentType="application/vnd.openxmlformats-officedocument.drawingml.chart+xml"/>
  <Override PartName="/xl/charts/style62.xml" ContentType="application/vnd.ms-office.chartstyle+xml"/>
  <Override PartName="/xl/charts/colors62.xml" ContentType="application/vnd.ms-office.chartcolorstyle+xml"/>
  <Override PartName="/xl/charts/chart63.xml" ContentType="application/vnd.openxmlformats-officedocument.drawingml.chart+xml"/>
  <Override PartName="/xl/charts/style63.xml" ContentType="application/vnd.ms-office.chartstyle+xml"/>
  <Override PartName="/xl/charts/colors63.xml" ContentType="application/vnd.ms-office.chartcolorstyle+xml"/>
  <Override PartName="/xl/charts/chart64.xml" ContentType="application/vnd.openxmlformats-officedocument.drawingml.chart+xml"/>
  <Override PartName="/xl/charts/style64.xml" ContentType="application/vnd.ms-office.chartstyle+xml"/>
  <Override PartName="/xl/charts/colors64.xml" ContentType="application/vnd.ms-office.chartcolorstyle+xml"/>
  <Override PartName="/xl/charts/chart65.xml" ContentType="application/vnd.openxmlformats-officedocument.drawingml.chart+xml"/>
  <Override PartName="/xl/charts/style65.xml" ContentType="application/vnd.ms-office.chartstyle+xml"/>
  <Override PartName="/xl/charts/colors65.xml" ContentType="application/vnd.ms-office.chartcolorstyle+xml"/>
  <Override PartName="/xl/charts/chart66.xml" ContentType="application/vnd.openxmlformats-officedocument.drawingml.chart+xml"/>
  <Override PartName="/xl/charts/style66.xml" ContentType="application/vnd.ms-office.chartstyle+xml"/>
  <Override PartName="/xl/charts/colors66.xml" ContentType="application/vnd.ms-office.chartcolorstyle+xml"/>
  <Override PartName="/xl/charts/chart67.xml" ContentType="application/vnd.openxmlformats-officedocument.drawingml.chart+xml"/>
  <Override PartName="/xl/charts/style67.xml" ContentType="application/vnd.ms-office.chartstyle+xml"/>
  <Override PartName="/xl/charts/colors67.xml" ContentType="application/vnd.ms-office.chartcolorstyle+xml"/>
  <Override PartName="/xl/charts/chart68.xml" ContentType="application/vnd.openxmlformats-officedocument.drawingml.chart+xml"/>
  <Override PartName="/xl/charts/style68.xml" ContentType="application/vnd.ms-office.chartstyle+xml"/>
  <Override PartName="/xl/charts/colors68.xml" ContentType="application/vnd.ms-office.chartcolorstyle+xml"/>
  <Override PartName="/xl/charts/chart69.xml" ContentType="application/vnd.openxmlformats-officedocument.drawingml.chart+xml"/>
  <Override PartName="/xl/charts/style69.xml" ContentType="application/vnd.ms-office.chartstyle+xml"/>
  <Override PartName="/xl/charts/colors69.xml" ContentType="application/vnd.ms-office.chartcolorstyle+xml"/>
  <Override PartName="/xl/charts/chart70.xml" ContentType="application/vnd.openxmlformats-officedocument.drawingml.chart+xml"/>
  <Override PartName="/xl/charts/style70.xml" ContentType="application/vnd.ms-office.chartstyle+xml"/>
  <Override PartName="/xl/charts/colors70.xml" ContentType="application/vnd.ms-office.chartcolorstyle+xml"/>
  <Override PartName="/xl/charts/chart71.xml" ContentType="application/vnd.openxmlformats-officedocument.drawingml.chart+xml"/>
  <Override PartName="/xl/charts/style71.xml" ContentType="application/vnd.ms-office.chartstyle+xml"/>
  <Override PartName="/xl/charts/colors71.xml" ContentType="application/vnd.ms-office.chartcolorstyle+xml"/>
  <Override PartName="/xl/charts/chart72.xml" ContentType="application/vnd.openxmlformats-officedocument.drawingml.chart+xml"/>
  <Override PartName="/xl/charts/style72.xml" ContentType="application/vnd.ms-office.chartstyle+xml"/>
  <Override PartName="/xl/charts/colors72.xml" ContentType="application/vnd.ms-office.chartcolorstyle+xml"/>
  <Override PartName="/xl/charts/chart73.xml" ContentType="application/vnd.openxmlformats-officedocument.drawingml.chart+xml"/>
  <Override PartName="/xl/charts/style73.xml" ContentType="application/vnd.ms-office.chartstyle+xml"/>
  <Override PartName="/xl/charts/colors73.xml" ContentType="application/vnd.ms-office.chartcolorstyle+xml"/>
  <Override PartName="/xl/charts/chart74.xml" ContentType="application/vnd.openxmlformats-officedocument.drawingml.chart+xml"/>
  <Override PartName="/xl/charts/style74.xml" ContentType="application/vnd.ms-office.chartstyle+xml"/>
  <Override PartName="/xl/charts/colors74.xml" ContentType="application/vnd.ms-office.chartcolorstyle+xml"/>
  <Override PartName="/xl/charts/chart75.xml" ContentType="application/vnd.openxmlformats-officedocument.drawingml.chart+xml"/>
  <Override PartName="/xl/charts/style75.xml" ContentType="application/vnd.ms-office.chartstyle+xml"/>
  <Override PartName="/xl/charts/colors75.xml" ContentType="application/vnd.ms-office.chartcolorstyle+xml"/>
  <Override PartName="/xl/charts/chart76.xml" ContentType="application/vnd.openxmlformats-officedocument.drawingml.chart+xml"/>
  <Override PartName="/xl/charts/style76.xml" ContentType="application/vnd.ms-office.chartstyle+xml"/>
  <Override PartName="/xl/charts/colors76.xml" ContentType="application/vnd.ms-office.chartcolorstyle+xml"/>
  <Override PartName="/xl/charts/chart77.xml" ContentType="application/vnd.openxmlformats-officedocument.drawingml.chart+xml"/>
  <Override PartName="/xl/charts/style77.xml" ContentType="application/vnd.ms-office.chartstyle+xml"/>
  <Override PartName="/xl/charts/colors77.xml" ContentType="application/vnd.ms-office.chartcolorstyle+xml"/>
  <Override PartName="/xl/charts/chart78.xml" ContentType="application/vnd.openxmlformats-officedocument.drawingml.chart+xml"/>
  <Override PartName="/xl/charts/style78.xml" ContentType="application/vnd.ms-office.chartstyle+xml"/>
  <Override PartName="/xl/charts/colors78.xml" ContentType="application/vnd.ms-office.chartcolorstyle+xml"/>
  <Override PartName="/xl/charts/chart79.xml" ContentType="application/vnd.openxmlformats-officedocument.drawingml.chart+xml"/>
  <Override PartName="/xl/charts/style79.xml" ContentType="application/vnd.ms-office.chartstyle+xml"/>
  <Override PartName="/xl/charts/colors79.xml" ContentType="application/vnd.ms-office.chartcolorstyle+xml"/>
  <Override PartName="/xl/charts/chart80.xml" ContentType="application/vnd.openxmlformats-officedocument.drawingml.chart+xml"/>
  <Override PartName="/xl/charts/style80.xml" ContentType="application/vnd.ms-office.chartstyle+xml"/>
  <Override PartName="/xl/charts/colors80.xml" ContentType="application/vnd.ms-office.chartcolorstyle+xml"/>
  <Override PartName="/xl/charts/chart81.xml" ContentType="application/vnd.openxmlformats-officedocument.drawingml.chart+xml"/>
  <Override PartName="/xl/charts/style81.xml" ContentType="application/vnd.ms-office.chartstyle+xml"/>
  <Override PartName="/xl/charts/colors81.xml" ContentType="application/vnd.ms-office.chartcolorstyle+xml"/>
  <Override PartName="/xl/charts/chart82.xml" ContentType="application/vnd.openxmlformats-officedocument.drawingml.chart+xml"/>
  <Override PartName="/xl/charts/style82.xml" ContentType="application/vnd.ms-office.chartstyle+xml"/>
  <Override PartName="/xl/charts/colors82.xml" ContentType="application/vnd.ms-office.chartcolorstyle+xml"/>
  <Override PartName="/xl/charts/chart83.xml" ContentType="application/vnd.openxmlformats-officedocument.drawingml.chart+xml"/>
  <Override PartName="/xl/charts/style83.xml" ContentType="application/vnd.ms-office.chartstyle+xml"/>
  <Override PartName="/xl/charts/colors83.xml" ContentType="application/vnd.ms-office.chartcolorstyle+xml"/>
  <Override PartName="/xl/charts/chart84.xml" ContentType="application/vnd.openxmlformats-officedocument.drawingml.chart+xml"/>
  <Override PartName="/xl/charts/style84.xml" ContentType="application/vnd.ms-office.chartstyle+xml"/>
  <Override PartName="/xl/charts/colors84.xml" ContentType="application/vnd.ms-office.chartcolorstyle+xml"/>
  <Override PartName="/xl/charts/chart85.xml" ContentType="application/vnd.openxmlformats-officedocument.drawingml.chart+xml"/>
  <Override PartName="/xl/charts/style85.xml" ContentType="application/vnd.ms-office.chartstyle+xml"/>
  <Override PartName="/xl/charts/colors85.xml" ContentType="application/vnd.ms-office.chartcolorstyle+xml"/>
  <Override PartName="/xl/charts/chart86.xml" ContentType="application/vnd.openxmlformats-officedocument.drawingml.chart+xml"/>
  <Override PartName="/xl/charts/style86.xml" ContentType="application/vnd.ms-office.chartstyle+xml"/>
  <Override PartName="/xl/charts/colors86.xml" ContentType="application/vnd.ms-office.chartcolorstyle+xml"/>
  <Override PartName="/xl/charts/chart87.xml" ContentType="application/vnd.openxmlformats-officedocument.drawingml.chart+xml"/>
  <Override PartName="/xl/charts/style87.xml" ContentType="application/vnd.ms-office.chartstyle+xml"/>
  <Override PartName="/xl/charts/colors87.xml" ContentType="application/vnd.ms-office.chartcolorstyle+xml"/>
  <Override PartName="/xl/charts/chart88.xml" ContentType="application/vnd.openxmlformats-officedocument.drawingml.chart+xml"/>
  <Override PartName="/xl/charts/style88.xml" ContentType="application/vnd.ms-office.chartstyle+xml"/>
  <Override PartName="/xl/charts/colors88.xml" ContentType="application/vnd.ms-office.chartcolorstyle+xml"/>
  <Override PartName="/xl/charts/chart89.xml" ContentType="application/vnd.openxmlformats-officedocument.drawingml.chart+xml"/>
  <Override PartName="/xl/charts/style89.xml" ContentType="application/vnd.ms-office.chartstyle+xml"/>
  <Override PartName="/xl/charts/colors89.xml" ContentType="application/vnd.ms-office.chartcolorstyle+xml"/>
  <Override PartName="/xl/charts/chart90.xml" ContentType="application/vnd.openxmlformats-officedocument.drawingml.chart+xml"/>
  <Override PartName="/xl/charts/style90.xml" ContentType="application/vnd.ms-office.chartstyle+xml"/>
  <Override PartName="/xl/charts/colors90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codeName="ThisWorkbook" publishItems="1" defaultThemeVersion="166925"/>
  <mc:AlternateContent xmlns:mc="http://schemas.openxmlformats.org/markup-compatibility/2006">
    <mc:Choice Requires="x15">
      <x15ac:absPath xmlns:x15ac="http://schemas.microsoft.com/office/spreadsheetml/2010/11/ac" url="C:\Users\Bruce Anderson\Dropbox\APEC\VSR Study\Report\Submittal Documents\FINAL\SSA Model\"/>
    </mc:Choice>
  </mc:AlternateContent>
  <xr:revisionPtr revIDLastSave="0" documentId="13_ncr:1_{41F651FB-E482-49AD-853B-5EBE2C291BC7}" xr6:coauthVersionLast="45" xr6:coauthVersionMax="45" xr10:uidLastSave="{00000000-0000-0000-0000-000000000000}"/>
  <bookViews>
    <workbookView xWindow="780" yWindow="780" windowWidth="27795" windowHeight="15525" tabRatio="503" xr2:uid="{6DE8DD91-84BB-8148-9288-2D420ABC1330}"/>
  </bookViews>
  <sheets>
    <sheet name="Information" sheetId="6" r:id="rId1"/>
    <sheet name="Ship &amp; EF Parameters" sheetId="5" r:id="rId2"/>
    <sheet name="Analysis Matrices" sheetId="1" r:id="rId3"/>
    <sheet name="EF Curves" sheetId="4" state="veryHidden" r:id="rId4"/>
  </sheets>
  <calcPr calcId="18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32" i="1" l="1"/>
  <c r="O32" i="1"/>
  <c r="D104" i="1"/>
  <c r="D50" i="1"/>
  <c r="D68" i="1"/>
  <c r="D86" i="1"/>
  <c r="D122" i="1"/>
  <c r="J22" i="1"/>
  <c r="K22" i="1"/>
  <c r="L22" i="1"/>
  <c r="M22" i="1"/>
  <c r="N22" i="1"/>
  <c r="O22" i="1"/>
  <c r="P22" i="1"/>
  <c r="Q22" i="1"/>
  <c r="R22" i="1"/>
  <c r="S22" i="1"/>
  <c r="O40" i="1"/>
  <c r="D40" i="1"/>
  <c r="P40" i="1"/>
  <c r="E40" i="1"/>
  <c r="Q40" i="1"/>
  <c r="F40" i="1"/>
  <c r="R40" i="1"/>
  <c r="G40" i="1"/>
  <c r="S40" i="1"/>
  <c r="H40" i="1"/>
  <c r="T40" i="1"/>
  <c r="I40" i="1"/>
  <c r="U40" i="1"/>
  <c r="J40" i="1"/>
  <c r="V40" i="1"/>
  <c r="K40" i="1"/>
  <c r="W40" i="1"/>
  <c r="L40" i="1"/>
  <c r="X40" i="1"/>
  <c r="M40" i="1"/>
  <c r="Y40" i="1"/>
  <c r="N112" i="1"/>
  <c r="M112" i="1"/>
  <c r="L112" i="1"/>
  <c r="K112" i="1"/>
  <c r="J112" i="1"/>
  <c r="I112" i="1"/>
  <c r="H112" i="1"/>
  <c r="G112" i="1"/>
  <c r="F112" i="1"/>
  <c r="E112" i="1"/>
  <c r="D112" i="1"/>
  <c r="J21" i="1"/>
  <c r="K21" i="1"/>
  <c r="L21" i="1"/>
  <c r="M21" i="1"/>
  <c r="N21" i="1"/>
  <c r="O21" i="1"/>
  <c r="P21" i="1"/>
  <c r="Q21" i="1"/>
  <c r="R21" i="1"/>
  <c r="S21" i="1"/>
  <c r="O39" i="1"/>
  <c r="D39" i="1"/>
  <c r="P39" i="1"/>
  <c r="E39" i="1"/>
  <c r="Q39" i="1"/>
  <c r="F39" i="1"/>
  <c r="R39" i="1"/>
  <c r="G39" i="1"/>
  <c r="S39" i="1"/>
  <c r="H39" i="1"/>
  <c r="T39" i="1"/>
  <c r="I39" i="1"/>
  <c r="U39" i="1"/>
  <c r="J39" i="1"/>
  <c r="V39" i="1"/>
  <c r="K39" i="1"/>
  <c r="W39" i="1"/>
  <c r="L39" i="1"/>
  <c r="X39" i="1"/>
  <c r="M39" i="1"/>
  <c r="Y39" i="1"/>
  <c r="N111" i="1"/>
  <c r="M111" i="1"/>
  <c r="L111" i="1"/>
  <c r="K111" i="1"/>
  <c r="J111" i="1"/>
  <c r="I111" i="1"/>
  <c r="H111" i="1"/>
  <c r="G111" i="1"/>
  <c r="F111" i="1"/>
  <c r="E111" i="1"/>
  <c r="D111" i="1"/>
  <c r="J20" i="1"/>
  <c r="K20" i="1"/>
  <c r="L20" i="1"/>
  <c r="M20" i="1"/>
  <c r="N20" i="1"/>
  <c r="O20" i="1"/>
  <c r="P20" i="1"/>
  <c r="Q20" i="1"/>
  <c r="R20" i="1"/>
  <c r="S20" i="1"/>
  <c r="O38" i="1"/>
  <c r="D38" i="1"/>
  <c r="P38" i="1"/>
  <c r="E38" i="1"/>
  <c r="Q38" i="1"/>
  <c r="F38" i="1"/>
  <c r="R38" i="1"/>
  <c r="G38" i="1"/>
  <c r="S38" i="1"/>
  <c r="H38" i="1"/>
  <c r="T38" i="1"/>
  <c r="I38" i="1"/>
  <c r="U38" i="1"/>
  <c r="J38" i="1"/>
  <c r="V38" i="1"/>
  <c r="K38" i="1"/>
  <c r="W38" i="1"/>
  <c r="L38" i="1"/>
  <c r="X38" i="1"/>
  <c r="M38" i="1"/>
  <c r="Y38" i="1"/>
  <c r="N110" i="1"/>
  <c r="M110" i="1"/>
  <c r="L110" i="1"/>
  <c r="K110" i="1"/>
  <c r="J110" i="1"/>
  <c r="I110" i="1"/>
  <c r="H110" i="1"/>
  <c r="G110" i="1"/>
  <c r="F110" i="1"/>
  <c r="E110" i="1"/>
  <c r="D110" i="1"/>
  <c r="J19" i="1"/>
  <c r="K19" i="1"/>
  <c r="L19" i="1"/>
  <c r="M19" i="1"/>
  <c r="N19" i="1"/>
  <c r="O19" i="1"/>
  <c r="P19" i="1"/>
  <c r="Q19" i="1"/>
  <c r="R19" i="1"/>
  <c r="S19" i="1"/>
  <c r="O37" i="1"/>
  <c r="D37" i="1"/>
  <c r="P37" i="1"/>
  <c r="E37" i="1"/>
  <c r="Q37" i="1"/>
  <c r="F37" i="1"/>
  <c r="R37" i="1"/>
  <c r="G37" i="1"/>
  <c r="S37" i="1"/>
  <c r="H37" i="1"/>
  <c r="T37" i="1"/>
  <c r="I37" i="1"/>
  <c r="U37" i="1"/>
  <c r="J37" i="1"/>
  <c r="V37" i="1"/>
  <c r="K37" i="1"/>
  <c r="W37" i="1"/>
  <c r="L37" i="1"/>
  <c r="X37" i="1"/>
  <c r="M37" i="1"/>
  <c r="Y37" i="1"/>
  <c r="N109" i="1"/>
  <c r="M109" i="1"/>
  <c r="L109" i="1"/>
  <c r="K109" i="1"/>
  <c r="J109" i="1"/>
  <c r="I109" i="1"/>
  <c r="H109" i="1"/>
  <c r="G109" i="1"/>
  <c r="F109" i="1"/>
  <c r="E109" i="1"/>
  <c r="D109" i="1"/>
  <c r="J18" i="1"/>
  <c r="K18" i="1"/>
  <c r="L18" i="1"/>
  <c r="M18" i="1"/>
  <c r="N18" i="1"/>
  <c r="O18" i="1"/>
  <c r="P18" i="1"/>
  <c r="Q18" i="1"/>
  <c r="R18" i="1"/>
  <c r="S18" i="1"/>
  <c r="O36" i="1"/>
  <c r="D36" i="1"/>
  <c r="P36" i="1"/>
  <c r="E36" i="1"/>
  <c r="Q36" i="1"/>
  <c r="F36" i="1"/>
  <c r="R36" i="1"/>
  <c r="G36" i="1"/>
  <c r="S36" i="1"/>
  <c r="H36" i="1"/>
  <c r="T36" i="1"/>
  <c r="I36" i="1"/>
  <c r="U36" i="1"/>
  <c r="J36" i="1"/>
  <c r="V36" i="1"/>
  <c r="K36" i="1"/>
  <c r="W36" i="1"/>
  <c r="L36" i="1"/>
  <c r="X36" i="1"/>
  <c r="M36" i="1"/>
  <c r="Y36" i="1"/>
  <c r="N108" i="1"/>
  <c r="M108" i="1"/>
  <c r="L108" i="1"/>
  <c r="K108" i="1"/>
  <c r="J108" i="1"/>
  <c r="I108" i="1"/>
  <c r="H108" i="1"/>
  <c r="G108" i="1"/>
  <c r="F108" i="1"/>
  <c r="E108" i="1"/>
  <c r="D108" i="1"/>
  <c r="J17" i="1"/>
  <c r="K17" i="1"/>
  <c r="L17" i="1"/>
  <c r="M17" i="1"/>
  <c r="N17" i="1"/>
  <c r="O17" i="1"/>
  <c r="P17" i="1"/>
  <c r="Q17" i="1"/>
  <c r="R17" i="1"/>
  <c r="S17" i="1"/>
  <c r="O35" i="1"/>
  <c r="D35" i="1"/>
  <c r="P35" i="1"/>
  <c r="E35" i="1"/>
  <c r="Q35" i="1"/>
  <c r="F35" i="1"/>
  <c r="R35" i="1"/>
  <c r="G35" i="1"/>
  <c r="S35" i="1"/>
  <c r="H35" i="1"/>
  <c r="T35" i="1"/>
  <c r="I35" i="1"/>
  <c r="U35" i="1"/>
  <c r="J35" i="1"/>
  <c r="V35" i="1"/>
  <c r="K35" i="1"/>
  <c r="W35" i="1"/>
  <c r="L35" i="1"/>
  <c r="X35" i="1"/>
  <c r="M35" i="1"/>
  <c r="Y35" i="1"/>
  <c r="N107" i="1"/>
  <c r="M107" i="1"/>
  <c r="L107" i="1"/>
  <c r="K107" i="1"/>
  <c r="J107" i="1"/>
  <c r="I107" i="1"/>
  <c r="H107" i="1"/>
  <c r="G107" i="1"/>
  <c r="F107" i="1"/>
  <c r="E107" i="1"/>
  <c r="D107" i="1"/>
  <c r="J16" i="1"/>
  <c r="K16" i="1"/>
  <c r="L16" i="1"/>
  <c r="M16" i="1"/>
  <c r="N16" i="1"/>
  <c r="O16" i="1"/>
  <c r="P16" i="1"/>
  <c r="Q16" i="1"/>
  <c r="R16" i="1"/>
  <c r="S16" i="1"/>
  <c r="O34" i="1"/>
  <c r="D34" i="1"/>
  <c r="P34" i="1"/>
  <c r="E34" i="1"/>
  <c r="Q34" i="1"/>
  <c r="F34" i="1"/>
  <c r="R34" i="1"/>
  <c r="G34" i="1"/>
  <c r="S34" i="1"/>
  <c r="H34" i="1"/>
  <c r="T34" i="1"/>
  <c r="I34" i="1"/>
  <c r="U34" i="1"/>
  <c r="J34" i="1"/>
  <c r="V34" i="1"/>
  <c r="K34" i="1"/>
  <c r="W34" i="1"/>
  <c r="L34" i="1"/>
  <c r="X34" i="1"/>
  <c r="M34" i="1"/>
  <c r="Y34" i="1"/>
  <c r="N106" i="1"/>
  <c r="M106" i="1"/>
  <c r="L106" i="1"/>
  <c r="K106" i="1"/>
  <c r="J106" i="1"/>
  <c r="I106" i="1"/>
  <c r="H106" i="1"/>
  <c r="G106" i="1"/>
  <c r="F106" i="1"/>
  <c r="E106" i="1"/>
  <c r="D106" i="1"/>
  <c r="J15" i="1"/>
  <c r="K15" i="1"/>
  <c r="L15" i="1"/>
  <c r="M15" i="1"/>
  <c r="N15" i="1"/>
  <c r="O15" i="1"/>
  <c r="P15" i="1"/>
  <c r="Q15" i="1"/>
  <c r="R15" i="1"/>
  <c r="S15" i="1"/>
  <c r="O33" i="1"/>
  <c r="D33" i="1"/>
  <c r="P33" i="1"/>
  <c r="E33" i="1"/>
  <c r="Q33" i="1"/>
  <c r="F33" i="1"/>
  <c r="R33" i="1"/>
  <c r="G33" i="1"/>
  <c r="S33" i="1"/>
  <c r="H33" i="1"/>
  <c r="T33" i="1"/>
  <c r="I33" i="1"/>
  <c r="U33" i="1"/>
  <c r="J33" i="1"/>
  <c r="V33" i="1"/>
  <c r="K33" i="1"/>
  <c r="W33" i="1"/>
  <c r="L33" i="1"/>
  <c r="X33" i="1"/>
  <c r="M33" i="1"/>
  <c r="Y33" i="1"/>
  <c r="N105" i="1"/>
  <c r="M105" i="1"/>
  <c r="L105" i="1"/>
  <c r="K105" i="1"/>
  <c r="J105" i="1"/>
  <c r="I105" i="1"/>
  <c r="H105" i="1"/>
  <c r="G105" i="1"/>
  <c r="F105" i="1"/>
  <c r="E105" i="1"/>
  <c r="D105" i="1"/>
  <c r="J14" i="1"/>
  <c r="K14" i="1"/>
  <c r="L14" i="1"/>
  <c r="M14" i="1"/>
  <c r="N14" i="1"/>
  <c r="O14" i="1"/>
  <c r="P14" i="1"/>
  <c r="Q14" i="1"/>
  <c r="R14" i="1"/>
  <c r="S14" i="1"/>
  <c r="P32" i="1"/>
  <c r="E32" i="1"/>
  <c r="Q32" i="1"/>
  <c r="F32" i="1"/>
  <c r="R32" i="1"/>
  <c r="G32" i="1"/>
  <c r="S32" i="1"/>
  <c r="H32" i="1"/>
  <c r="T32" i="1"/>
  <c r="I32" i="1"/>
  <c r="U32" i="1"/>
  <c r="J32" i="1"/>
  <c r="V32" i="1"/>
  <c r="K32" i="1"/>
  <c r="W32" i="1"/>
  <c r="L32" i="1"/>
  <c r="X32" i="1"/>
  <c r="M32" i="1"/>
  <c r="Y32" i="1"/>
  <c r="N104" i="1"/>
  <c r="M104" i="1"/>
  <c r="L104" i="1"/>
  <c r="K104" i="1"/>
  <c r="J104" i="1"/>
  <c r="I104" i="1"/>
  <c r="H104" i="1"/>
  <c r="G104" i="1"/>
  <c r="F104" i="1"/>
  <c r="E104" i="1"/>
  <c r="O104" i="1"/>
  <c r="Y112" i="1"/>
  <c r="X112" i="1"/>
  <c r="W112" i="1"/>
  <c r="V112" i="1"/>
  <c r="U112" i="1"/>
  <c r="T112" i="1"/>
  <c r="S112" i="1"/>
  <c r="R112" i="1"/>
  <c r="Q112" i="1"/>
  <c r="P112" i="1"/>
  <c r="O112" i="1"/>
  <c r="Y111" i="1"/>
  <c r="X111" i="1"/>
  <c r="W111" i="1"/>
  <c r="V111" i="1"/>
  <c r="U111" i="1"/>
  <c r="T111" i="1"/>
  <c r="S111" i="1"/>
  <c r="R111" i="1"/>
  <c r="Q111" i="1"/>
  <c r="P111" i="1"/>
  <c r="O111" i="1"/>
  <c r="Y110" i="1"/>
  <c r="X110" i="1"/>
  <c r="W110" i="1"/>
  <c r="V110" i="1"/>
  <c r="U110" i="1"/>
  <c r="T110" i="1"/>
  <c r="S110" i="1"/>
  <c r="R110" i="1"/>
  <c r="Q110" i="1"/>
  <c r="P110" i="1"/>
  <c r="O110" i="1"/>
  <c r="Y109" i="1"/>
  <c r="X109" i="1"/>
  <c r="W109" i="1"/>
  <c r="V109" i="1"/>
  <c r="U109" i="1"/>
  <c r="T109" i="1"/>
  <c r="S109" i="1"/>
  <c r="R109" i="1"/>
  <c r="Q109" i="1"/>
  <c r="P109" i="1"/>
  <c r="O109" i="1"/>
  <c r="Y108" i="1"/>
  <c r="X108" i="1"/>
  <c r="W108" i="1"/>
  <c r="V108" i="1"/>
  <c r="U108" i="1"/>
  <c r="T108" i="1"/>
  <c r="S108" i="1"/>
  <c r="R108" i="1"/>
  <c r="Q108" i="1"/>
  <c r="P108" i="1"/>
  <c r="O108" i="1"/>
  <c r="Y107" i="1"/>
  <c r="X107" i="1"/>
  <c r="W107" i="1"/>
  <c r="V107" i="1"/>
  <c r="U107" i="1"/>
  <c r="T107" i="1"/>
  <c r="S107" i="1"/>
  <c r="R107" i="1"/>
  <c r="Q107" i="1"/>
  <c r="P107" i="1"/>
  <c r="O107" i="1"/>
  <c r="Y106" i="1"/>
  <c r="X106" i="1"/>
  <c r="W106" i="1"/>
  <c r="V106" i="1"/>
  <c r="U106" i="1"/>
  <c r="T106" i="1"/>
  <c r="S106" i="1"/>
  <c r="R106" i="1"/>
  <c r="Q106" i="1"/>
  <c r="P106" i="1"/>
  <c r="O106" i="1"/>
  <c r="Y105" i="1"/>
  <c r="X105" i="1"/>
  <c r="W105" i="1"/>
  <c r="V105" i="1"/>
  <c r="U105" i="1"/>
  <c r="T105" i="1"/>
  <c r="S105" i="1"/>
  <c r="R105" i="1"/>
  <c r="Q105" i="1"/>
  <c r="P105" i="1"/>
  <c r="O105" i="1"/>
  <c r="Y104" i="1"/>
  <c r="X104" i="1"/>
  <c r="W104" i="1"/>
  <c r="V104" i="1"/>
  <c r="U104" i="1"/>
  <c r="T104" i="1"/>
  <c r="S104" i="1"/>
  <c r="R104" i="1"/>
  <c r="Q104" i="1"/>
  <c r="P104" i="1"/>
  <c r="Z32" i="1"/>
  <c r="Z104" i="1"/>
  <c r="Z40" i="1"/>
  <c r="AA40" i="1"/>
  <c r="AB40" i="1"/>
  <c r="AC40" i="1"/>
  <c r="AD40" i="1"/>
  <c r="AE40" i="1"/>
  <c r="AF40" i="1"/>
  <c r="AG40" i="1"/>
  <c r="AH40" i="1"/>
  <c r="AI40" i="1"/>
  <c r="AJ40" i="1"/>
  <c r="AJ112" i="1"/>
  <c r="AI112" i="1"/>
  <c r="AH112" i="1"/>
  <c r="AG112" i="1"/>
  <c r="AF112" i="1"/>
  <c r="AE112" i="1"/>
  <c r="AD112" i="1"/>
  <c r="AC112" i="1"/>
  <c r="AB112" i="1"/>
  <c r="AA112" i="1"/>
  <c r="Z112" i="1"/>
  <c r="Z39" i="1"/>
  <c r="AA39" i="1"/>
  <c r="AB39" i="1"/>
  <c r="AC39" i="1"/>
  <c r="AD39" i="1"/>
  <c r="AE39" i="1"/>
  <c r="AF39" i="1"/>
  <c r="AG39" i="1"/>
  <c r="AH39" i="1"/>
  <c r="AI39" i="1"/>
  <c r="AJ39" i="1"/>
  <c r="AJ111" i="1"/>
  <c r="AI111" i="1"/>
  <c r="AH111" i="1"/>
  <c r="AG111" i="1"/>
  <c r="AF111" i="1"/>
  <c r="AE111" i="1"/>
  <c r="AD111" i="1"/>
  <c r="AC111" i="1"/>
  <c r="AB111" i="1"/>
  <c r="AA111" i="1"/>
  <c r="Z111" i="1"/>
  <c r="Z38" i="1"/>
  <c r="AA38" i="1"/>
  <c r="AB38" i="1"/>
  <c r="AC38" i="1"/>
  <c r="AD38" i="1"/>
  <c r="AE38" i="1"/>
  <c r="AF38" i="1"/>
  <c r="AG38" i="1"/>
  <c r="AH38" i="1"/>
  <c r="AI38" i="1"/>
  <c r="AJ38" i="1"/>
  <c r="AJ110" i="1"/>
  <c r="AI110" i="1"/>
  <c r="AH110" i="1"/>
  <c r="AG110" i="1"/>
  <c r="AF110" i="1"/>
  <c r="AE110" i="1"/>
  <c r="AD110" i="1"/>
  <c r="AC110" i="1"/>
  <c r="AB110" i="1"/>
  <c r="AA110" i="1"/>
  <c r="Z110" i="1"/>
  <c r="Z37" i="1"/>
  <c r="AA37" i="1"/>
  <c r="AB37" i="1"/>
  <c r="AC37" i="1"/>
  <c r="AD37" i="1"/>
  <c r="AE37" i="1"/>
  <c r="AF37" i="1"/>
  <c r="AG37" i="1"/>
  <c r="AH37" i="1"/>
  <c r="AI37" i="1"/>
  <c r="AJ37" i="1"/>
  <c r="AJ109" i="1"/>
  <c r="AI109" i="1"/>
  <c r="AH109" i="1"/>
  <c r="AG109" i="1"/>
  <c r="AF109" i="1"/>
  <c r="AE109" i="1"/>
  <c r="AD109" i="1"/>
  <c r="AC109" i="1"/>
  <c r="AB109" i="1"/>
  <c r="AA109" i="1"/>
  <c r="Z109" i="1"/>
  <c r="Z36" i="1"/>
  <c r="AA36" i="1"/>
  <c r="AB36" i="1"/>
  <c r="AC36" i="1"/>
  <c r="AD36" i="1"/>
  <c r="AE36" i="1"/>
  <c r="AF36" i="1"/>
  <c r="AG36" i="1"/>
  <c r="AH36" i="1"/>
  <c r="AI36" i="1"/>
  <c r="AJ36" i="1"/>
  <c r="AJ108" i="1"/>
  <c r="AI108" i="1"/>
  <c r="AH108" i="1"/>
  <c r="AG108" i="1"/>
  <c r="AF108" i="1"/>
  <c r="AE108" i="1"/>
  <c r="AD108" i="1"/>
  <c r="AC108" i="1"/>
  <c r="AB108" i="1"/>
  <c r="AA108" i="1"/>
  <c r="Z108" i="1"/>
  <c r="Z35" i="1"/>
  <c r="AA35" i="1"/>
  <c r="AB35" i="1"/>
  <c r="AC35" i="1"/>
  <c r="AD35" i="1"/>
  <c r="AE35" i="1"/>
  <c r="AF35" i="1"/>
  <c r="AG35" i="1"/>
  <c r="AH35" i="1"/>
  <c r="AI35" i="1"/>
  <c r="AJ35" i="1"/>
  <c r="AJ107" i="1"/>
  <c r="AI107" i="1"/>
  <c r="AH107" i="1"/>
  <c r="AG107" i="1"/>
  <c r="AF107" i="1"/>
  <c r="AE107" i="1"/>
  <c r="AD107" i="1"/>
  <c r="AC107" i="1"/>
  <c r="AB107" i="1"/>
  <c r="AA107" i="1"/>
  <c r="Z107" i="1"/>
  <c r="Z34" i="1"/>
  <c r="AA34" i="1"/>
  <c r="AB34" i="1"/>
  <c r="AC34" i="1"/>
  <c r="AD34" i="1"/>
  <c r="AE34" i="1"/>
  <c r="AF34" i="1"/>
  <c r="AG34" i="1"/>
  <c r="AH34" i="1"/>
  <c r="AI34" i="1"/>
  <c r="AJ34" i="1"/>
  <c r="AJ106" i="1"/>
  <c r="AI106" i="1"/>
  <c r="AH106" i="1"/>
  <c r="AG106" i="1"/>
  <c r="AF106" i="1"/>
  <c r="AE106" i="1"/>
  <c r="AD106" i="1"/>
  <c r="AC106" i="1"/>
  <c r="AB106" i="1"/>
  <c r="AA106" i="1"/>
  <c r="Z106" i="1"/>
  <c r="Z33" i="1"/>
  <c r="AA33" i="1"/>
  <c r="AB33" i="1"/>
  <c r="AC33" i="1"/>
  <c r="AD33" i="1"/>
  <c r="AE33" i="1"/>
  <c r="AF33" i="1"/>
  <c r="AG33" i="1"/>
  <c r="AH33" i="1"/>
  <c r="AI33" i="1"/>
  <c r="AJ33" i="1"/>
  <c r="AJ105" i="1"/>
  <c r="AI105" i="1"/>
  <c r="AH105" i="1"/>
  <c r="AG105" i="1"/>
  <c r="AF105" i="1"/>
  <c r="AE105" i="1"/>
  <c r="AD105" i="1"/>
  <c r="AC105" i="1"/>
  <c r="AB105" i="1"/>
  <c r="AA105" i="1"/>
  <c r="Z105" i="1"/>
  <c r="AA32" i="1"/>
  <c r="AB32" i="1"/>
  <c r="AC32" i="1"/>
  <c r="AD32" i="1"/>
  <c r="AE32" i="1"/>
  <c r="AF32" i="1"/>
  <c r="AG32" i="1"/>
  <c r="AH32" i="1"/>
  <c r="AI32" i="1"/>
  <c r="AJ32" i="1"/>
  <c r="AJ104" i="1"/>
  <c r="AI104" i="1"/>
  <c r="AH104" i="1"/>
  <c r="AG104" i="1"/>
  <c r="AF104" i="1"/>
  <c r="AE104" i="1"/>
  <c r="AD104" i="1"/>
  <c r="AC104" i="1"/>
  <c r="AB104" i="1"/>
  <c r="AA104" i="1"/>
  <c r="AK32" i="1"/>
  <c r="AK104" i="1"/>
  <c r="AK40" i="1"/>
  <c r="AL40" i="1"/>
  <c r="AM40" i="1"/>
  <c r="AN40" i="1"/>
  <c r="AO40" i="1"/>
  <c r="AP40" i="1"/>
  <c r="AQ40" i="1"/>
  <c r="AR40" i="1"/>
  <c r="AS40" i="1"/>
  <c r="AT40" i="1"/>
  <c r="AU40" i="1"/>
  <c r="AU112" i="1"/>
  <c r="AU58" i="1"/>
  <c r="AU76" i="1"/>
  <c r="AU94" i="1"/>
  <c r="AU130" i="1"/>
  <c r="AT112" i="1"/>
  <c r="AT58" i="1"/>
  <c r="AT76" i="1"/>
  <c r="AT94" i="1"/>
  <c r="AT130" i="1"/>
  <c r="AS112" i="1"/>
  <c r="AS58" i="1"/>
  <c r="AS76" i="1"/>
  <c r="AS94" i="1"/>
  <c r="AS130" i="1"/>
  <c r="AR112" i="1"/>
  <c r="AR58" i="1"/>
  <c r="AR76" i="1"/>
  <c r="AR94" i="1"/>
  <c r="AR130" i="1"/>
  <c r="AQ112" i="1"/>
  <c r="AQ58" i="1"/>
  <c r="AQ76" i="1"/>
  <c r="AQ94" i="1"/>
  <c r="AQ130" i="1"/>
  <c r="AP112" i="1"/>
  <c r="AP58" i="1"/>
  <c r="AP76" i="1"/>
  <c r="AP94" i="1"/>
  <c r="AP130" i="1"/>
  <c r="AO112" i="1"/>
  <c r="AO58" i="1"/>
  <c r="AO76" i="1"/>
  <c r="AO94" i="1"/>
  <c r="AO130" i="1"/>
  <c r="AN112" i="1"/>
  <c r="AN58" i="1"/>
  <c r="AN76" i="1"/>
  <c r="AN94" i="1"/>
  <c r="AN130" i="1"/>
  <c r="AM112" i="1"/>
  <c r="AM58" i="1"/>
  <c r="AM76" i="1"/>
  <c r="AM94" i="1"/>
  <c r="AM130" i="1"/>
  <c r="AL112" i="1"/>
  <c r="AL58" i="1"/>
  <c r="AL76" i="1"/>
  <c r="AL94" i="1"/>
  <c r="AL130" i="1"/>
  <c r="AK112" i="1"/>
  <c r="AK58" i="1"/>
  <c r="AK76" i="1"/>
  <c r="AK94" i="1"/>
  <c r="AK130" i="1"/>
  <c r="AK39" i="1"/>
  <c r="AL39" i="1"/>
  <c r="AM39" i="1"/>
  <c r="AN39" i="1"/>
  <c r="AO39" i="1"/>
  <c r="AP39" i="1"/>
  <c r="AQ39" i="1"/>
  <c r="AR39" i="1"/>
  <c r="AS39" i="1"/>
  <c r="AT39" i="1"/>
  <c r="AU39" i="1"/>
  <c r="AU111" i="1"/>
  <c r="AU57" i="1"/>
  <c r="AU75" i="1"/>
  <c r="AU93" i="1"/>
  <c r="AU129" i="1"/>
  <c r="AT111" i="1"/>
  <c r="AT57" i="1"/>
  <c r="AT75" i="1"/>
  <c r="AT93" i="1"/>
  <c r="AT129" i="1"/>
  <c r="AS111" i="1"/>
  <c r="AS57" i="1"/>
  <c r="AS75" i="1"/>
  <c r="AS93" i="1"/>
  <c r="AS129" i="1"/>
  <c r="AR111" i="1"/>
  <c r="AR57" i="1"/>
  <c r="AR75" i="1"/>
  <c r="AR93" i="1"/>
  <c r="AR129" i="1"/>
  <c r="AQ111" i="1"/>
  <c r="AQ57" i="1"/>
  <c r="AQ75" i="1"/>
  <c r="AQ93" i="1"/>
  <c r="AQ129" i="1"/>
  <c r="AP111" i="1"/>
  <c r="AP57" i="1"/>
  <c r="AP75" i="1"/>
  <c r="AP93" i="1"/>
  <c r="AP129" i="1"/>
  <c r="AO111" i="1"/>
  <c r="AO57" i="1"/>
  <c r="AO75" i="1"/>
  <c r="AO93" i="1"/>
  <c r="AO129" i="1"/>
  <c r="AN111" i="1"/>
  <c r="AN57" i="1"/>
  <c r="AN75" i="1"/>
  <c r="AN93" i="1"/>
  <c r="AN129" i="1"/>
  <c r="AM111" i="1"/>
  <c r="AM57" i="1"/>
  <c r="AM75" i="1"/>
  <c r="AM93" i="1"/>
  <c r="AM129" i="1"/>
  <c r="AL111" i="1"/>
  <c r="AL57" i="1"/>
  <c r="AL75" i="1"/>
  <c r="AL93" i="1"/>
  <c r="AL129" i="1"/>
  <c r="AK111" i="1"/>
  <c r="AK57" i="1"/>
  <c r="AK75" i="1"/>
  <c r="AK93" i="1"/>
  <c r="AK129" i="1"/>
  <c r="AK38" i="1"/>
  <c r="AL38" i="1"/>
  <c r="AM38" i="1"/>
  <c r="AN38" i="1"/>
  <c r="AO38" i="1"/>
  <c r="AP38" i="1"/>
  <c r="AQ38" i="1"/>
  <c r="AR38" i="1"/>
  <c r="AS38" i="1"/>
  <c r="AT38" i="1"/>
  <c r="AU38" i="1"/>
  <c r="AU110" i="1"/>
  <c r="AU56" i="1"/>
  <c r="AU74" i="1"/>
  <c r="AU92" i="1"/>
  <c r="AU128" i="1"/>
  <c r="AT110" i="1"/>
  <c r="AT56" i="1"/>
  <c r="AT74" i="1"/>
  <c r="AT92" i="1"/>
  <c r="AT128" i="1"/>
  <c r="AS110" i="1"/>
  <c r="AS56" i="1"/>
  <c r="AS74" i="1"/>
  <c r="AS92" i="1"/>
  <c r="AS128" i="1"/>
  <c r="AR110" i="1"/>
  <c r="AR56" i="1"/>
  <c r="AR74" i="1"/>
  <c r="AR92" i="1"/>
  <c r="AR128" i="1"/>
  <c r="AQ110" i="1"/>
  <c r="AQ56" i="1"/>
  <c r="AQ74" i="1"/>
  <c r="AQ92" i="1"/>
  <c r="AQ128" i="1"/>
  <c r="AP110" i="1"/>
  <c r="AP56" i="1"/>
  <c r="AP74" i="1"/>
  <c r="AP92" i="1"/>
  <c r="AP128" i="1"/>
  <c r="AO110" i="1"/>
  <c r="AO56" i="1"/>
  <c r="AO74" i="1"/>
  <c r="AO92" i="1"/>
  <c r="AO128" i="1"/>
  <c r="AN110" i="1"/>
  <c r="AN56" i="1"/>
  <c r="AN74" i="1"/>
  <c r="AN92" i="1"/>
  <c r="AN128" i="1"/>
  <c r="AM110" i="1"/>
  <c r="AM56" i="1"/>
  <c r="AM74" i="1"/>
  <c r="AM92" i="1"/>
  <c r="AM128" i="1"/>
  <c r="AL110" i="1"/>
  <c r="AL56" i="1"/>
  <c r="AL74" i="1"/>
  <c r="AL92" i="1"/>
  <c r="AL128" i="1"/>
  <c r="AK110" i="1"/>
  <c r="AK56" i="1"/>
  <c r="AK74" i="1"/>
  <c r="AK92" i="1"/>
  <c r="AK128" i="1"/>
  <c r="AK37" i="1"/>
  <c r="AL37" i="1"/>
  <c r="AM37" i="1"/>
  <c r="AN37" i="1"/>
  <c r="AO37" i="1"/>
  <c r="AP37" i="1"/>
  <c r="AQ37" i="1"/>
  <c r="AR37" i="1"/>
  <c r="AS37" i="1"/>
  <c r="AT37" i="1"/>
  <c r="AU37" i="1"/>
  <c r="AU109" i="1"/>
  <c r="AU55" i="1"/>
  <c r="AU73" i="1"/>
  <c r="AU91" i="1"/>
  <c r="AU127" i="1"/>
  <c r="AT109" i="1"/>
  <c r="AT55" i="1"/>
  <c r="AT73" i="1"/>
  <c r="AT91" i="1"/>
  <c r="AT127" i="1"/>
  <c r="AS109" i="1"/>
  <c r="AS55" i="1"/>
  <c r="AS73" i="1"/>
  <c r="AS91" i="1"/>
  <c r="AS127" i="1"/>
  <c r="AR109" i="1"/>
  <c r="AR55" i="1"/>
  <c r="AR73" i="1"/>
  <c r="AR91" i="1"/>
  <c r="AR127" i="1"/>
  <c r="AQ109" i="1"/>
  <c r="AQ55" i="1"/>
  <c r="AQ73" i="1"/>
  <c r="AQ91" i="1"/>
  <c r="AQ127" i="1"/>
  <c r="AP109" i="1"/>
  <c r="AP55" i="1"/>
  <c r="AP73" i="1"/>
  <c r="AP91" i="1"/>
  <c r="AP127" i="1"/>
  <c r="AO109" i="1"/>
  <c r="AO55" i="1"/>
  <c r="AO73" i="1"/>
  <c r="AO91" i="1"/>
  <c r="AO127" i="1"/>
  <c r="AN109" i="1"/>
  <c r="AN55" i="1"/>
  <c r="AN73" i="1"/>
  <c r="AN91" i="1"/>
  <c r="AN127" i="1"/>
  <c r="AM109" i="1"/>
  <c r="AM55" i="1"/>
  <c r="AM73" i="1"/>
  <c r="AM91" i="1"/>
  <c r="AM127" i="1"/>
  <c r="AL109" i="1"/>
  <c r="AL55" i="1"/>
  <c r="AL73" i="1"/>
  <c r="AL91" i="1"/>
  <c r="AL127" i="1"/>
  <c r="AK109" i="1"/>
  <c r="AK55" i="1"/>
  <c r="AK73" i="1"/>
  <c r="AK91" i="1"/>
  <c r="AK127" i="1"/>
  <c r="AK36" i="1"/>
  <c r="AL36" i="1"/>
  <c r="AM36" i="1"/>
  <c r="AN36" i="1"/>
  <c r="AO36" i="1"/>
  <c r="AP36" i="1"/>
  <c r="AQ36" i="1"/>
  <c r="AR36" i="1"/>
  <c r="AS36" i="1"/>
  <c r="AT36" i="1"/>
  <c r="AU36" i="1"/>
  <c r="AU108" i="1"/>
  <c r="AU54" i="1"/>
  <c r="AU72" i="1"/>
  <c r="AU90" i="1"/>
  <c r="AU126" i="1"/>
  <c r="AT108" i="1"/>
  <c r="AT54" i="1"/>
  <c r="AT72" i="1"/>
  <c r="AT90" i="1"/>
  <c r="AT126" i="1"/>
  <c r="AS108" i="1"/>
  <c r="AS54" i="1"/>
  <c r="AS72" i="1"/>
  <c r="AS90" i="1"/>
  <c r="AS126" i="1"/>
  <c r="AR108" i="1"/>
  <c r="AR54" i="1"/>
  <c r="AR72" i="1"/>
  <c r="AR90" i="1"/>
  <c r="AR126" i="1"/>
  <c r="AQ108" i="1"/>
  <c r="AQ54" i="1"/>
  <c r="AQ72" i="1"/>
  <c r="AQ90" i="1"/>
  <c r="AQ126" i="1"/>
  <c r="AP108" i="1"/>
  <c r="AP54" i="1"/>
  <c r="AP72" i="1"/>
  <c r="AP90" i="1"/>
  <c r="AP126" i="1"/>
  <c r="AO108" i="1"/>
  <c r="AO54" i="1"/>
  <c r="AO72" i="1"/>
  <c r="AO90" i="1"/>
  <c r="AO126" i="1"/>
  <c r="AN108" i="1"/>
  <c r="AN54" i="1"/>
  <c r="AN72" i="1"/>
  <c r="AN90" i="1"/>
  <c r="AN126" i="1"/>
  <c r="AM108" i="1"/>
  <c r="AM54" i="1"/>
  <c r="AM72" i="1"/>
  <c r="AM90" i="1"/>
  <c r="AM126" i="1"/>
  <c r="AL108" i="1"/>
  <c r="AL54" i="1"/>
  <c r="AL72" i="1"/>
  <c r="AL90" i="1"/>
  <c r="AL126" i="1"/>
  <c r="AK108" i="1"/>
  <c r="AK54" i="1"/>
  <c r="AK72" i="1"/>
  <c r="AK90" i="1"/>
  <c r="AK126" i="1"/>
  <c r="AK35" i="1"/>
  <c r="AL35" i="1"/>
  <c r="AM35" i="1"/>
  <c r="AN35" i="1"/>
  <c r="AO35" i="1"/>
  <c r="AP35" i="1"/>
  <c r="AQ35" i="1"/>
  <c r="AR35" i="1"/>
  <c r="AS35" i="1"/>
  <c r="AT35" i="1"/>
  <c r="AU35" i="1"/>
  <c r="AU107" i="1"/>
  <c r="AU53" i="1"/>
  <c r="AU71" i="1"/>
  <c r="AU89" i="1"/>
  <c r="AU125" i="1"/>
  <c r="AT107" i="1"/>
  <c r="AT53" i="1"/>
  <c r="AT71" i="1"/>
  <c r="AT89" i="1"/>
  <c r="AT125" i="1"/>
  <c r="AS107" i="1"/>
  <c r="AS53" i="1"/>
  <c r="AS71" i="1"/>
  <c r="AS89" i="1"/>
  <c r="AS125" i="1"/>
  <c r="AR107" i="1"/>
  <c r="AR53" i="1"/>
  <c r="AR71" i="1"/>
  <c r="AR89" i="1"/>
  <c r="AR125" i="1"/>
  <c r="AQ107" i="1"/>
  <c r="AQ53" i="1"/>
  <c r="AQ71" i="1"/>
  <c r="AQ89" i="1"/>
  <c r="AQ125" i="1"/>
  <c r="AP107" i="1"/>
  <c r="AP53" i="1"/>
  <c r="AP71" i="1"/>
  <c r="AP89" i="1"/>
  <c r="AP125" i="1"/>
  <c r="AO107" i="1"/>
  <c r="AO53" i="1"/>
  <c r="AO71" i="1"/>
  <c r="AO89" i="1"/>
  <c r="AO125" i="1"/>
  <c r="AN107" i="1"/>
  <c r="AN53" i="1"/>
  <c r="AN71" i="1"/>
  <c r="AN89" i="1"/>
  <c r="AN125" i="1"/>
  <c r="AM107" i="1"/>
  <c r="AM53" i="1"/>
  <c r="AM71" i="1"/>
  <c r="AM89" i="1"/>
  <c r="AM125" i="1"/>
  <c r="AL107" i="1"/>
  <c r="AL53" i="1"/>
  <c r="AL71" i="1"/>
  <c r="AL89" i="1"/>
  <c r="AL125" i="1"/>
  <c r="AK107" i="1"/>
  <c r="AK53" i="1"/>
  <c r="AK71" i="1"/>
  <c r="AK89" i="1"/>
  <c r="AK125" i="1"/>
  <c r="AK34" i="1"/>
  <c r="AL34" i="1"/>
  <c r="AM34" i="1"/>
  <c r="AN34" i="1"/>
  <c r="AO34" i="1"/>
  <c r="AP34" i="1"/>
  <c r="AQ34" i="1"/>
  <c r="AR34" i="1"/>
  <c r="AS34" i="1"/>
  <c r="AT34" i="1"/>
  <c r="AU34" i="1"/>
  <c r="AU106" i="1"/>
  <c r="AU52" i="1"/>
  <c r="AU70" i="1"/>
  <c r="AU88" i="1"/>
  <c r="AU124" i="1"/>
  <c r="AT106" i="1"/>
  <c r="AT52" i="1"/>
  <c r="AT70" i="1"/>
  <c r="AT88" i="1"/>
  <c r="AT124" i="1"/>
  <c r="AS106" i="1"/>
  <c r="AS52" i="1"/>
  <c r="AS70" i="1"/>
  <c r="AS88" i="1"/>
  <c r="AS124" i="1"/>
  <c r="AR106" i="1"/>
  <c r="AR52" i="1"/>
  <c r="AR70" i="1"/>
  <c r="AR88" i="1"/>
  <c r="AR124" i="1"/>
  <c r="AQ106" i="1"/>
  <c r="AQ52" i="1"/>
  <c r="AQ70" i="1"/>
  <c r="AQ88" i="1"/>
  <c r="AQ124" i="1"/>
  <c r="AP106" i="1"/>
  <c r="AP52" i="1"/>
  <c r="AP70" i="1"/>
  <c r="AP88" i="1"/>
  <c r="AP124" i="1"/>
  <c r="AO106" i="1"/>
  <c r="AO52" i="1"/>
  <c r="AO70" i="1"/>
  <c r="AO88" i="1"/>
  <c r="AO124" i="1"/>
  <c r="AN106" i="1"/>
  <c r="AN52" i="1"/>
  <c r="AN70" i="1"/>
  <c r="AN88" i="1"/>
  <c r="AN124" i="1"/>
  <c r="AM106" i="1"/>
  <c r="AM52" i="1"/>
  <c r="AM70" i="1"/>
  <c r="AM88" i="1"/>
  <c r="AM124" i="1"/>
  <c r="AL106" i="1"/>
  <c r="AL52" i="1"/>
  <c r="AL70" i="1"/>
  <c r="AL88" i="1"/>
  <c r="AL124" i="1"/>
  <c r="AK106" i="1"/>
  <c r="AK52" i="1"/>
  <c r="AK70" i="1"/>
  <c r="AK88" i="1"/>
  <c r="AK124" i="1"/>
  <c r="AK33" i="1"/>
  <c r="AL33" i="1"/>
  <c r="AM33" i="1"/>
  <c r="AN33" i="1"/>
  <c r="AO33" i="1"/>
  <c r="AP33" i="1"/>
  <c r="AQ33" i="1"/>
  <c r="AR33" i="1"/>
  <c r="AS33" i="1"/>
  <c r="AT33" i="1"/>
  <c r="AU33" i="1"/>
  <c r="AU105" i="1"/>
  <c r="AU51" i="1"/>
  <c r="AU69" i="1"/>
  <c r="AU87" i="1"/>
  <c r="AU123" i="1"/>
  <c r="AT105" i="1"/>
  <c r="AT51" i="1"/>
  <c r="AT69" i="1"/>
  <c r="AT87" i="1"/>
  <c r="AT123" i="1"/>
  <c r="AS105" i="1"/>
  <c r="AS51" i="1"/>
  <c r="AS69" i="1"/>
  <c r="AS87" i="1"/>
  <c r="AS123" i="1"/>
  <c r="AR105" i="1"/>
  <c r="AR51" i="1"/>
  <c r="AR69" i="1"/>
  <c r="AR87" i="1"/>
  <c r="AR123" i="1"/>
  <c r="AQ105" i="1"/>
  <c r="AQ51" i="1"/>
  <c r="AQ69" i="1"/>
  <c r="AQ87" i="1"/>
  <c r="AQ123" i="1"/>
  <c r="AP105" i="1"/>
  <c r="AP51" i="1"/>
  <c r="AP69" i="1"/>
  <c r="AP87" i="1"/>
  <c r="AP123" i="1"/>
  <c r="AO105" i="1"/>
  <c r="AO51" i="1"/>
  <c r="AO69" i="1"/>
  <c r="AO87" i="1"/>
  <c r="AO123" i="1"/>
  <c r="AN105" i="1"/>
  <c r="AN51" i="1"/>
  <c r="AN69" i="1"/>
  <c r="AN87" i="1"/>
  <c r="AN123" i="1"/>
  <c r="AM105" i="1"/>
  <c r="AM51" i="1"/>
  <c r="AM69" i="1"/>
  <c r="AM87" i="1"/>
  <c r="AM123" i="1"/>
  <c r="AL105" i="1"/>
  <c r="AL51" i="1"/>
  <c r="AL69" i="1"/>
  <c r="AL87" i="1"/>
  <c r="AL123" i="1"/>
  <c r="AK105" i="1"/>
  <c r="AK51" i="1"/>
  <c r="AK69" i="1"/>
  <c r="AK87" i="1"/>
  <c r="AK123" i="1"/>
  <c r="AL32" i="1"/>
  <c r="AM32" i="1"/>
  <c r="AN32" i="1"/>
  <c r="AO32" i="1"/>
  <c r="AP32" i="1"/>
  <c r="AQ32" i="1"/>
  <c r="AR32" i="1"/>
  <c r="AS32" i="1"/>
  <c r="AT32" i="1"/>
  <c r="AU32" i="1"/>
  <c r="AU104" i="1"/>
  <c r="AU50" i="1"/>
  <c r="AU68" i="1"/>
  <c r="AU86" i="1"/>
  <c r="AU122" i="1"/>
  <c r="AT104" i="1"/>
  <c r="AT50" i="1"/>
  <c r="AT68" i="1"/>
  <c r="AT86" i="1"/>
  <c r="AT122" i="1"/>
  <c r="AS104" i="1"/>
  <c r="AS50" i="1"/>
  <c r="AS68" i="1"/>
  <c r="AS86" i="1"/>
  <c r="AS122" i="1"/>
  <c r="AR104" i="1"/>
  <c r="AR50" i="1"/>
  <c r="AR68" i="1"/>
  <c r="AR86" i="1"/>
  <c r="AR122" i="1"/>
  <c r="AQ104" i="1"/>
  <c r="AQ50" i="1"/>
  <c r="AQ68" i="1"/>
  <c r="AQ86" i="1"/>
  <c r="AQ122" i="1"/>
  <c r="AP104" i="1"/>
  <c r="AP50" i="1"/>
  <c r="AP68" i="1"/>
  <c r="AP86" i="1"/>
  <c r="AP122" i="1"/>
  <c r="AO104" i="1"/>
  <c r="AO50" i="1"/>
  <c r="AO68" i="1"/>
  <c r="AO86" i="1"/>
  <c r="AO122" i="1"/>
  <c r="AN104" i="1"/>
  <c r="AN50" i="1"/>
  <c r="AN68" i="1"/>
  <c r="AN86" i="1"/>
  <c r="AN122" i="1"/>
  <c r="AM104" i="1"/>
  <c r="AM50" i="1"/>
  <c r="AM68" i="1"/>
  <c r="AM86" i="1"/>
  <c r="AM122" i="1"/>
  <c r="AL104" i="1"/>
  <c r="AL50" i="1"/>
  <c r="AL68" i="1"/>
  <c r="AL86" i="1"/>
  <c r="AL122" i="1"/>
  <c r="AK50" i="1"/>
  <c r="AK68" i="1"/>
  <c r="AK86" i="1"/>
  <c r="AK122" i="1"/>
  <c r="AJ58" i="1"/>
  <c r="AJ76" i="1"/>
  <c r="AJ94" i="1"/>
  <c r="AJ130" i="1"/>
  <c r="AI58" i="1"/>
  <c r="AI76" i="1"/>
  <c r="AI94" i="1"/>
  <c r="AI130" i="1"/>
  <c r="AH58" i="1"/>
  <c r="AH76" i="1"/>
  <c r="AH94" i="1"/>
  <c r="AH130" i="1"/>
  <c r="AG58" i="1"/>
  <c r="AG76" i="1"/>
  <c r="AG94" i="1"/>
  <c r="AG130" i="1"/>
  <c r="AF58" i="1"/>
  <c r="AF76" i="1"/>
  <c r="AF94" i="1"/>
  <c r="AF130" i="1"/>
  <c r="AE58" i="1"/>
  <c r="AE76" i="1"/>
  <c r="AE94" i="1"/>
  <c r="AE130" i="1"/>
  <c r="AD58" i="1"/>
  <c r="AD76" i="1"/>
  <c r="AD94" i="1"/>
  <c r="AD130" i="1"/>
  <c r="AC58" i="1"/>
  <c r="AC76" i="1"/>
  <c r="AC94" i="1"/>
  <c r="AC130" i="1"/>
  <c r="AB58" i="1"/>
  <c r="AB76" i="1"/>
  <c r="AB94" i="1"/>
  <c r="AB130" i="1"/>
  <c r="AA58" i="1"/>
  <c r="AA76" i="1"/>
  <c r="AA94" i="1"/>
  <c r="AA130" i="1"/>
  <c r="Z58" i="1"/>
  <c r="Z76" i="1"/>
  <c r="Z94" i="1"/>
  <c r="Z130" i="1"/>
  <c r="AJ57" i="1"/>
  <c r="AJ75" i="1"/>
  <c r="AJ93" i="1"/>
  <c r="AJ129" i="1"/>
  <c r="AI57" i="1"/>
  <c r="AI75" i="1"/>
  <c r="AI93" i="1"/>
  <c r="AI129" i="1"/>
  <c r="AH57" i="1"/>
  <c r="AH75" i="1"/>
  <c r="AH93" i="1"/>
  <c r="AH129" i="1"/>
  <c r="AG57" i="1"/>
  <c r="AG75" i="1"/>
  <c r="AG93" i="1"/>
  <c r="AG129" i="1"/>
  <c r="AF57" i="1"/>
  <c r="AF75" i="1"/>
  <c r="AF93" i="1"/>
  <c r="AF129" i="1"/>
  <c r="AE57" i="1"/>
  <c r="AE75" i="1"/>
  <c r="AE93" i="1"/>
  <c r="AE129" i="1"/>
  <c r="AD57" i="1"/>
  <c r="AD75" i="1"/>
  <c r="AD93" i="1"/>
  <c r="AD129" i="1"/>
  <c r="AC57" i="1"/>
  <c r="AC75" i="1"/>
  <c r="AC93" i="1"/>
  <c r="AC129" i="1"/>
  <c r="AB57" i="1"/>
  <c r="AB75" i="1"/>
  <c r="AB93" i="1"/>
  <c r="AB129" i="1"/>
  <c r="AA57" i="1"/>
  <c r="AA75" i="1"/>
  <c r="AA93" i="1"/>
  <c r="AA129" i="1"/>
  <c r="Z57" i="1"/>
  <c r="Z75" i="1"/>
  <c r="Z93" i="1"/>
  <c r="Z129" i="1"/>
  <c r="AJ56" i="1"/>
  <c r="AJ74" i="1"/>
  <c r="AJ92" i="1"/>
  <c r="AJ128" i="1"/>
  <c r="AI56" i="1"/>
  <c r="AI74" i="1"/>
  <c r="AI92" i="1"/>
  <c r="AI128" i="1"/>
  <c r="AH56" i="1"/>
  <c r="AH74" i="1"/>
  <c r="AH92" i="1"/>
  <c r="AH128" i="1"/>
  <c r="AG56" i="1"/>
  <c r="AG74" i="1"/>
  <c r="AG92" i="1"/>
  <c r="AG128" i="1"/>
  <c r="AF56" i="1"/>
  <c r="AF74" i="1"/>
  <c r="AF92" i="1"/>
  <c r="AF128" i="1"/>
  <c r="AE56" i="1"/>
  <c r="AE74" i="1"/>
  <c r="AE92" i="1"/>
  <c r="AE128" i="1"/>
  <c r="AD56" i="1"/>
  <c r="AD74" i="1"/>
  <c r="AD92" i="1"/>
  <c r="AD128" i="1"/>
  <c r="AC56" i="1"/>
  <c r="AC74" i="1"/>
  <c r="AC92" i="1"/>
  <c r="AC128" i="1"/>
  <c r="AB56" i="1"/>
  <c r="AB74" i="1"/>
  <c r="AB92" i="1"/>
  <c r="AB128" i="1"/>
  <c r="AA56" i="1"/>
  <c r="AA74" i="1"/>
  <c r="AA92" i="1"/>
  <c r="AA128" i="1"/>
  <c r="Z56" i="1"/>
  <c r="Z74" i="1"/>
  <c r="Z92" i="1"/>
  <c r="Z128" i="1"/>
  <c r="AJ55" i="1"/>
  <c r="AJ73" i="1"/>
  <c r="AJ91" i="1"/>
  <c r="AJ127" i="1"/>
  <c r="AI55" i="1"/>
  <c r="AI73" i="1"/>
  <c r="AI91" i="1"/>
  <c r="AI127" i="1"/>
  <c r="AH55" i="1"/>
  <c r="AH73" i="1"/>
  <c r="AH91" i="1"/>
  <c r="AH127" i="1"/>
  <c r="AG55" i="1"/>
  <c r="AG73" i="1"/>
  <c r="AG91" i="1"/>
  <c r="AG127" i="1"/>
  <c r="AF55" i="1"/>
  <c r="AF73" i="1"/>
  <c r="AF91" i="1"/>
  <c r="AF127" i="1"/>
  <c r="AE55" i="1"/>
  <c r="AE73" i="1"/>
  <c r="AE91" i="1"/>
  <c r="AE127" i="1"/>
  <c r="AD55" i="1"/>
  <c r="AD73" i="1"/>
  <c r="AD91" i="1"/>
  <c r="AD127" i="1"/>
  <c r="AC55" i="1"/>
  <c r="AC73" i="1"/>
  <c r="AC91" i="1"/>
  <c r="AC127" i="1"/>
  <c r="AB55" i="1"/>
  <c r="AB73" i="1"/>
  <c r="AB91" i="1"/>
  <c r="AB127" i="1"/>
  <c r="AA55" i="1"/>
  <c r="AA73" i="1"/>
  <c r="AA91" i="1"/>
  <c r="AA127" i="1"/>
  <c r="Z55" i="1"/>
  <c r="Z73" i="1"/>
  <c r="Z91" i="1"/>
  <c r="Z127" i="1"/>
  <c r="AJ54" i="1"/>
  <c r="AJ72" i="1"/>
  <c r="AJ90" i="1"/>
  <c r="AJ126" i="1"/>
  <c r="AI54" i="1"/>
  <c r="AI72" i="1"/>
  <c r="AI90" i="1"/>
  <c r="AI126" i="1"/>
  <c r="AH54" i="1"/>
  <c r="AH72" i="1"/>
  <c r="AH90" i="1"/>
  <c r="AH126" i="1"/>
  <c r="AG54" i="1"/>
  <c r="AG72" i="1"/>
  <c r="AG90" i="1"/>
  <c r="AG126" i="1"/>
  <c r="AF54" i="1"/>
  <c r="AF72" i="1"/>
  <c r="AF90" i="1"/>
  <c r="AF126" i="1"/>
  <c r="AE54" i="1"/>
  <c r="AE72" i="1"/>
  <c r="AE90" i="1"/>
  <c r="AE126" i="1"/>
  <c r="AD54" i="1"/>
  <c r="AD72" i="1"/>
  <c r="AD90" i="1"/>
  <c r="AD126" i="1"/>
  <c r="AC54" i="1"/>
  <c r="AC72" i="1"/>
  <c r="AC90" i="1"/>
  <c r="AC126" i="1"/>
  <c r="AB54" i="1"/>
  <c r="AB72" i="1"/>
  <c r="AB90" i="1"/>
  <c r="AB126" i="1"/>
  <c r="AA54" i="1"/>
  <c r="AA72" i="1"/>
  <c r="AA90" i="1"/>
  <c r="AA126" i="1"/>
  <c r="Z54" i="1"/>
  <c r="Z72" i="1"/>
  <c r="Z90" i="1"/>
  <c r="Z126" i="1"/>
  <c r="AJ53" i="1"/>
  <c r="AJ71" i="1"/>
  <c r="AJ89" i="1"/>
  <c r="AJ125" i="1"/>
  <c r="AI53" i="1"/>
  <c r="AI71" i="1"/>
  <c r="AI89" i="1"/>
  <c r="AI125" i="1"/>
  <c r="AH53" i="1"/>
  <c r="AH71" i="1"/>
  <c r="AH89" i="1"/>
  <c r="AH125" i="1"/>
  <c r="AG53" i="1"/>
  <c r="AG71" i="1"/>
  <c r="AG89" i="1"/>
  <c r="AG125" i="1"/>
  <c r="AF53" i="1"/>
  <c r="AF71" i="1"/>
  <c r="AF89" i="1"/>
  <c r="AF125" i="1"/>
  <c r="AE53" i="1"/>
  <c r="AE71" i="1"/>
  <c r="AE89" i="1"/>
  <c r="AE125" i="1"/>
  <c r="AD53" i="1"/>
  <c r="AD71" i="1"/>
  <c r="AD89" i="1"/>
  <c r="AD125" i="1"/>
  <c r="AC53" i="1"/>
  <c r="AC71" i="1"/>
  <c r="AC89" i="1"/>
  <c r="AC125" i="1"/>
  <c r="AB53" i="1"/>
  <c r="AB71" i="1"/>
  <c r="AB89" i="1"/>
  <c r="AB125" i="1"/>
  <c r="AA53" i="1"/>
  <c r="AA71" i="1"/>
  <c r="AA89" i="1"/>
  <c r="AA125" i="1"/>
  <c r="Z53" i="1"/>
  <c r="Z71" i="1"/>
  <c r="Z89" i="1"/>
  <c r="Z125" i="1"/>
  <c r="AJ52" i="1"/>
  <c r="AJ70" i="1"/>
  <c r="AJ88" i="1"/>
  <c r="AJ124" i="1"/>
  <c r="AI52" i="1"/>
  <c r="AI70" i="1"/>
  <c r="AI88" i="1"/>
  <c r="AI124" i="1"/>
  <c r="AH52" i="1"/>
  <c r="AH70" i="1"/>
  <c r="AH88" i="1"/>
  <c r="AH124" i="1"/>
  <c r="AG52" i="1"/>
  <c r="AG70" i="1"/>
  <c r="AG88" i="1"/>
  <c r="AG124" i="1"/>
  <c r="AF52" i="1"/>
  <c r="AF70" i="1"/>
  <c r="AF88" i="1"/>
  <c r="AF124" i="1"/>
  <c r="AE52" i="1"/>
  <c r="AE70" i="1"/>
  <c r="AE88" i="1"/>
  <c r="AE124" i="1"/>
  <c r="AD52" i="1"/>
  <c r="AD70" i="1"/>
  <c r="AD88" i="1"/>
  <c r="AD124" i="1"/>
  <c r="AC52" i="1"/>
  <c r="AC70" i="1"/>
  <c r="AC88" i="1"/>
  <c r="AC124" i="1"/>
  <c r="AB52" i="1"/>
  <c r="AB70" i="1"/>
  <c r="AB88" i="1"/>
  <c r="AB124" i="1"/>
  <c r="AA52" i="1"/>
  <c r="AA70" i="1"/>
  <c r="AA88" i="1"/>
  <c r="AA124" i="1"/>
  <c r="Z52" i="1"/>
  <c r="Z70" i="1"/>
  <c r="Z88" i="1"/>
  <c r="Z124" i="1"/>
  <c r="AJ51" i="1"/>
  <c r="AJ69" i="1"/>
  <c r="AJ87" i="1"/>
  <c r="AJ123" i="1"/>
  <c r="AI51" i="1"/>
  <c r="AI69" i="1"/>
  <c r="AI87" i="1"/>
  <c r="AI123" i="1"/>
  <c r="AH51" i="1"/>
  <c r="AH69" i="1"/>
  <c r="AH87" i="1"/>
  <c r="AH123" i="1"/>
  <c r="AG51" i="1"/>
  <c r="AG69" i="1"/>
  <c r="AG87" i="1"/>
  <c r="AG123" i="1"/>
  <c r="AF51" i="1"/>
  <c r="AF69" i="1"/>
  <c r="AF87" i="1"/>
  <c r="AF123" i="1"/>
  <c r="AE51" i="1"/>
  <c r="AE69" i="1"/>
  <c r="AE87" i="1"/>
  <c r="AE123" i="1"/>
  <c r="AD51" i="1"/>
  <c r="AD69" i="1"/>
  <c r="AD87" i="1"/>
  <c r="AD123" i="1"/>
  <c r="AC51" i="1"/>
  <c r="AC69" i="1"/>
  <c r="AC87" i="1"/>
  <c r="AC123" i="1"/>
  <c r="AB51" i="1"/>
  <c r="AB69" i="1"/>
  <c r="AB87" i="1"/>
  <c r="AB123" i="1"/>
  <c r="AA51" i="1"/>
  <c r="AA69" i="1"/>
  <c r="AA87" i="1"/>
  <c r="AA123" i="1"/>
  <c r="Z51" i="1"/>
  <c r="Z69" i="1"/>
  <c r="Z87" i="1"/>
  <c r="Z123" i="1"/>
  <c r="AJ50" i="1"/>
  <c r="AJ68" i="1"/>
  <c r="AJ86" i="1"/>
  <c r="AJ122" i="1"/>
  <c r="AI50" i="1"/>
  <c r="AI68" i="1"/>
  <c r="AI86" i="1"/>
  <c r="AI122" i="1"/>
  <c r="AH50" i="1"/>
  <c r="AH68" i="1"/>
  <c r="AH86" i="1"/>
  <c r="AH122" i="1"/>
  <c r="AG50" i="1"/>
  <c r="AG68" i="1"/>
  <c r="AG86" i="1"/>
  <c r="AG122" i="1"/>
  <c r="AF50" i="1"/>
  <c r="AF68" i="1"/>
  <c r="AF86" i="1"/>
  <c r="AF122" i="1"/>
  <c r="AE50" i="1"/>
  <c r="AE68" i="1"/>
  <c r="AE86" i="1"/>
  <c r="AE122" i="1"/>
  <c r="AD50" i="1"/>
  <c r="AD68" i="1"/>
  <c r="AD86" i="1"/>
  <c r="AD122" i="1"/>
  <c r="AC50" i="1"/>
  <c r="AC68" i="1"/>
  <c r="AC86" i="1"/>
  <c r="AC122" i="1"/>
  <c r="AB50" i="1"/>
  <c r="AB68" i="1"/>
  <c r="AB86" i="1"/>
  <c r="AB122" i="1"/>
  <c r="AA50" i="1"/>
  <c r="AA68" i="1"/>
  <c r="AA86" i="1"/>
  <c r="AA122" i="1"/>
  <c r="Z50" i="1"/>
  <c r="Z68" i="1"/>
  <c r="Z86" i="1"/>
  <c r="Z122" i="1"/>
  <c r="Y58" i="1"/>
  <c r="Y76" i="1"/>
  <c r="Y94" i="1"/>
  <c r="Y130" i="1"/>
  <c r="X58" i="1"/>
  <c r="X76" i="1"/>
  <c r="X94" i="1"/>
  <c r="X130" i="1"/>
  <c r="W58" i="1"/>
  <c r="W76" i="1"/>
  <c r="W94" i="1"/>
  <c r="W130" i="1"/>
  <c r="V58" i="1"/>
  <c r="V76" i="1"/>
  <c r="V94" i="1"/>
  <c r="V130" i="1"/>
  <c r="U58" i="1"/>
  <c r="U76" i="1"/>
  <c r="U94" i="1"/>
  <c r="U130" i="1"/>
  <c r="T58" i="1"/>
  <c r="T76" i="1"/>
  <c r="T94" i="1"/>
  <c r="T130" i="1"/>
  <c r="S58" i="1"/>
  <c r="S76" i="1"/>
  <c r="S94" i="1"/>
  <c r="S130" i="1"/>
  <c r="R58" i="1"/>
  <c r="R76" i="1"/>
  <c r="R94" i="1"/>
  <c r="R130" i="1"/>
  <c r="Q58" i="1"/>
  <c r="Q76" i="1"/>
  <c r="Q94" i="1"/>
  <c r="Q130" i="1"/>
  <c r="P58" i="1"/>
  <c r="P76" i="1"/>
  <c r="P94" i="1"/>
  <c r="P130" i="1"/>
  <c r="O58" i="1"/>
  <c r="O76" i="1"/>
  <c r="O94" i="1"/>
  <c r="O130" i="1"/>
  <c r="Y57" i="1"/>
  <c r="Y75" i="1"/>
  <c r="Y93" i="1"/>
  <c r="Y129" i="1"/>
  <c r="X57" i="1"/>
  <c r="X75" i="1"/>
  <c r="X93" i="1"/>
  <c r="X129" i="1"/>
  <c r="W57" i="1"/>
  <c r="W75" i="1"/>
  <c r="W93" i="1"/>
  <c r="W129" i="1"/>
  <c r="V57" i="1"/>
  <c r="V75" i="1"/>
  <c r="V93" i="1"/>
  <c r="V129" i="1"/>
  <c r="U57" i="1"/>
  <c r="U75" i="1"/>
  <c r="U93" i="1"/>
  <c r="U129" i="1"/>
  <c r="T57" i="1"/>
  <c r="T75" i="1"/>
  <c r="T93" i="1"/>
  <c r="T129" i="1"/>
  <c r="S57" i="1"/>
  <c r="S75" i="1"/>
  <c r="S93" i="1"/>
  <c r="S129" i="1"/>
  <c r="R57" i="1"/>
  <c r="R75" i="1"/>
  <c r="R93" i="1"/>
  <c r="R129" i="1"/>
  <c r="Q57" i="1"/>
  <c r="Q75" i="1"/>
  <c r="Q93" i="1"/>
  <c r="Q129" i="1"/>
  <c r="P57" i="1"/>
  <c r="P75" i="1"/>
  <c r="P93" i="1"/>
  <c r="P129" i="1"/>
  <c r="O57" i="1"/>
  <c r="O75" i="1"/>
  <c r="O93" i="1"/>
  <c r="O129" i="1"/>
  <c r="Y56" i="1"/>
  <c r="Y74" i="1"/>
  <c r="Y92" i="1"/>
  <c r="Y128" i="1"/>
  <c r="X56" i="1"/>
  <c r="X74" i="1"/>
  <c r="X92" i="1"/>
  <c r="X128" i="1"/>
  <c r="W56" i="1"/>
  <c r="W74" i="1"/>
  <c r="W92" i="1"/>
  <c r="W128" i="1"/>
  <c r="V56" i="1"/>
  <c r="V74" i="1"/>
  <c r="V92" i="1"/>
  <c r="V128" i="1"/>
  <c r="U56" i="1"/>
  <c r="U74" i="1"/>
  <c r="U92" i="1"/>
  <c r="U128" i="1"/>
  <c r="T56" i="1"/>
  <c r="T74" i="1"/>
  <c r="T92" i="1"/>
  <c r="T128" i="1"/>
  <c r="S56" i="1"/>
  <c r="S74" i="1"/>
  <c r="S92" i="1"/>
  <c r="S128" i="1"/>
  <c r="R56" i="1"/>
  <c r="R74" i="1"/>
  <c r="R92" i="1"/>
  <c r="R128" i="1"/>
  <c r="Q56" i="1"/>
  <c r="Q74" i="1"/>
  <c r="Q92" i="1"/>
  <c r="Q128" i="1"/>
  <c r="P56" i="1"/>
  <c r="P74" i="1"/>
  <c r="P92" i="1"/>
  <c r="P128" i="1"/>
  <c r="O56" i="1"/>
  <c r="O74" i="1"/>
  <c r="O92" i="1"/>
  <c r="O128" i="1"/>
  <c r="Y55" i="1"/>
  <c r="Y73" i="1"/>
  <c r="Y91" i="1"/>
  <c r="Y127" i="1"/>
  <c r="X55" i="1"/>
  <c r="X73" i="1"/>
  <c r="X91" i="1"/>
  <c r="X127" i="1"/>
  <c r="W55" i="1"/>
  <c r="W73" i="1"/>
  <c r="W91" i="1"/>
  <c r="W127" i="1"/>
  <c r="V55" i="1"/>
  <c r="V73" i="1"/>
  <c r="V91" i="1"/>
  <c r="V127" i="1"/>
  <c r="U55" i="1"/>
  <c r="U73" i="1"/>
  <c r="U91" i="1"/>
  <c r="U127" i="1"/>
  <c r="T55" i="1"/>
  <c r="T73" i="1"/>
  <c r="T91" i="1"/>
  <c r="T127" i="1"/>
  <c r="S55" i="1"/>
  <c r="S73" i="1"/>
  <c r="S91" i="1"/>
  <c r="S127" i="1"/>
  <c r="R55" i="1"/>
  <c r="R73" i="1"/>
  <c r="R91" i="1"/>
  <c r="R127" i="1"/>
  <c r="Q55" i="1"/>
  <c r="Q73" i="1"/>
  <c r="Q91" i="1"/>
  <c r="Q127" i="1"/>
  <c r="P55" i="1"/>
  <c r="P73" i="1"/>
  <c r="P91" i="1"/>
  <c r="P127" i="1"/>
  <c r="O55" i="1"/>
  <c r="O73" i="1"/>
  <c r="O91" i="1"/>
  <c r="O127" i="1"/>
  <c r="Y54" i="1"/>
  <c r="Y72" i="1"/>
  <c r="Y90" i="1"/>
  <c r="Y126" i="1"/>
  <c r="X54" i="1"/>
  <c r="X72" i="1"/>
  <c r="X90" i="1"/>
  <c r="X126" i="1"/>
  <c r="W54" i="1"/>
  <c r="W72" i="1"/>
  <c r="W90" i="1"/>
  <c r="W126" i="1"/>
  <c r="V54" i="1"/>
  <c r="V72" i="1"/>
  <c r="V90" i="1"/>
  <c r="V126" i="1"/>
  <c r="U54" i="1"/>
  <c r="U72" i="1"/>
  <c r="U90" i="1"/>
  <c r="U126" i="1"/>
  <c r="T54" i="1"/>
  <c r="T72" i="1"/>
  <c r="T90" i="1"/>
  <c r="T126" i="1"/>
  <c r="S54" i="1"/>
  <c r="S72" i="1"/>
  <c r="S90" i="1"/>
  <c r="S126" i="1"/>
  <c r="R54" i="1"/>
  <c r="R72" i="1"/>
  <c r="R90" i="1"/>
  <c r="R126" i="1"/>
  <c r="Q54" i="1"/>
  <c r="Q72" i="1"/>
  <c r="Q90" i="1"/>
  <c r="Q126" i="1"/>
  <c r="P54" i="1"/>
  <c r="P72" i="1"/>
  <c r="P90" i="1"/>
  <c r="P126" i="1"/>
  <c r="O54" i="1"/>
  <c r="O72" i="1"/>
  <c r="O90" i="1"/>
  <c r="O126" i="1"/>
  <c r="Y53" i="1"/>
  <c r="Y71" i="1"/>
  <c r="Y89" i="1"/>
  <c r="Y125" i="1"/>
  <c r="X53" i="1"/>
  <c r="X71" i="1"/>
  <c r="X89" i="1"/>
  <c r="X125" i="1"/>
  <c r="W53" i="1"/>
  <c r="W71" i="1"/>
  <c r="W89" i="1"/>
  <c r="W125" i="1"/>
  <c r="V53" i="1"/>
  <c r="V71" i="1"/>
  <c r="V89" i="1"/>
  <c r="V125" i="1"/>
  <c r="U53" i="1"/>
  <c r="U71" i="1"/>
  <c r="U89" i="1"/>
  <c r="U125" i="1"/>
  <c r="T53" i="1"/>
  <c r="T71" i="1"/>
  <c r="T89" i="1"/>
  <c r="T125" i="1"/>
  <c r="S53" i="1"/>
  <c r="S71" i="1"/>
  <c r="S89" i="1"/>
  <c r="S125" i="1"/>
  <c r="R53" i="1"/>
  <c r="R71" i="1"/>
  <c r="R89" i="1"/>
  <c r="R125" i="1"/>
  <c r="Q53" i="1"/>
  <c r="Q71" i="1"/>
  <c r="Q89" i="1"/>
  <c r="Q125" i="1"/>
  <c r="P53" i="1"/>
  <c r="P71" i="1"/>
  <c r="P89" i="1"/>
  <c r="P125" i="1"/>
  <c r="O53" i="1"/>
  <c r="O71" i="1"/>
  <c r="O89" i="1"/>
  <c r="O125" i="1"/>
  <c r="Y52" i="1"/>
  <c r="Y70" i="1"/>
  <c r="Y88" i="1"/>
  <c r="Y124" i="1"/>
  <c r="X52" i="1"/>
  <c r="X70" i="1"/>
  <c r="X88" i="1"/>
  <c r="X124" i="1"/>
  <c r="W52" i="1"/>
  <c r="W70" i="1"/>
  <c r="W88" i="1"/>
  <c r="W124" i="1"/>
  <c r="V52" i="1"/>
  <c r="V70" i="1"/>
  <c r="V88" i="1"/>
  <c r="V124" i="1"/>
  <c r="U52" i="1"/>
  <c r="U70" i="1"/>
  <c r="U88" i="1"/>
  <c r="U124" i="1"/>
  <c r="T52" i="1"/>
  <c r="T70" i="1"/>
  <c r="T88" i="1"/>
  <c r="T124" i="1"/>
  <c r="S52" i="1"/>
  <c r="S70" i="1"/>
  <c r="S88" i="1"/>
  <c r="S124" i="1"/>
  <c r="R52" i="1"/>
  <c r="R70" i="1"/>
  <c r="R88" i="1"/>
  <c r="R124" i="1"/>
  <c r="Q52" i="1"/>
  <c r="Q70" i="1"/>
  <c r="Q88" i="1"/>
  <c r="Q124" i="1"/>
  <c r="P52" i="1"/>
  <c r="P70" i="1"/>
  <c r="P88" i="1"/>
  <c r="P124" i="1"/>
  <c r="O52" i="1"/>
  <c r="O70" i="1"/>
  <c r="O88" i="1"/>
  <c r="O124" i="1"/>
  <c r="Y51" i="1"/>
  <c r="Y69" i="1"/>
  <c r="Y87" i="1"/>
  <c r="Y123" i="1"/>
  <c r="X51" i="1"/>
  <c r="X69" i="1"/>
  <c r="X87" i="1"/>
  <c r="X123" i="1"/>
  <c r="W51" i="1"/>
  <c r="W69" i="1"/>
  <c r="W87" i="1"/>
  <c r="W123" i="1"/>
  <c r="V51" i="1"/>
  <c r="V69" i="1"/>
  <c r="V87" i="1"/>
  <c r="V123" i="1"/>
  <c r="U51" i="1"/>
  <c r="U69" i="1"/>
  <c r="U87" i="1"/>
  <c r="U123" i="1"/>
  <c r="T51" i="1"/>
  <c r="T69" i="1"/>
  <c r="T87" i="1"/>
  <c r="T123" i="1"/>
  <c r="S51" i="1"/>
  <c r="S69" i="1"/>
  <c r="S87" i="1"/>
  <c r="S123" i="1"/>
  <c r="R51" i="1"/>
  <c r="R69" i="1"/>
  <c r="R87" i="1"/>
  <c r="R123" i="1"/>
  <c r="Q51" i="1"/>
  <c r="Q69" i="1"/>
  <c r="Q87" i="1"/>
  <c r="Q123" i="1"/>
  <c r="P51" i="1"/>
  <c r="P69" i="1"/>
  <c r="P87" i="1"/>
  <c r="P123" i="1"/>
  <c r="O51" i="1"/>
  <c r="O69" i="1"/>
  <c r="O87" i="1"/>
  <c r="O123" i="1"/>
  <c r="Y50" i="1"/>
  <c r="Y68" i="1"/>
  <c r="Y86" i="1"/>
  <c r="Y122" i="1"/>
  <c r="X50" i="1"/>
  <c r="X68" i="1"/>
  <c r="X86" i="1"/>
  <c r="X122" i="1"/>
  <c r="W50" i="1"/>
  <c r="W68" i="1"/>
  <c r="W86" i="1"/>
  <c r="W122" i="1"/>
  <c r="V50" i="1"/>
  <c r="V68" i="1"/>
  <c r="V86" i="1"/>
  <c r="V122" i="1"/>
  <c r="U50" i="1"/>
  <c r="U68" i="1"/>
  <c r="U86" i="1"/>
  <c r="U122" i="1"/>
  <c r="T50" i="1"/>
  <c r="T68" i="1"/>
  <c r="T86" i="1"/>
  <c r="T122" i="1"/>
  <c r="S50" i="1"/>
  <c r="S68" i="1"/>
  <c r="S86" i="1"/>
  <c r="S122" i="1"/>
  <c r="R50" i="1"/>
  <c r="R68" i="1"/>
  <c r="R86" i="1"/>
  <c r="R122" i="1"/>
  <c r="Q50" i="1"/>
  <c r="Q68" i="1"/>
  <c r="Q86" i="1"/>
  <c r="Q122" i="1"/>
  <c r="P50" i="1"/>
  <c r="P68" i="1"/>
  <c r="P86" i="1"/>
  <c r="P122" i="1"/>
  <c r="O50" i="1"/>
  <c r="O68" i="1"/>
  <c r="O86" i="1"/>
  <c r="O122" i="1"/>
  <c r="N40" i="1"/>
  <c r="N58" i="1"/>
  <c r="N76" i="1"/>
  <c r="N94" i="1"/>
  <c r="N130" i="1"/>
  <c r="M58" i="1"/>
  <c r="M76" i="1"/>
  <c r="M94" i="1"/>
  <c r="M130" i="1"/>
  <c r="L58" i="1"/>
  <c r="L76" i="1"/>
  <c r="L94" i="1"/>
  <c r="L130" i="1"/>
  <c r="K58" i="1"/>
  <c r="K76" i="1"/>
  <c r="K94" i="1"/>
  <c r="K130" i="1"/>
  <c r="J58" i="1"/>
  <c r="J76" i="1"/>
  <c r="J94" i="1"/>
  <c r="J130" i="1"/>
  <c r="I58" i="1"/>
  <c r="I76" i="1"/>
  <c r="I94" i="1"/>
  <c r="I130" i="1"/>
  <c r="H58" i="1"/>
  <c r="H76" i="1"/>
  <c r="H94" i="1"/>
  <c r="H130" i="1"/>
  <c r="G58" i="1"/>
  <c r="G76" i="1"/>
  <c r="G94" i="1"/>
  <c r="G130" i="1"/>
  <c r="F58" i="1"/>
  <c r="F76" i="1"/>
  <c r="F94" i="1"/>
  <c r="F130" i="1"/>
  <c r="E58" i="1"/>
  <c r="E76" i="1"/>
  <c r="E94" i="1"/>
  <c r="E130" i="1"/>
  <c r="D58" i="1"/>
  <c r="D76" i="1"/>
  <c r="D94" i="1"/>
  <c r="D130" i="1"/>
  <c r="N39" i="1"/>
  <c r="N57" i="1"/>
  <c r="N75" i="1"/>
  <c r="N93" i="1"/>
  <c r="N129" i="1"/>
  <c r="M57" i="1"/>
  <c r="M75" i="1"/>
  <c r="M93" i="1"/>
  <c r="M129" i="1"/>
  <c r="L57" i="1"/>
  <c r="L75" i="1"/>
  <c r="L93" i="1"/>
  <c r="L129" i="1"/>
  <c r="K57" i="1"/>
  <c r="K75" i="1"/>
  <c r="K93" i="1"/>
  <c r="K129" i="1"/>
  <c r="J57" i="1"/>
  <c r="J75" i="1"/>
  <c r="J93" i="1"/>
  <c r="J129" i="1"/>
  <c r="I57" i="1"/>
  <c r="I75" i="1"/>
  <c r="I93" i="1"/>
  <c r="I129" i="1"/>
  <c r="H57" i="1"/>
  <c r="H75" i="1"/>
  <c r="H93" i="1"/>
  <c r="H129" i="1"/>
  <c r="G57" i="1"/>
  <c r="G75" i="1"/>
  <c r="G93" i="1"/>
  <c r="G129" i="1"/>
  <c r="F57" i="1"/>
  <c r="F75" i="1"/>
  <c r="F93" i="1"/>
  <c r="F129" i="1"/>
  <c r="E57" i="1"/>
  <c r="E75" i="1"/>
  <c r="E93" i="1"/>
  <c r="E129" i="1"/>
  <c r="D57" i="1"/>
  <c r="D75" i="1"/>
  <c r="D93" i="1"/>
  <c r="D129" i="1"/>
  <c r="N38" i="1"/>
  <c r="N56" i="1"/>
  <c r="N74" i="1"/>
  <c r="N92" i="1"/>
  <c r="N128" i="1"/>
  <c r="M56" i="1"/>
  <c r="M74" i="1"/>
  <c r="M92" i="1"/>
  <c r="M128" i="1"/>
  <c r="L56" i="1"/>
  <c r="L74" i="1"/>
  <c r="L92" i="1"/>
  <c r="L128" i="1"/>
  <c r="K56" i="1"/>
  <c r="K74" i="1"/>
  <c r="K92" i="1"/>
  <c r="K128" i="1"/>
  <c r="J56" i="1"/>
  <c r="J74" i="1"/>
  <c r="J92" i="1"/>
  <c r="J128" i="1"/>
  <c r="I56" i="1"/>
  <c r="I74" i="1"/>
  <c r="I92" i="1"/>
  <c r="I128" i="1"/>
  <c r="H56" i="1"/>
  <c r="H74" i="1"/>
  <c r="H92" i="1"/>
  <c r="H128" i="1"/>
  <c r="G56" i="1"/>
  <c r="G74" i="1"/>
  <c r="G92" i="1"/>
  <c r="G128" i="1"/>
  <c r="F56" i="1"/>
  <c r="F74" i="1"/>
  <c r="F92" i="1"/>
  <c r="F128" i="1"/>
  <c r="E56" i="1"/>
  <c r="E74" i="1"/>
  <c r="E92" i="1"/>
  <c r="E128" i="1"/>
  <c r="D56" i="1"/>
  <c r="D74" i="1"/>
  <c r="D92" i="1"/>
  <c r="D128" i="1"/>
  <c r="N37" i="1"/>
  <c r="N55" i="1"/>
  <c r="N73" i="1"/>
  <c r="N91" i="1"/>
  <c r="N127" i="1"/>
  <c r="M55" i="1"/>
  <c r="M73" i="1"/>
  <c r="M91" i="1"/>
  <c r="M127" i="1"/>
  <c r="L55" i="1"/>
  <c r="L73" i="1"/>
  <c r="L91" i="1"/>
  <c r="L127" i="1"/>
  <c r="K55" i="1"/>
  <c r="K73" i="1"/>
  <c r="K91" i="1"/>
  <c r="K127" i="1"/>
  <c r="J55" i="1"/>
  <c r="J73" i="1"/>
  <c r="J91" i="1"/>
  <c r="J127" i="1"/>
  <c r="I55" i="1"/>
  <c r="I73" i="1"/>
  <c r="I91" i="1"/>
  <c r="I127" i="1"/>
  <c r="H55" i="1"/>
  <c r="H73" i="1"/>
  <c r="H91" i="1"/>
  <c r="H127" i="1"/>
  <c r="G55" i="1"/>
  <c r="G73" i="1"/>
  <c r="G91" i="1"/>
  <c r="G127" i="1"/>
  <c r="F55" i="1"/>
  <c r="F73" i="1"/>
  <c r="F91" i="1"/>
  <c r="F127" i="1"/>
  <c r="E55" i="1"/>
  <c r="E73" i="1"/>
  <c r="E91" i="1"/>
  <c r="E127" i="1"/>
  <c r="D55" i="1"/>
  <c r="D73" i="1"/>
  <c r="D91" i="1"/>
  <c r="D127" i="1"/>
  <c r="N36" i="1"/>
  <c r="N54" i="1"/>
  <c r="N72" i="1"/>
  <c r="N90" i="1"/>
  <c r="N126" i="1"/>
  <c r="M54" i="1"/>
  <c r="M72" i="1"/>
  <c r="M90" i="1"/>
  <c r="M126" i="1"/>
  <c r="L54" i="1"/>
  <c r="L72" i="1"/>
  <c r="L90" i="1"/>
  <c r="L126" i="1"/>
  <c r="K54" i="1"/>
  <c r="K72" i="1"/>
  <c r="K90" i="1"/>
  <c r="K126" i="1"/>
  <c r="J54" i="1"/>
  <c r="J72" i="1"/>
  <c r="J90" i="1"/>
  <c r="J126" i="1"/>
  <c r="I54" i="1"/>
  <c r="I72" i="1"/>
  <c r="I90" i="1"/>
  <c r="I126" i="1"/>
  <c r="H54" i="1"/>
  <c r="H72" i="1"/>
  <c r="H90" i="1"/>
  <c r="H126" i="1"/>
  <c r="G54" i="1"/>
  <c r="G72" i="1"/>
  <c r="G90" i="1"/>
  <c r="G126" i="1"/>
  <c r="F54" i="1"/>
  <c r="F72" i="1"/>
  <c r="F90" i="1"/>
  <c r="F126" i="1"/>
  <c r="E54" i="1"/>
  <c r="E72" i="1"/>
  <c r="E90" i="1"/>
  <c r="E126" i="1"/>
  <c r="D54" i="1"/>
  <c r="D72" i="1"/>
  <c r="D90" i="1"/>
  <c r="D126" i="1"/>
  <c r="N35" i="1"/>
  <c r="N53" i="1"/>
  <c r="N71" i="1"/>
  <c r="N89" i="1"/>
  <c r="N125" i="1"/>
  <c r="M53" i="1"/>
  <c r="M71" i="1"/>
  <c r="M89" i="1"/>
  <c r="M125" i="1"/>
  <c r="L53" i="1"/>
  <c r="L71" i="1"/>
  <c r="L89" i="1"/>
  <c r="L125" i="1"/>
  <c r="K53" i="1"/>
  <c r="K71" i="1"/>
  <c r="K89" i="1"/>
  <c r="K125" i="1"/>
  <c r="J53" i="1"/>
  <c r="J71" i="1"/>
  <c r="J89" i="1"/>
  <c r="J125" i="1"/>
  <c r="I53" i="1"/>
  <c r="I71" i="1"/>
  <c r="I89" i="1"/>
  <c r="I125" i="1"/>
  <c r="H53" i="1"/>
  <c r="H71" i="1"/>
  <c r="H89" i="1"/>
  <c r="H125" i="1"/>
  <c r="G53" i="1"/>
  <c r="G71" i="1"/>
  <c r="G89" i="1"/>
  <c r="G125" i="1"/>
  <c r="F53" i="1"/>
  <c r="F71" i="1"/>
  <c r="F89" i="1"/>
  <c r="F125" i="1"/>
  <c r="E53" i="1"/>
  <c r="E71" i="1"/>
  <c r="E89" i="1"/>
  <c r="E125" i="1"/>
  <c r="D53" i="1"/>
  <c r="D71" i="1"/>
  <c r="D89" i="1"/>
  <c r="D125" i="1"/>
  <c r="N34" i="1"/>
  <c r="N52" i="1"/>
  <c r="N70" i="1"/>
  <c r="N88" i="1"/>
  <c r="N124" i="1"/>
  <c r="M52" i="1"/>
  <c r="M70" i="1"/>
  <c r="M88" i="1"/>
  <c r="M124" i="1"/>
  <c r="L52" i="1"/>
  <c r="L70" i="1"/>
  <c r="L88" i="1"/>
  <c r="L124" i="1"/>
  <c r="K52" i="1"/>
  <c r="K70" i="1"/>
  <c r="K88" i="1"/>
  <c r="K124" i="1"/>
  <c r="J52" i="1"/>
  <c r="J70" i="1"/>
  <c r="J88" i="1"/>
  <c r="J124" i="1"/>
  <c r="I52" i="1"/>
  <c r="I70" i="1"/>
  <c r="I88" i="1"/>
  <c r="I124" i="1"/>
  <c r="H52" i="1"/>
  <c r="H70" i="1"/>
  <c r="H88" i="1"/>
  <c r="H124" i="1"/>
  <c r="G52" i="1"/>
  <c r="G70" i="1"/>
  <c r="G88" i="1"/>
  <c r="G124" i="1"/>
  <c r="F52" i="1"/>
  <c r="F70" i="1"/>
  <c r="F88" i="1"/>
  <c r="F124" i="1"/>
  <c r="E52" i="1"/>
  <c r="E70" i="1"/>
  <c r="E88" i="1"/>
  <c r="E124" i="1"/>
  <c r="D52" i="1"/>
  <c r="D70" i="1"/>
  <c r="D88" i="1"/>
  <c r="D124" i="1"/>
  <c r="N33" i="1"/>
  <c r="N51" i="1"/>
  <c r="N69" i="1"/>
  <c r="N87" i="1"/>
  <c r="N123" i="1"/>
  <c r="M51" i="1"/>
  <c r="M69" i="1"/>
  <c r="M87" i="1"/>
  <c r="M123" i="1"/>
  <c r="L51" i="1"/>
  <c r="L69" i="1"/>
  <c r="L87" i="1"/>
  <c r="L123" i="1"/>
  <c r="K51" i="1"/>
  <c r="K69" i="1"/>
  <c r="K87" i="1"/>
  <c r="K123" i="1"/>
  <c r="J51" i="1"/>
  <c r="J69" i="1"/>
  <c r="J87" i="1"/>
  <c r="J123" i="1"/>
  <c r="I51" i="1"/>
  <c r="I69" i="1"/>
  <c r="I87" i="1"/>
  <c r="I123" i="1"/>
  <c r="H51" i="1"/>
  <c r="H69" i="1"/>
  <c r="H87" i="1"/>
  <c r="H123" i="1"/>
  <c r="G51" i="1"/>
  <c r="G69" i="1"/>
  <c r="G87" i="1"/>
  <c r="G123" i="1"/>
  <c r="F51" i="1"/>
  <c r="F69" i="1"/>
  <c r="F87" i="1"/>
  <c r="F123" i="1"/>
  <c r="E51" i="1"/>
  <c r="E69" i="1"/>
  <c r="E87" i="1"/>
  <c r="E123" i="1"/>
  <c r="D51" i="1"/>
  <c r="D69" i="1"/>
  <c r="D87" i="1"/>
  <c r="D123" i="1"/>
  <c r="N32" i="1"/>
  <c r="N50" i="1"/>
  <c r="N68" i="1"/>
  <c r="N86" i="1"/>
  <c r="N122" i="1"/>
  <c r="M50" i="1"/>
  <c r="M68" i="1"/>
  <c r="M86" i="1"/>
  <c r="M122" i="1"/>
  <c r="L50" i="1"/>
  <c r="L68" i="1"/>
  <c r="L86" i="1"/>
  <c r="L122" i="1"/>
  <c r="K50" i="1"/>
  <c r="K68" i="1"/>
  <c r="K86" i="1"/>
  <c r="K122" i="1"/>
  <c r="J50" i="1"/>
  <c r="J68" i="1"/>
  <c r="J86" i="1"/>
  <c r="J122" i="1"/>
  <c r="I50" i="1"/>
  <c r="I68" i="1"/>
  <c r="I86" i="1"/>
  <c r="I122" i="1"/>
  <c r="H50" i="1"/>
  <c r="H68" i="1"/>
  <c r="H86" i="1"/>
  <c r="H122" i="1"/>
  <c r="G50" i="1"/>
  <c r="G68" i="1"/>
  <c r="G86" i="1"/>
  <c r="G122" i="1"/>
  <c r="F50" i="1"/>
  <c r="F68" i="1"/>
  <c r="F86" i="1"/>
  <c r="F122" i="1"/>
  <c r="E50" i="1"/>
  <c r="E68" i="1"/>
  <c r="E86" i="1"/>
  <c r="E122" i="1"/>
  <c r="AV32" i="1"/>
  <c r="AV104" i="1"/>
  <c r="AV40" i="1"/>
  <c r="AW40" i="1"/>
  <c r="AX40" i="1"/>
  <c r="AY40" i="1"/>
  <c r="AZ40" i="1"/>
  <c r="BA40" i="1"/>
  <c r="BB40" i="1"/>
  <c r="BC40" i="1"/>
  <c r="BD40" i="1"/>
  <c r="BE40" i="1"/>
  <c r="BF40" i="1"/>
  <c r="BF112" i="1"/>
  <c r="BF58" i="1"/>
  <c r="BF76" i="1"/>
  <c r="BF94" i="1"/>
  <c r="BF130" i="1"/>
  <c r="BE112" i="1"/>
  <c r="BE58" i="1"/>
  <c r="BE76" i="1"/>
  <c r="BE94" i="1"/>
  <c r="BE130" i="1"/>
  <c r="BD112" i="1"/>
  <c r="BD58" i="1"/>
  <c r="BD76" i="1"/>
  <c r="BD94" i="1"/>
  <c r="BD130" i="1"/>
  <c r="BC112" i="1"/>
  <c r="BC58" i="1"/>
  <c r="BC76" i="1"/>
  <c r="BC94" i="1"/>
  <c r="BC130" i="1"/>
  <c r="BB112" i="1"/>
  <c r="BB58" i="1"/>
  <c r="BB76" i="1"/>
  <c r="BB94" i="1"/>
  <c r="BB130" i="1"/>
  <c r="BA112" i="1"/>
  <c r="BA58" i="1"/>
  <c r="BA76" i="1"/>
  <c r="BA94" i="1"/>
  <c r="BA130" i="1"/>
  <c r="AZ112" i="1"/>
  <c r="AZ58" i="1"/>
  <c r="AZ76" i="1"/>
  <c r="AZ94" i="1"/>
  <c r="AZ130" i="1"/>
  <c r="AY112" i="1"/>
  <c r="AY58" i="1"/>
  <c r="AY76" i="1"/>
  <c r="AY94" i="1"/>
  <c r="AY130" i="1"/>
  <c r="AX112" i="1"/>
  <c r="AX58" i="1"/>
  <c r="AX76" i="1"/>
  <c r="AX94" i="1"/>
  <c r="AX130" i="1"/>
  <c r="AW112" i="1"/>
  <c r="AW58" i="1"/>
  <c r="AW76" i="1"/>
  <c r="AW94" i="1"/>
  <c r="AW130" i="1"/>
  <c r="AV112" i="1"/>
  <c r="AV58" i="1"/>
  <c r="AV76" i="1"/>
  <c r="AV94" i="1"/>
  <c r="AV130" i="1"/>
  <c r="AV39" i="1"/>
  <c r="AW39" i="1"/>
  <c r="AX39" i="1"/>
  <c r="AY39" i="1"/>
  <c r="AZ39" i="1"/>
  <c r="BA39" i="1"/>
  <c r="BB39" i="1"/>
  <c r="BC39" i="1"/>
  <c r="BD39" i="1"/>
  <c r="BE39" i="1"/>
  <c r="BF39" i="1"/>
  <c r="BF111" i="1"/>
  <c r="BF57" i="1"/>
  <c r="BF75" i="1"/>
  <c r="BF93" i="1"/>
  <c r="BF129" i="1"/>
  <c r="BE111" i="1"/>
  <c r="BE57" i="1"/>
  <c r="BE75" i="1"/>
  <c r="BE93" i="1"/>
  <c r="BE129" i="1"/>
  <c r="BD111" i="1"/>
  <c r="BD57" i="1"/>
  <c r="BD75" i="1"/>
  <c r="BD93" i="1"/>
  <c r="BD129" i="1"/>
  <c r="BC111" i="1"/>
  <c r="BC57" i="1"/>
  <c r="BC75" i="1"/>
  <c r="BC93" i="1"/>
  <c r="BC129" i="1"/>
  <c r="BB111" i="1"/>
  <c r="BB57" i="1"/>
  <c r="BB75" i="1"/>
  <c r="BB93" i="1"/>
  <c r="BB129" i="1"/>
  <c r="BA111" i="1"/>
  <c r="BA57" i="1"/>
  <c r="BA75" i="1"/>
  <c r="BA93" i="1"/>
  <c r="BA129" i="1"/>
  <c r="AZ111" i="1"/>
  <c r="AZ57" i="1"/>
  <c r="AZ75" i="1"/>
  <c r="AZ93" i="1"/>
  <c r="AZ129" i="1"/>
  <c r="AY111" i="1"/>
  <c r="AY57" i="1"/>
  <c r="AY75" i="1"/>
  <c r="AY93" i="1"/>
  <c r="AY129" i="1"/>
  <c r="AX111" i="1"/>
  <c r="AX57" i="1"/>
  <c r="AX75" i="1"/>
  <c r="AX93" i="1"/>
  <c r="AX129" i="1"/>
  <c r="AW111" i="1"/>
  <c r="AW57" i="1"/>
  <c r="AW75" i="1"/>
  <c r="AW93" i="1"/>
  <c r="AW129" i="1"/>
  <c r="AV111" i="1"/>
  <c r="AV57" i="1"/>
  <c r="AV75" i="1"/>
  <c r="AV93" i="1"/>
  <c r="AV129" i="1"/>
  <c r="AV38" i="1"/>
  <c r="AW38" i="1"/>
  <c r="AX38" i="1"/>
  <c r="AY38" i="1"/>
  <c r="AZ38" i="1"/>
  <c r="BA38" i="1"/>
  <c r="BB38" i="1"/>
  <c r="BC38" i="1"/>
  <c r="BD38" i="1"/>
  <c r="BE38" i="1"/>
  <c r="BF38" i="1"/>
  <c r="BF110" i="1"/>
  <c r="BF56" i="1"/>
  <c r="BF74" i="1"/>
  <c r="BF92" i="1"/>
  <c r="BF128" i="1"/>
  <c r="BE110" i="1"/>
  <c r="BE56" i="1"/>
  <c r="BE74" i="1"/>
  <c r="BE92" i="1"/>
  <c r="BE128" i="1"/>
  <c r="BD110" i="1"/>
  <c r="BD56" i="1"/>
  <c r="BD74" i="1"/>
  <c r="BD92" i="1"/>
  <c r="BD128" i="1"/>
  <c r="BC110" i="1"/>
  <c r="BC56" i="1"/>
  <c r="BC74" i="1"/>
  <c r="BC92" i="1"/>
  <c r="BC128" i="1"/>
  <c r="BB110" i="1"/>
  <c r="BB56" i="1"/>
  <c r="BB74" i="1"/>
  <c r="BB92" i="1"/>
  <c r="BB128" i="1"/>
  <c r="BA110" i="1"/>
  <c r="BA56" i="1"/>
  <c r="BA74" i="1"/>
  <c r="BA92" i="1"/>
  <c r="BA128" i="1"/>
  <c r="AZ110" i="1"/>
  <c r="AZ56" i="1"/>
  <c r="AZ74" i="1"/>
  <c r="AZ92" i="1"/>
  <c r="AZ128" i="1"/>
  <c r="AY110" i="1"/>
  <c r="AY56" i="1"/>
  <c r="AY74" i="1"/>
  <c r="AY92" i="1"/>
  <c r="AY128" i="1"/>
  <c r="AX110" i="1"/>
  <c r="AX56" i="1"/>
  <c r="AX74" i="1"/>
  <c r="AX92" i="1"/>
  <c r="AX128" i="1"/>
  <c r="AW110" i="1"/>
  <c r="AW56" i="1"/>
  <c r="AW74" i="1"/>
  <c r="AW92" i="1"/>
  <c r="AW128" i="1"/>
  <c r="AV110" i="1"/>
  <c r="AV56" i="1"/>
  <c r="AV74" i="1"/>
  <c r="AV92" i="1"/>
  <c r="AV128" i="1"/>
  <c r="AV37" i="1"/>
  <c r="AW37" i="1"/>
  <c r="AX37" i="1"/>
  <c r="AY37" i="1"/>
  <c r="AZ37" i="1"/>
  <c r="BA37" i="1"/>
  <c r="BB37" i="1"/>
  <c r="BC37" i="1"/>
  <c r="BD37" i="1"/>
  <c r="BE37" i="1"/>
  <c r="BF37" i="1"/>
  <c r="BF109" i="1"/>
  <c r="BF55" i="1"/>
  <c r="BF73" i="1"/>
  <c r="BF91" i="1"/>
  <c r="BF127" i="1"/>
  <c r="BE109" i="1"/>
  <c r="BE55" i="1"/>
  <c r="BE73" i="1"/>
  <c r="BE91" i="1"/>
  <c r="BE127" i="1"/>
  <c r="BD109" i="1"/>
  <c r="BD55" i="1"/>
  <c r="BD73" i="1"/>
  <c r="BD91" i="1"/>
  <c r="BD127" i="1"/>
  <c r="BC109" i="1"/>
  <c r="BC55" i="1"/>
  <c r="BC73" i="1"/>
  <c r="BC91" i="1"/>
  <c r="BC127" i="1"/>
  <c r="BB109" i="1"/>
  <c r="BB55" i="1"/>
  <c r="BB73" i="1"/>
  <c r="BB91" i="1"/>
  <c r="BB127" i="1"/>
  <c r="BA109" i="1"/>
  <c r="BA55" i="1"/>
  <c r="BA73" i="1"/>
  <c r="BA91" i="1"/>
  <c r="BA127" i="1"/>
  <c r="AZ109" i="1"/>
  <c r="AZ55" i="1"/>
  <c r="AZ73" i="1"/>
  <c r="AZ91" i="1"/>
  <c r="AZ127" i="1"/>
  <c r="AY109" i="1"/>
  <c r="AY55" i="1"/>
  <c r="AY73" i="1"/>
  <c r="AY91" i="1"/>
  <c r="AY127" i="1"/>
  <c r="AX109" i="1"/>
  <c r="AX55" i="1"/>
  <c r="AX73" i="1"/>
  <c r="AX91" i="1"/>
  <c r="AX127" i="1"/>
  <c r="AW109" i="1"/>
  <c r="AW55" i="1"/>
  <c r="AW73" i="1"/>
  <c r="AW91" i="1"/>
  <c r="AW127" i="1"/>
  <c r="AV109" i="1"/>
  <c r="AV55" i="1"/>
  <c r="AV73" i="1"/>
  <c r="AV91" i="1"/>
  <c r="AV127" i="1"/>
  <c r="AV36" i="1"/>
  <c r="AW36" i="1"/>
  <c r="AX36" i="1"/>
  <c r="AY36" i="1"/>
  <c r="AZ36" i="1"/>
  <c r="BA36" i="1"/>
  <c r="BB36" i="1"/>
  <c r="BC36" i="1"/>
  <c r="BD36" i="1"/>
  <c r="BE36" i="1"/>
  <c r="BF36" i="1"/>
  <c r="BF108" i="1"/>
  <c r="BF54" i="1"/>
  <c r="BF72" i="1"/>
  <c r="BF90" i="1"/>
  <c r="BF126" i="1"/>
  <c r="BE108" i="1"/>
  <c r="BE54" i="1"/>
  <c r="BE72" i="1"/>
  <c r="BE90" i="1"/>
  <c r="BE126" i="1"/>
  <c r="BD108" i="1"/>
  <c r="BD54" i="1"/>
  <c r="BD72" i="1"/>
  <c r="BD90" i="1"/>
  <c r="BD126" i="1"/>
  <c r="BC108" i="1"/>
  <c r="BC54" i="1"/>
  <c r="BC72" i="1"/>
  <c r="BC90" i="1"/>
  <c r="BC126" i="1"/>
  <c r="BB108" i="1"/>
  <c r="BB54" i="1"/>
  <c r="BB72" i="1"/>
  <c r="BB90" i="1"/>
  <c r="BB126" i="1"/>
  <c r="BA108" i="1"/>
  <c r="BA54" i="1"/>
  <c r="BA72" i="1"/>
  <c r="BA90" i="1"/>
  <c r="BA126" i="1"/>
  <c r="AZ108" i="1"/>
  <c r="AZ54" i="1"/>
  <c r="AZ72" i="1"/>
  <c r="AZ90" i="1"/>
  <c r="AZ126" i="1"/>
  <c r="AY108" i="1"/>
  <c r="AY54" i="1"/>
  <c r="AY72" i="1"/>
  <c r="AY90" i="1"/>
  <c r="AY126" i="1"/>
  <c r="AX108" i="1"/>
  <c r="AX54" i="1"/>
  <c r="AX72" i="1"/>
  <c r="AX90" i="1"/>
  <c r="AX126" i="1"/>
  <c r="AW108" i="1"/>
  <c r="AW54" i="1"/>
  <c r="AW72" i="1"/>
  <c r="AW90" i="1"/>
  <c r="AW126" i="1"/>
  <c r="AV108" i="1"/>
  <c r="AV54" i="1"/>
  <c r="AV72" i="1"/>
  <c r="AV90" i="1"/>
  <c r="AV126" i="1"/>
  <c r="AV35" i="1"/>
  <c r="AW35" i="1"/>
  <c r="AX35" i="1"/>
  <c r="AY35" i="1"/>
  <c r="AZ35" i="1"/>
  <c r="BA35" i="1"/>
  <c r="BB35" i="1"/>
  <c r="BC35" i="1"/>
  <c r="BD35" i="1"/>
  <c r="BE35" i="1"/>
  <c r="BF35" i="1"/>
  <c r="BF107" i="1"/>
  <c r="BF53" i="1"/>
  <c r="BF71" i="1"/>
  <c r="BF89" i="1"/>
  <c r="BF125" i="1"/>
  <c r="BE107" i="1"/>
  <c r="BE53" i="1"/>
  <c r="BE71" i="1"/>
  <c r="BE89" i="1"/>
  <c r="BE125" i="1"/>
  <c r="BD107" i="1"/>
  <c r="BD53" i="1"/>
  <c r="BD71" i="1"/>
  <c r="BD89" i="1"/>
  <c r="BD125" i="1"/>
  <c r="BC107" i="1"/>
  <c r="BC53" i="1"/>
  <c r="BC71" i="1"/>
  <c r="BC89" i="1"/>
  <c r="BC125" i="1"/>
  <c r="BB107" i="1"/>
  <c r="BB53" i="1"/>
  <c r="BB71" i="1"/>
  <c r="BB89" i="1"/>
  <c r="BB125" i="1"/>
  <c r="BA107" i="1"/>
  <c r="BA53" i="1"/>
  <c r="BA71" i="1"/>
  <c r="BA89" i="1"/>
  <c r="BA125" i="1"/>
  <c r="AZ107" i="1"/>
  <c r="AZ53" i="1"/>
  <c r="AZ71" i="1"/>
  <c r="AZ89" i="1"/>
  <c r="AZ125" i="1"/>
  <c r="AY107" i="1"/>
  <c r="AY53" i="1"/>
  <c r="AY71" i="1"/>
  <c r="AY89" i="1"/>
  <c r="AY125" i="1"/>
  <c r="AX107" i="1"/>
  <c r="AX53" i="1"/>
  <c r="AX71" i="1"/>
  <c r="AX89" i="1"/>
  <c r="AX125" i="1"/>
  <c r="AW107" i="1"/>
  <c r="AW53" i="1"/>
  <c r="AW71" i="1"/>
  <c r="AW89" i="1"/>
  <c r="AW125" i="1"/>
  <c r="AV107" i="1"/>
  <c r="AV53" i="1"/>
  <c r="AV71" i="1"/>
  <c r="AV89" i="1"/>
  <c r="AV125" i="1"/>
  <c r="AV34" i="1"/>
  <c r="AW34" i="1"/>
  <c r="AX34" i="1"/>
  <c r="AY34" i="1"/>
  <c r="AZ34" i="1"/>
  <c r="BA34" i="1"/>
  <c r="BB34" i="1"/>
  <c r="BC34" i="1"/>
  <c r="BD34" i="1"/>
  <c r="BE34" i="1"/>
  <c r="BF34" i="1"/>
  <c r="BF106" i="1"/>
  <c r="BF52" i="1"/>
  <c r="BF70" i="1"/>
  <c r="BF88" i="1"/>
  <c r="BF124" i="1"/>
  <c r="BE106" i="1"/>
  <c r="BE52" i="1"/>
  <c r="BE70" i="1"/>
  <c r="BE88" i="1"/>
  <c r="BE124" i="1"/>
  <c r="BD106" i="1"/>
  <c r="BD52" i="1"/>
  <c r="BD70" i="1"/>
  <c r="BD88" i="1"/>
  <c r="BD124" i="1"/>
  <c r="BC106" i="1"/>
  <c r="BC52" i="1"/>
  <c r="BC70" i="1"/>
  <c r="BC88" i="1"/>
  <c r="BC124" i="1"/>
  <c r="BB106" i="1"/>
  <c r="BB52" i="1"/>
  <c r="BB70" i="1"/>
  <c r="BB88" i="1"/>
  <c r="BB124" i="1"/>
  <c r="BA106" i="1"/>
  <c r="BA52" i="1"/>
  <c r="BA70" i="1"/>
  <c r="BA88" i="1"/>
  <c r="BA124" i="1"/>
  <c r="AZ106" i="1"/>
  <c r="AZ52" i="1"/>
  <c r="AZ70" i="1"/>
  <c r="AZ88" i="1"/>
  <c r="AZ124" i="1"/>
  <c r="AY106" i="1"/>
  <c r="AY52" i="1"/>
  <c r="AY70" i="1"/>
  <c r="AY88" i="1"/>
  <c r="AY124" i="1"/>
  <c r="AX106" i="1"/>
  <c r="AX52" i="1"/>
  <c r="AX70" i="1"/>
  <c r="AX88" i="1"/>
  <c r="AX124" i="1"/>
  <c r="AW106" i="1"/>
  <c r="AW52" i="1"/>
  <c r="AW70" i="1"/>
  <c r="AW88" i="1"/>
  <c r="AW124" i="1"/>
  <c r="AV106" i="1"/>
  <c r="AV52" i="1"/>
  <c r="AV70" i="1"/>
  <c r="AV88" i="1"/>
  <c r="AV124" i="1"/>
  <c r="AV33" i="1"/>
  <c r="AW33" i="1"/>
  <c r="AX33" i="1"/>
  <c r="AY33" i="1"/>
  <c r="AZ33" i="1"/>
  <c r="BA33" i="1"/>
  <c r="BB33" i="1"/>
  <c r="BC33" i="1"/>
  <c r="BD33" i="1"/>
  <c r="BE33" i="1"/>
  <c r="BF33" i="1"/>
  <c r="BF105" i="1"/>
  <c r="BF51" i="1"/>
  <c r="BF69" i="1"/>
  <c r="BF87" i="1"/>
  <c r="BF123" i="1"/>
  <c r="BE105" i="1"/>
  <c r="BE51" i="1"/>
  <c r="BE69" i="1"/>
  <c r="BE87" i="1"/>
  <c r="BE123" i="1"/>
  <c r="BD105" i="1"/>
  <c r="BD51" i="1"/>
  <c r="BD69" i="1"/>
  <c r="BD87" i="1"/>
  <c r="BD123" i="1"/>
  <c r="BC105" i="1"/>
  <c r="BC51" i="1"/>
  <c r="BC69" i="1"/>
  <c r="BC87" i="1"/>
  <c r="BC123" i="1"/>
  <c r="BB105" i="1"/>
  <c r="BB51" i="1"/>
  <c r="BB69" i="1"/>
  <c r="BB87" i="1"/>
  <c r="BB123" i="1"/>
  <c r="BA105" i="1"/>
  <c r="BA51" i="1"/>
  <c r="BA69" i="1"/>
  <c r="BA87" i="1"/>
  <c r="BA123" i="1"/>
  <c r="AZ105" i="1"/>
  <c r="AZ51" i="1"/>
  <c r="AZ69" i="1"/>
  <c r="AZ87" i="1"/>
  <c r="AZ123" i="1"/>
  <c r="AY105" i="1"/>
  <c r="AY51" i="1"/>
  <c r="AY69" i="1"/>
  <c r="AY87" i="1"/>
  <c r="AY123" i="1"/>
  <c r="AX105" i="1"/>
  <c r="AX51" i="1"/>
  <c r="AX69" i="1"/>
  <c r="AX87" i="1"/>
  <c r="AX123" i="1"/>
  <c r="AW105" i="1"/>
  <c r="AW51" i="1"/>
  <c r="AW69" i="1"/>
  <c r="AW87" i="1"/>
  <c r="AW123" i="1"/>
  <c r="AV105" i="1"/>
  <c r="AV51" i="1"/>
  <c r="AV69" i="1"/>
  <c r="AV87" i="1"/>
  <c r="AV123" i="1"/>
  <c r="AW32" i="1"/>
  <c r="AX32" i="1"/>
  <c r="AY32" i="1"/>
  <c r="AZ32" i="1"/>
  <c r="BA32" i="1"/>
  <c r="BB32" i="1"/>
  <c r="BC32" i="1"/>
  <c r="BD32" i="1"/>
  <c r="BE32" i="1"/>
  <c r="BF32" i="1"/>
  <c r="BF104" i="1"/>
  <c r="BF50" i="1"/>
  <c r="BF68" i="1"/>
  <c r="BF86" i="1"/>
  <c r="BF122" i="1"/>
  <c r="BE104" i="1"/>
  <c r="BE50" i="1"/>
  <c r="BE68" i="1"/>
  <c r="BE86" i="1"/>
  <c r="BE122" i="1"/>
  <c r="BD104" i="1"/>
  <c r="BD50" i="1"/>
  <c r="BD68" i="1"/>
  <c r="BD86" i="1"/>
  <c r="BD122" i="1"/>
  <c r="BC104" i="1"/>
  <c r="BC50" i="1"/>
  <c r="BC68" i="1"/>
  <c r="BC86" i="1"/>
  <c r="BC122" i="1"/>
  <c r="BB104" i="1"/>
  <c r="BB50" i="1"/>
  <c r="BB68" i="1"/>
  <c r="BB86" i="1"/>
  <c r="BB122" i="1"/>
  <c r="BA104" i="1"/>
  <c r="BA50" i="1"/>
  <c r="BA68" i="1"/>
  <c r="BA86" i="1"/>
  <c r="BA122" i="1"/>
  <c r="AZ104" i="1"/>
  <c r="AZ50" i="1"/>
  <c r="AZ68" i="1"/>
  <c r="AZ86" i="1"/>
  <c r="AZ122" i="1"/>
  <c r="AY104" i="1"/>
  <c r="AY50" i="1"/>
  <c r="AY68" i="1"/>
  <c r="AY86" i="1"/>
  <c r="AY122" i="1"/>
  <c r="AX104" i="1"/>
  <c r="AX50" i="1"/>
  <c r="AX68" i="1"/>
  <c r="AX86" i="1"/>
  <c r="AX122" i="1"/>
  <c r="AW104" i="1"/>
  <c r="AW50" i="1"/>
  <c r="AW68" i="1"/>
  <c r="AW86" i="1"/>
  <c r="AW122" i="1"/>
  <c r="AV50" i="1"/>
  <c r="AV68" i="1"/>
  <c r="AV86" i="1"/>
  <c r="AV122" i="1"/>
  <c r="BF191" i="1"/>
  <c r="BE191" i="1"/>
  <c r="BD191" i="1"/>
  <c r="BC191" i="1"/>
  <c r="BB191" i="1"/>
  <c r="BA191" i="1"/>
  <c r="AZ191" i="1"/>
  <c r="AY191" i="1"/>
  <c r="AX191" i="1"/>
  <c r="AW191" i="1"/>
  <c r="AV191" i="1"/>
  <c r="AU191" i="1"/>
  <c r="AT191" i="1"/>
  <c r="AS191" i="1"/>
  <c r="AR191" i="1"/>
  <c r="AQ191" i="1"/>
  <c r="AP191" i="1"/>
  <c r="AO191" i="1"/>
  <c r="AN191" i="1"/>
  <c r="AM191" i="1"/>
  <c r="AL191" i="1"/>
  <c r="AK191" i="1"/>
  <c r="AJ191" i="1"/>
  <c r="AI191" i="1"/>
  <c r="AH191" i="1"/>
  <c r="AG191" i="1"/>
  <c r="AF191" i="1"/>
  <c r="AE191" i="1"/>
  <c r="AD191" i="1"/>
  <c r="AC191" i="1"/>
  <c r="AB191" i="1"/>
  <c r="AA191" i="1"/>
  <c r="Z191" i="1"/>
  <c r="Y191" i="1"/>
  <c r="X191" i="1"/>
  <c r="W191" i="1"/>
  <c r="V191" i="1"/>
  <c r="U191" i="1"/>
  <c r="T191" i="1"/>
  <c r="S191" i="1"/>
  <c r="R191" i="1"/>
  <c r="Q191" i="1"/>
  <c r="P191" i="1"/>
  <c r="O191" i="1"/>
  <c r="N191" i="1"/>
  <c r="M191" i="1"/>
  <c r="L191" i="1"/>
  <c r="K191" i="1"/>
  <c r="J191" i="1"/>
  <c r="I191" i="1"/>
  <c r="H191" i="1"/>
  <c r="G191" i="1"/>
  <c r="F191" i="1"/>
  <c r="E191" i="1"/>
  <c r="D191" i="1"/>
  <c r="BF190" i="1"/>
  <c r="BE190" i="1"/>
  <c r="BD190" i="1"/>
  <c r="BC190" i="1"/>
  <c r="BB190" i="1"/>
  <c r="BA190" i="1"/>
  <c r="AZ190" i="1"/>
  <c r="AY190" i="1"/>
  <c r="AX190" i="1"/>
  <c r="AW190" i="1"/>
  <c r="AV190" i="1"/>
  <c r="AU190" i="1"/>
  <c r="AT190" i="1"/>
  <c r="AS190" i="1"/>
  <c r="AR190" i="1"/>
  <c r="AQ190" i="1"/>
  <c r="AP190" i="1"/>
  <c r="AO190" i="1"/>
  <c r="AN190" i="1"/>
  <c r="AM190" i="1"/>
  <c r="AL190" i="1"/>
  <c r="AK190" i="1"/>
  <c r="AJ190" i="1"/>
  <c r="AI190" i="1"/>
  <c r="AH190" i="1"/>
  <c r="AG190" i="1"/>
  <c r="AF190" i="1"/>
  <c r="AE190" i="1"/>
  <c r="AD190" i="1"/>
  <c r="AC190" i="1"/>
  <c r="AB190" i="1"/>
  <c r="AA190" i="1"/>
  <c r="Z190" i="1"/>
  <c r="Y190" i="1"/>
  <c r="X190" i="1"/>
  <c r="W190" i="1"/>
  <c r="V190" i="1"/>
  <c r="U190" i="1"/>
  <c r="T190" i="1"/>
  <c r="S190" i="1"/>
  <c r="R190" i="1"/>
  <c r="Q190" i="1"/>
  <c r="P190" i="1"/>
  <c r="O190" i="1"/>
  <c r="N190" i="1"/>
  <c r="M190" i="1"/>
  <c r="L190" i="1"/>
  <c r="K190" i="1"/>
  <c r="J190" i="1"/>
  <c r="I190" i="1"/>
  <c r="H190" i="1"/>
  <c r="G190" i="1"/>
  <c r="F190" i="1"/>
  <c r="E190" i="1"/>
  <c r="D190" i="1"/>
  <c r="BF189" i="1"/>
  <c r="BE189" i="1"/>
  <c r="BD189" i="1"/>
  <c r="BC189" i="1"/>
  <c r="BB189" i="1"/>
  <c r="BA189" i="1"/>
  <c r="AZ189" i="1"/>
  <c r="AY189" i="1"/>
  <c r="AX189" i="1"/>
  <c r="AW189" i="1"/>
  <c r="AV189" i="1"/>
  <c r="AU189" i="1"/>
  <c r="AT189" i="1"/>
  <c r="AS189" i="1"/>
  <c r="AR189" i="1"/>
  <c r="AQ189" i="1"/>
  <c r="AP189" i="1"/>
  <c r="AO189" i="1"/>
  <c r="AN189" i="1"/>
  <c r="AM189" i="1"/>
  <c r="AL189" i="1"/>
  <c r="AK189" i="1"/>
  <c r="AJ189" i="1"/>
  <c r="AI189" i="1"/>
  <c r="AH189" i="1"/>
  <c r="AG189" i="1"/>
  <c r="AF189" i="1"/>
  <c r="AE189" i="1"/>
  <c r="AD189" i="1"/>
  <c r="AC189" i="1"/>
  <c r="AB189" i="1"/>
  <c r="AA189" i="1"/>
  <c r="Z189" i="1"/>
  <c r="Y189" i="1"/>
  <c r="X189" i="1"/>
  <c r="W189" i="1"/>
  <c r="V189" i="1"/>
  <c r="U189" i="1"/>
  <c r="T189" i="1"/>
  <c r="S189" i="1"/>
  <c r="R189" i="1"/>
  <c r="Q189" i="1"/>
  <c r="P189" i="1"/>
  <c r="O189" i="1"/>
  <c r="N189" i="1"/>
  <c r="M189" i="1"/>
  <c r="L189" i="1"/>
  <c r="K189" i="1"/>
  <c r="J189" i="1"/>
  <c r="I189" i="1"/>
  <c r="H189" i="1"/>
  <c r="G189" i="1"/>
  <c r="F189" i="1"/>
  <c r="E189" i="1"/>
  <c r="D189" i="1"/>
  <c r="BF188" i="1"/>
  <c r="BE188" i="1"/>
  <c r="BD188" i="1"/>
  <c r="BC188" i="1"/>
  <c r="BB188" i="1"/>
  <c r="BA188" i="1"/>
  <c r="AZ188" i="1"/>
  <c r="AY188" i="1"/>
  <c r="AX188" i="1"/>
  <c r="AW188" i="1"/>
  <c r="AV188" i="1"/>
  <c r="AU188" i="1"/>
  <c r="AT188" i="1"/>
  <c r="AS188" i="1"/>
  <c r="AR188" i="1"/>
  <c r="AQ188" i="1"/>
  <c r="AP188" i="1"/>
  <c r="AO188" i="1"/>
  <c r="AN188" i="1"/>
  <c r="AM188" i="1"/>
  <c r="AL188" i="1"/>
  <c r="AK188" i="1"/>
  <c r="AJ188" i="1"/>
  <c r="AI188" i="1"/>
  <c r="AH188" i="1"/>
  <c r="AG188" i="1"/>
  <c r="AF188" i="1"/>
  <c r="AE188" i="1"/>
  <c r="AD188" i="1"/>
  <c r="AC188" i="1"/>
  <c r="AB188" i="1"/>
  <c r="AA188" i="1"/>
  <c r="Z188" i="1"/>
  <c r="Y188" i="1"/>
  <c r="X188" i="1"/>
  <c r="W188" i="1"/>
  <c r="V188" i="1"/>
  <c r="U188" i="1"/>
  <c r="T188" i="1"/>
  <c r="S188" i="1"/>
  <c r="R188" i="1"/>
  <c r="Q188" i="1"/>
  <c r="P188" i="1"/>
  <c r="O188" i="1"/>
  <c r="N188" i="1"/>
  <c r="M188" i="1"/>
  <c r="L188" i="1"/>
  <c r="K188" i="1"/>
  <c r="J188" i="1"/>
  <c r="I188" i="1"/>
  <c r="H188" i="1"/>
  <c r="G188" i="1"/>
  <c r="F188" i="1"/>
  <c r="E188" i="1"/>
  <c r="D188" i="1"/>
  <c r="BF187" i="1"/>
  <c r="BE187" i="1"/>
  <c r="BD187" i="1"/>
  <c r="BC187" i="1"/>
  <c r="BB187" i="1"/>
  <c r="BA187" i="1"/>
  <c r="AZ187" i="1"/>
  <c r="AY187" i="1"/>
  <c r="AX187" i="1"/>
  <c r="AW187" i="1"/>
  <c r="AV187" i="1"/>
  <c r="AU187" i="1"/>
  <c r="AT187" i="1"/>
  <c r="AS187" i="1"/>
  <c r="AR187" i="1"/>
  <c r="AQ187" i="1"/>
  <c r="AP187" i="1"/>
  <c r="AO187" i="1"/>
  <c r="AN187" i="1"/>
  <c r="AM187" i="1"/>
  <c r="AL187" i="1"/>
  <c r="AK187" i="1"/>
  <c r="AJ187" i="1"/>
  <c r="AI187" i="1"/>
  <c r="AH187" i="1"/>
  <c r="AG187" i="1"/>
  <c r="AF187" i="1"/>
  <c r="AE187" i="1"/>
  <c r="AD187" i="1"/>
  <c r="AC187" i="1"/>
  <c r="AB187" i="1"/>
  <c r="AA187" i="1"/>
  <c r="Z187" i="1"/>
  <c r="Y187" i="1"/>
  <c r="X187" i="1"/>
  <c r="W187" i="1"/>
  <c r="V187" i="1"/>
  <c r="U187" i="1"/>
  <c r="T187" i="1"/>
  <c r="S187" i="1"/>
  <c r="R187" i="1"/>
  <c r="Q187" i="1"/>
  <c r="P187" i="1"/>
  <c r="O187" i="1"/>
  <c r="N187" i="1"/>
  <c r="M187" i="1"/>
  <c r="L187" i="1"/>
  <c r="K187" i="1"/>
  <c r="J187" i="1"/>
  <c r="I187" i="1"/>
  <c r="H187" i="1"/>
  <c r="G187" i="1"/>
  <c r="F187" i="1"/>
  <c r="E187" i="1"/>
  <c r="D187" i="1"/>
  <c r="BF186" i="1"/>
  <c r="BE186" i="1"/>
  <c r="BD186" i="1"/>
  <c r="BC186" i="1"/>
  <c r="BB186" i="1"/>
  <c r="BA186" i="1"/>
  <c r="AZ186" i="1"/>
  <c r="AY186" i="1"/>
  <c r="AX186" i="1"/>
  <c r="AW186" i="1"/>
  <c r="AV186" i="1"/>
  <c r="AU186" i="1"/>
  <c r="AT186" i="1"/>
  <c r="AS186" i="1"/>
  <c r="AR186" i="1"/>
  <c r="AQ186" i="1"/>
  <c r="AP186" i="1"/>
  <c r="AO186" i="1"/>
  <c r="AN186" i="1"/>
  <c r="AM186" i="1"/>
  <c r="AL186" i="1"/>
  <c r="AK186" i="1"/>
  <c r="AJ186" i="1"/>
  <c r="AI186" i="1"/>
  <c r="AH186" i="1"/>
  <c r="AG186" i="1"/>
  <c r="AF186" i="1"/>
  <c r="AE186" i="1"/>
  <c r="AD186" i="1"/>
  <c r="AC186" i="1"/>
  <c r="AB186" i="1"/>
  <c r="AA186" i="1"/>
  <c r="Z186" i="1"/>
  <c r="Y186" i="1"/>
  <c r="X186" i="1"/>
  <c r="W186" i="1"/>
  <c r="V186" i="1"/>
  <c r="U186" i="1"/>
  <c r="T186" i="1"/>
  <c r="S186" i="1"/>
  <c r="R186" i="1"/>
  <c r="Q186" i="1"/>
  <c r="P186" i="1"/>
  <c r="O186" i="1"/>
  <c r="N186" i="1"/>
  <c r="M186" i="1"/>
  <c r="L186" i="1"/>
  <c r="K186" i="1"/>
  <c r="J186" i="1"/>
  <c r="I186" i="1"/>
  <c r="H186" i="1"/>
  <c r="G186" i="1"/>
  <c r="F186" i="1"/>
  <c r="E186" i="1"/>
  <c r="D186" i="1"/>
  <c r="BF185" i="1"/>
  <c r="BE185" i="1"/>
  <c r="BD185" i="1"/>
  <c r="BC185" i="1"/>
  <c r="BB185" i="1"/>
  <c r="BA185" i="1"/>
  <c r="AZ185" i="1"/>
  <c r="AY185" i="1"/>
  <c r="AX185" i="1"/>
  <c r="AW185" i="1"/>
  <c r="AV185" i="1"/>
  <c r="AU185" i="1"/>
  <c r="AT185" i="1"/>
  <c r="AS185" i="1"/>
  <c r="AR185" i="1"/>
  <c r="AQ185" i="1"/>
  <c r="AP185" i="1"/>
  <c r="AO185" i="1"/>
  <c r="AN185" i="1"/>
  <c r="AM185" i="1"/>
  <c r="AL185" i="1"/>
  <c r="AK185" i="1"/>
  <c r="AJ185" i="1"/>
  <c r="AI185" i="1"/>
  <c r="AH185" i="1"/>
  <c r="AG185" i="1"/>
  <c r="AF185" i="1"/>
  <c r="AE185" i="1"/>
  <c r="AD185" i="1"/>
  <c r="AC185" i="1"/>
  <c r="AB185" i="1"/>
  <c r="AA185" i="1"/>
  <c r="Z185" i="1"/>
  <c r="Y185" i="1"/>
  <c r="X185" i="1"/>
  <c r="W185" i="1"/>
  <c r="V185" i="1"/>
  <c r="U185" i="1"/>
  <c r="T185" i="1"/>
  <c r="S185" i="1"/>
  <c r="R185" i="1"/>
  <c r="Q185" i="1"/>
  <c r="P185" i="1"/>
  <c r="O185" i="1"/>
  <c r="N185" i="1"/>
  <c r="M185" i="1"/>
  <c r="L185" i="1"/>
  <c r="K185" i="1"/>
  <c r="J185" i="1"/>
  <c r="I185" i="1"/>
  <c r="H185" i="1"/>
  <c r="G185" i="1"/>
  <c r="F185" i="1"/>
  <c r="E185" i="1"/>
  <c r="D185" i="1"/>
  <c r="BF184" i="1"/>
  <c r="BE184" i="1"/>
  <c r="BD184" i="1"/>
  <c r="BC184" i="1"/>
  <c r="BB184" i="1"/>
  <c r="BA184" i="1"/>
  <c r="AZ184" i="1"/>
  <c r="AY184" i="1"/>
  <c r="AX184" i="1"/>
  <c r="AW184" i="1"/>
  <c r="AV184" i="1"/>
  <c r="AU184" i="1"/>
  <c r="AT184" i="1"/>
  <c r="AS184" i="1"/>
  <c r="AR184" i="1"/>
  <c r="AQ184" i="1"/>
  <c r="AP184" i="1"/>
  <c r="AO184" i="1"/>
  <c r="AN184" i="1"/>
  <c r="AM184" i="1"/>
  <c r="AL184" i="1"/>
  <c r="AK184" i="1"/>
  <c r="AJ184" i="1"/>
  <c r="AI184" i="1"/>
  <c r="AH184" i="1"/>
  <c r="AG184" i="1"/>
  <c r="AF184" i="1"/>
  <c r="AE184" i="1"/>
  <c r="AD184" i="1"/>
  <c r="AC184" i="1"/>
  <c r="AB184" i="1"/>
  <c r="AA184" i="1"/>
  <c r="Z184" i="1"/>
  <c r="Y184" i="1"/>
  <c r="X184" i="1"/>
  <c r="W184" i="1"/>
  <c r="V184" i="1"/>
  <c r="U184" i="1"/>
  <c r="T184" i="1"/>
  <c r="S184" i="1"/>
  <c r="R184" i="1"/>
  <c r="Q184" i="1"/>
  <c r="P184" i="1"/>
  <c r="O184" i="1"/>
  <c r="N184" i="1"/>
  <c r="M184" i="1"/>
  <c r="L184" i="1"/>
  <c r="K184" i="1"/>
  <c r="J184" i="1"/>
  <c r="I184" i="1"/>
  <c r="H184" i="1"/>
  <c r="G184" i="1"/>
  <c r="F184" i="1"/>
  <c r="E184" i="1"/>
  <c r="D184" i="1"/>
  <c r="BF183" i="1"/>
  <c r="BE183" i="1"/>
  <c r="BD183" i="1"/>
  <c r="BC183" i="1"/>
  <c r="BB183" i="1"/>
  <c r="BA183" i="1"/>
  <c r="AZ183" i="1"/>
  <c r="AY183" i="1"/>
  <c r="AX183" i="1"/>
  <c r="AW183" i="1"/>
  <c r="AV183" i="1"/>
  <c r="AU183" i="1"/>
  <c r="AT183" i="1"/>
  <c r="AS183" i="1"/>
  <c r="AR183" i="1"/>
  <c r="AQ183" i="1"/>
  <c r="AP183" i="1"/>
  <c r="AO183" i="1"/>
  <c r="AN183" i="1"/>
  <c r="AM183" i="1"/>
  <c r="AL183" i="1"/>
  <c r="AK183" i="1"/>
  <c r="AJ183" i="1"/>
  <c r="AI183" i="1"/>
  <c r="AH183" i="1"/>
  <c r="AG183" i="1"/>
  <c r="AF183" i="1"/>
  <c r="AE183" i="1"/>
  <c r="AD183" i="1"/>
  <c r="AC183" i="1"/>
  <c r="AB183" i="1"/>
  <c r="AA183" i="1"/>
  <c r="Z183" i="1"/>
  <c r="Y183" i="1"/>
  <c r="X183" i="1"/>
  <c r="W183" i="1"/>
  <c r="V183" i="1"/>
  <c r="U183" i="1"/>
  <c r="T183" i="1"/>
  <c r="S183" i="1"/>
  <c r="R183" i="1"/>
  <c r="Q183" i="1"/>
  <c r="P183" i="1"/>
  <c r="O183" i="1"/>
  <c r="N183" i="1"/>
  <c r="M183" i="1"/>
  <c r="L183" i="1"/>
  <c r="K183" i="1"/>
  <c r="J183" i="1"/>
  <c r="I183" i="1"/>
  <c r="H183" i="1"/>
  <c r="G183" i="1"/>
  <c r="F183" i="1"/>
  <c r="E183" i="1"/>
  <c r="D183" i="1"/>
  <c r="B14" i="1"/>
  <c r="B32" i="1"/>
  <c r="B50" i="1"/>
  <c r="B68" i="1"/>
  <c r="B104" i="1"/>
  <c r="G15" i="5"/>
  <c r="B22" i="1"/>
  <c r="B40" i="1"/>
  <c r="B58" i="1"/>
  <c r="B76" i="1"/>
  <c r="B112" i="1"/>
  <c r="B21" i="1"/>
  <c r="B39" i="1"/>
  <c r="B57" i="1"/>
  <c r="B75" i="1"/>
  <c r="B111" i="1"/>
  <c r="B20" i="1"/>
  <c r="B38" i="1"/>
  <c r="B56" i="1"/>
  <c r="B74" i="1"/>
  <c r="B110" i="1"/>
  <c r="B19" i="1"/>
  <c r="B37" i="1"/>
  <c r="B55" i="1"/>
  <c r="B73" i="1"/>
  <c r="B109" i="1"/>
  <c r="B18" i="1"/>
  <c r="B36" i="1"/>
  <c r="B54" i="1"/>
  <c r="B72" i="1"/>
  <c r="B108" i="1"/>
  <c r="B17" i="1"/>
  <c r="B35" i="1"/>
  <c r="B53" i="1"/>
  <c r="B71" i="1"/>
  <c r="B107" i="1"/>
  <c r="B16" i="1"/>
  <c r="B34" i="1"/>
  <c r="B52" i="1"/>
  <c r="B70" i="1"/>
  <c r="B106" i="1"/>
  <c r="B15" i="1"/>
  <c r="B33" i="1"/>
  <c r="B51" i="1"/>
  <c r="B69" i="1"/>
  <c r="B105" i="1"/>
  <c r="E22" i="1"/>
  <c r="F22" i="1"/>
  <c r="G22" i="1"/>
  <c r="E21" i="1"/>
  <c r="F21" i="1"/>
  <c r="G21" i="1"/>
  <c r="E20" i="1"/>
  <c r="F20" i="1"/>
  <c r="G20" i="1"/>
  <c r="E19" i="1"/>
  <c r="F19" i="1"/>
  <c r="G19" i="1"/>
  <c r="E18" i="1"/>
  <c r="F18" i="1"/>
  <c r="G18" i="1"/>
  <c r="E17" i="1"/>
  <c r="F17" i="1"/>
  <c r="G17" i="1"/>
  <c r="E16" i="1"/>
  <c r="F16" i="1"/>
  <c r="G16" i="1"/>
  <c r="E15" i="1"/>
  <c r="F15" i="1"/>
  <c r="G15" i="1"/>
  <c r="G23" i="5"/>
  <c r="G22" i="5"/>
  <c r="G21" i="5"/>
  <c r="G20" i="5"/>
  <c r="G19" i="5"/>
  <c r="G18" i="5"/>
  <c r="G17" i="5"/>
  <c r="G16" i="5"/>
  <c r="A39" i="5"/>
  <c r="A38" i="5"/>
  <c r="A37" i="5"/>
  <c r="A36" i="5"/>
  <c r="A35" i="5"/>
  <c r="A34" i="5"/>
  <c r="A33" i="5"/>
  <c r="A32" i="5"/>
  <c r="A31" i="5"/>
  <c r="B39" i="5"/>
  <c r="B38" i="5"/>
  <c r="B53" i="5"/>
  <c r="B37" i="5"/>
  <c r="B36" i="5"/>
  <c r="B35" i="5"/>
  <c r="B50" i="5"/>
  <c r="B34" i="5"/>
  <c r="B49" i="5"/>
  <c r="B33" i="5"/>
  <c r="B32" i="5"/>
  <c r="B31" i="5"/>
  <c r="B46" i="5"/>
  <c r="B54" i="5"/>
  <c r="B52" i="5"/>
  <c r="B51" i="5"/>
  <c r="B48" i="5"/>
  <c r="B47" i="5"/>
  <c r="H41" i="5"/>
  <c r="K41" i="5"/>
  <c r="G41" i="5"/>
  <c r="J41" i="5"/>
  <c r="F41" i="5"/>
  <c r="I41" i="5"/>
  <c r="K544" i="1"/>
  <c r="C544" i="1"/>
  <c r="K543" i="1"/>
  <c r="C543" i="1"/>
  <c r="K542" i="1"/>
  <c r="C542" i="1"/>
  <c r="K541" i="1"/>
  <c r="C541" i="1"/>
  <c r="K540" i="1"/>
  <c r="C540" i="1"/>
  <c r="K539" i="1"/>
  <c r="C539" i="1"/>
  <c r="K538" i="1"/>
  <c r="C538" i="1"/>
  <c r="K537" i="1"/>
  <c r="C537" i="1"/>
  <c r="K536" i="1"/>
  <c r="C536" i="1"/>
  <c r="A22" i="5"/>
  <c r="A23" i="5"/>
  <c r="A16" i="5"/>
  <c r="A17" i="5"/>
  <c r="A18" i="5"/>
  <c r="A19" i="5"/>
  <c r="A20" i="5"/>
  <c r="A20" i="1"/>
  <c r="A14" i="1"/>
  <c r="A201" i="1"/>
  <c r="A536" i="1"/>
  <c r="A207" i="1"/>
  <c r="A542" i="1"/>
  <c r="A219" i="1"/>
  <c r="A74" i="1"/>
  <c r="A146" i="1"/>
  <c r="A225" i="1"/>
  <c r="A86" i="1"/>
  <c r="A237" i="1"/>
  <c r="A92" i="1"/>
  <c r="A164" i="1"/>
  <c r="F151" i="1"/>
  <c r="A243" i="1"/>
  <c r="A158" i="1"/>
  <c r="F150" i="1"/>
  <c r="A32" i="1"/>
  <c r="A104" i="1"/>
  <c r="A183" i="1"/>
  <c r="A518" i="1"/>
  <c r="A68" i="1"/>
  <c r="A140" i="1"/>
  <c r="A38" i="1"/>
  <c r="A110" i="1"/>
  <c r="A189" i="1"/>
  <c r="A524" i="1"/>
  <c r="A50" i="1"/>
  <c r="A122" i="1"/>
  <c r="A56" i="1"/>
  <c r="A128" i="1"/>
  <c r="CQ524" i="1"/>
  <c r="N524" i="1"/>
  <c r="BS524" i="1"/>
  <c r="AY524" i="1"/>
  <c r="AE524" i="1"/>
  <c r="CQ518" i="1"/>
  <c r="N518" i="1"/>
  <c r="AE518" i="1"/>
  <c r="BS518" i="1"/>
  <c r="AY518" i="1"/>
  <c r="CR516" i="1"/>
  <c r="BT516" i="1"/>
  <c r="AZ516" i="1"/>
  <c r="AF516" i="1"/>
  <c r="O516" i="1"/>
  <c r="K54" i="5"/>
  <c r="J54" i="5"/>
  <c r="I54" i="5"/>
  <c r="H54" i="5"/>
  <c r="G54" i="5"/>
  <c r="F54" i="5"/>
  <c r="E54" i="5"/>
  <c r="D54" i="5"/>
  <c r="C54" i="5"/>
  <c r="K53" i="5"/>
  <c r="J53" i="5"/>
  <c r="I53" i="5"/>
  <c r="H53" i="5"/>
  <c r="G53" i="5"/>
  <c r="F53" i="5"/>
  <c r="E53" i="5"/>
  <c r="D53" i="5"/>
  <c r="C53" i="5"/>
  <c r="K52" i="5"/>
  <c r="J52" i="5"/>
  <c r="I52" i="5"/>
  <c r="H52" i="5"/>
  <c r="G52" i="5"/>
  <c r="F52" i="5"/>
  <c r="E52" i="5"/>
  <c r="D52" i="5"/>
  <c r="C52" i="5"/>
  <c r="K51" i="5"/>
  <c r="J51" i="5"/>
  <c r="I51" i="5"/>
  <c r="H51" i="5"/>
  <c r="G51" i="5"/>
  <c r="F51" i="5"/>
  <c r="E51" i="5"/>
  <c r="D51" i="5"/>
  <c r="C51" i="5"/>
  <c r="K50" i="5"/>
  <c r="J50" i="5"/>
  <c r="I50" i="5"/>
  <c r="H50" i="5"/>
  <c r="G50" i="5"/>
  <c r="F50" i="5"/>
  <c r="E50" i="5"/>
  <c r="D50" i="5"/>
  <c r="C50" i="5"/>
  <c r="K49" i="5"/>
  <c r="J49" i="5"/>
  <c r="I49" i="5"/>
  <c r="H49" i="5"/>
  <c r="G49" i="5"/>
  <c r="F49" i="5"/>
  <c r="E49" i="5"/>
  <c r="D49" i="5"/>
  <c r="C49" i="5"/>
  <c r="K48" i="5"/>
  <c r="J48" i="5"/>
  <c r="I48" i="5"/>
  <c r="H48" i="5"/>
  <c r="G48" i="5"/>
  <c r="F48" i="5"/>
  <c r="E48" i="5"/>
  <c r="D48" i="5"/>
  <c r="C48" i="5"/>
  <c r="K47" i="5"/>
  <c r="J47" i="5"/>
  <c r="I47" i="5"/>
  <c r="H47" i="5"/>
  <c r="G47" i="5"/>
  <c r="F47" i="5"/>
  <c r="E47" i="5"/>
  <c r="D47" i="5"/>
  <c r="C47" i="5"/>
  <c r="K46" i="5"/>
  <c r="J46" i="5"/>
  <c r="I46" i="5"/>
  <c r="H46" i="5"/>
  <c r="G46" i="5"/>
  <c r="F46" i="5"/>
  <c r="E46" i="5"/>
  <c r="D46" i="5"/>
  <c r="C46" i="5"/>
  <c r="E14" i="1"/>
  <c r="E539" i="1"/>
  <c r="E541" i="1"/>
  <c r="E540" i="1"/>
  <c r="E537" i="1"/>
  <c r="E538" i="1"/>
  <c r="F14" i="1"/>
  <c r="E536" i="1"/>
  <c r="I540" i="1"/>
  <c r="G540" i="1"/>
  <c r="I541" i="1"/>
  <c r="G541" i="1"/>
  <c r="I537" i="1"/>
  <c r="G537" i="1"/>
  <c r="G14" i="1"/>
  <c r="G536" i="1"/>
  <c r="I538" i="1"/>
  <c r="G538" i="1"/>
  <c r="I539" i="1"/>
  <c r="G539" i="1"/>
  <c r="F175" i="1"/>
  <c r="E175" i="1"/>
  <c r="D175" i="1"/>
  <c r="F174" i="1"/>
  <c r="E174" i="1"/>
  <c r="D174" i="1"/>
  <c r="D172" i="1"/>
  <c r="K39" i="5"/>
  <c r="J39" i="5"/>
  <c r="I39" i="5"/>
  <c r="K38" i="5"/>
  <c r="J38" i="5"/>
  <c r="I38" i="5"/>
  <c r="K37" i="5"/>
  <c r="J37" i="5"/>
  <c r="I37" i="5"/>
  <c r="K36" i="5"/>
  <c r="J36" i="5"/>
  <c r="I36" i="5"/>
  <c r="K35" i="5"/>
  <c r="J35" i="5"/>
  <c r="I35" i="5"/>
  <c r="K34" i="5"/>
  <c r="J34" i="5"/>
  <c r="I34" i="5"/>
  <c r="K33" i="5"/>
  <c r="J33" i="5"/>
  <c r="I33" i="5"/>
  <c r="K32" i="5"/>
  <c r="J32" i="5"/>
  <c r="I32" i="5"/>
  <c r="K31" i="5"/>
  <c r="J31" i="5"/>
  <c r="I31" i="5"/>
  <c r="H39" i="5"/>
  <c r="G39" i="5"/>
  <c r="F39" i="5"/>
  <c r="H38" i="5"/>
  <c r="G38" i="5"/>
  <c r="F38" i="5"/>
  <c r="H37" i="5"/>
  <c r="G37" i="5"/>
  <c r="F37" i="5"/>
  <c r="H36" i="5"/>
  <c r="G36" i="5"/>
  <c r="F36" i="5"/>
  <c r="H35" i="5"/>
  <c r="G35" i="5"/>
  <c r="F35" i="5"/>
  <c r="H34" i="5"/>
  <c r="G34" i="5"/>
  <c r="F34" i="5"/>
  <c r="H33" i="5"/>
  <c r="G33" i="5"/>
  <c r="F33" i="5"/>
  <c r="H32" i="5"/>
  <c r="G32" i="5"/>
  <c r="F32" i="5"/>
  <c r="H31" i="5"/>
  <c r="G31" i="5"/>
  <c r="F31" i="5"/>
  <c r="E39" i="5"/>
  <c r="D39" i="5"/>
  <c r="C39" i="5"/>
  <c r="E38" i="5"/>
  <c r="D38" i="5"/>
  <c r="C38" i="5"/>
  <c r="E37" i="5"/>
  <c r="D37" i="5"/>
  <c r="C37" i="5"/>
  <c r="E36" i="5"/>
  <c r="D36" i="5"/>
  <c r="C36" i="5"/>
  <c r="E35" i="5"/>
  <c r="D35" i="5"/>
  <c r="C35" i="5"/>
  <c r="E34" i="5"/>
  <c r="D34" i="5"/>
  <c r="C34" i="5"/>
  <c r="E33" i="5"/>
  <c r="D33" i="5"/>
  <c r="C33" i="5"/>
  <c r="E32" i="5"/>
  <c r="D32" i="5"/>
  <c r="C32" i="5"/>
  <c r="E31" i="5"/>
  <c r="D31" i="5"/>
  <c r="C31" i="5"/>
  <c r="I536" i="1"/>
  <c r="C519" i="1"/>
  <c r="C520" i="1"/>
  <c r="C521" i="1"/>
  <c r="C522" i="1"/>
  <c r="C523" i="1"/>
  <c r="C518" i="1"/>
  <c r="C524" i="1"/>
  <c r="C526" i="1"/>
  <c r="C525" i="1"/>
  <c r="A54" i="5"/>
  <c r="A53" i="5"/>
  <c r="A52" i="5"/>
  <c r="A51" i="5"/>
  <c r="A50" i="5"/>
  <c r="A49" i="5"/>
  <c r="A48" i="5"/>
  <c r="A47" i="5"/>
  <c r="A46" i="5"/>
  <c r="D524" i="1"/>
  <c r="D521" i="1"/>
  <c r="D522" i="1"/>
  <c r="D518" i="1"/>
  <c r="D520" i="1"/>
  <c r="D526" i="1"/>
  <c r="D525" i="1"/>
  <c r="D523" i="1"/>
  <c r="D519" i="1"/>
  <c r="E523" i="1"/>
  <c r="E518" i="1"/>
  <c r="E525" i="1"/>
  <c r="E522" i="1"/>
  <c r="E526" i="1"/>
  <c r="E521" i="1"/>
  <c r="E519" i="1"/>
  <c r="E520" i="1"/>
  <c r="E524" i="1"/>
  <c r="B124" i="1"/>
  <c r="B142" i="1"/>
  <c r="B160" i="1"/>
  <c r="B88" i="1"/>
  <c r="B125" i="1"/>
  <c r="B143" i="1"/>
  <c r="B161" i="1"/>
  <c r="B89" i="1"/>
  <c r="B126" i="1"/>
  <c r="B144" i="1"/>
  <c r="B162" i="1"/>
  <c r="B90" i="1"/>
  <c r="B123" i="1"/>
  <c r="B141" i="1"/>
  <c r="B159" i="1"/>
  <c r="B87" i="1"/>
  <c r="B127" i="1"/>
  <c r="B145" i="1"/>
  <c r="B163" i="1"/>
  <c r="B91" i="1"/>
  <c r="B128" i="1"/>
  <c r="B146" i="1"/>
  <c r="B164" i="1"/>
  <c r="B92" i="1"/>
  <c r="B129" i="1"/>
  <c r="B147" i="1"/>
  <c r="B165" i="1"/>
  <c r="B93" i="1"/>
  <c r="B122" i="1"/>
  <c r="B140" i="1"/>
  <c r="B158" i="1"/>
  <c r="B86" i="1"/>
  <c r="B130" i="1"/>
  <c r="B148" i="1"/>
  <c r="B166" i="1"/>
  <c r="B94" i="1"/>
  <c r="B184" i="1"/>
  <c r="B202" i="1"/>
  <c r="B220" i="1"/>
  <c r="B238" i="1"/>
  <c r="B519" i="1"/>
  <c r="B186" i="1"/>
  <c r="B204" i="1"/>
  <c r="B222" i="1"/>
  <c r="B240" i="1"/>
  <c r="B521" i="1"/>
  <c r="B187" i="1"/>
  <c r="B205" i="1"/>
  <c r="B223" i="1"/>
  <c r="B241" i="1"/>
  <c r="B522" i="1"/>
  <c r="B188" i="1"/>
  <c r="B206" i="1"/>
  <c r="B224" i="1"/>
  <c r="B242" i="1"/>
  <c r="B523" i="1"/>
  <c r="B190" i="1"/>
  <c r="B208" i="1"/>
  <c r="B226" i="1"/>
  <c r="B244" i="1"/>
  <c r="B525" i="1"/>
  <c r="B183" i="1"/>
  <c r="B201" i="1"/>
  <c r="B219" i="1"/>
  <c r="B237" i="1"/>
  <c r="B518" i="1"/>
  <c r="B191" i="1"/>
  <c r="B209" i="1"/>
  <c r="B227" i="1"/>
  <c r="B245" i="1"/>
  <c r="B526" i="1"/>
  <c r="B185" i="1"/>
  <c r="B203" i="1"/>
  <c r="B221" i="1"/>
  <c r="B239" i="1"/>
  <c r="B520" i="1"/>
  <c r="B189" i="1"/>
  <c r="B207" i="1"/>
  <c r="B225" i="1"/>
  <c r="B243" i="1"/>
  <c r="B524" i="1"/>
  <c r="E542" i="1"/>
  <c r="O523" i="1"/>
  <c r="CR523" i="1"/>
  <c r="B541" i="1"/>
  <c r="E543" i="1"/>
  <c r="O525" i="1"/>
  <c r="CR525" i="1"/>
  <c r="B543" i="1"/>
  <c r="O522" i="1"/>
  <c r="AF522" i="1"/>
  <c r="AZ522" i="1"/>
  <c r="BT522" i="1"/>
  <c r="B540" i="1"/>
  <c r="E544" i="1"/>
  <c r="O521" i="1"/>
  <c r="CR521" i="1"/>
  <c r="B539" i="1"/>
  <c r="O524" i="1"/>
  <c r="CR524" i="1"/>
  <c r="B542" i="1"/>
  <c r="O519" i="1"/>
  <c r="CR519" i="1"/>
  <c r="B537" i="1"/>
  <c r="O520" i="1"/>
  <c r="CR520" i="1"/>
  <c r="B538" i="1"/>
  <c r="O526" i="1"/>
  <c r="CR526" i="1"/>
  <c r="B544" i="1"/>
  <c r="O518" i="1"/>
  <c r="CR518" i="1"/>
  <c r="B536" i="1"/>
  <c r="CR522" i="1"/>
  <c r="F520" i="1"/>
  <c r="F522" i="1"/>
  <c r="F519" i="1"/>
  <c r="F525" i="1"/>
  <c r="F521" i="1"/>
  <c r="F518" i="1"/>
  <c r="F524" i="1"/>
  <c r="F526" i="1"/>
  <c r="F523" i="1"/>
  <c r="AF526" i="1"/>
  <c r="AZ526" i="1"/>
  <c r="BT526" i="1"/>
  <c r="AF519" i="1"/>
  <c r="AZ519" i="1"/>
  <c r="BT519" i="1"/>
  <c r="AF521" i="1"/>
  <c r="AZ521" i="1"/>
  <c r="BT521" i="1"/>
  <c r="AF518" i="1"/>
  <c r="AZ518" i="1"/>
  <c r="BT518" i="1"/>
  <c r="AF525" i="1"/>
  <c r="AZ525" i="1"/>
  <c r="BT525" i="1"/>
  <c r="AF524" i="1"/>
  <c r="AZ524" i="1"/>
  <c r="BT524" i="1"/>
  <c r="AF520" i="1"/>
  <c r="AZ520" i="1"/>
  <c r="BT520" i="1"/>
  <c r="G543" i="1"/>
  <c r="G544" i="1"/>
  <c r="AF523" i="1"/>
  <c r="AZ523" i="1"/>
  <c r="BT523" i="1"/>
  <c r="G542" i="1"/>
  <c r="G526" i="1"/>
  <c r="G525" i="1"/>
  <c r="G524" i="1"/>
  <c r="G519" i="1"/>
  <c r="D158" i="1"/>
  <c r="G518" i="1"/>
  <c r="G522" i="1"/>
  <c r="G523" i="1"/>
  <c r="G521" i="1"/>
  <c r="G520" i="1"/>
  <c r="AV165" i="1"/>
  <c r="AV226" i="1"/>
  <c r="O166" i="1"/>
  <c r="O227" i="1"/>
  <c r="Z166" i="1"/>
  <c r="Z227" i="1"/>
  <c r="AV158" i="1"/>
  <c r="D165" i="1"/>
  <c r="D226" i="1"/>
  <c r="D142" i="1"/>
  <c r="D203" i="1"/>
  <c r="AV166" i="1"/>
  <c r="AV227" i="1"/>
  <c r="O164" i="1"/>
  <c r="O225" i="1"/>
  <c r="D143" i="1"/>
  <c r="D204" i="1"/>
  <c r="D147" i="1"/>
  <c r="D208" i="1"/>
  <c r="Z165" i="1"/>
  <c r="Z226" i="1"/>
  <c r="Z164" i="1"/>
  <c r="Z225" i="1"/>
  <c r="D166" i="1"/>
  <c r="D227" i="1"/>
  <c r="O158" i="1"/>
  <c r="O165" i="1"/>
  <c r="O226" i="1"/>
  <c r="AV164" i="1"/>
  <c r="AV225" i="1"/>
  <c r="D164" i="1"/>
  <c r="D225" i="1"/>
  <c r="D144" i="1"/>
  <c r="D205" i="1"/>
  <c r="D145" i="1"/>
  <c r="D206" i="1"/>
  <c r="D146" i="1"/>
  <c r="D207" i="1"/>
  <c r="D148" i="1"/>
  <c r="D209" i="1"/>
  <c r="D141" i="1"/>
  <c r="D202" i="1"/>
  <c r="Z162" i="1"/>
  <c r="Z223" i="1"/>
  <c r="Z160" i="1"/>
  <c r="Z221" i="1"/>
  <c r="Z163" i="1"/>
  <c r="Z224" i="1"/>
  <c r="D159" i="1"/>
  <c r="D220" i="1"/>
  <c r="D162" i="1"/>
  <c r="D223" i="1"/>
  <c r="AV161" i="1"/>
  <c r="AV222" i="1"/>
  <c r="AK160" i="1"/>
  <c r="AK221" i="1"/>
  <c r="D160" i="1"/>
  <c r="D221" i="1"/>
  <c r="AV162" i="1"/>
  <c r="AV223" i="1"/>
  <c r="O161" i="1"/>
  <c r="O222" i="1"/>
  <c r="Z161" i="1"/>
  <c r="Z222" i="1"/>
  <c r="O163" i="1"/>
  <c r="O224" i="1"/>
  <c r="AV160" i="1"/>
  <c r="AV221" i="1"/>
  <c r="AK163" i="1"/>
  <c r="AK224" i="1"/>
  <c r="D163" i="1"/>
  <c r="D224" i="1"/>
  <c r="O160" i="1"/>
  <c r="O221" i="1"/>
  <c r="O162" i="1"/>
  <c r="O223" i="1"/>
  <c r="AK161" i="1"/>
  <c r="AK222" i="1"/>
  <c r="AV163" i="1"/>
  <c r="AV224" i="1"/>
  <c r="D161" i="1"/>
  <c r="D222" i="1"/>
  <c r="Z159" i="1"/>
  <c r="Z220" i="1"/>
  <c r="AK162" i="1"/>
  <c r="AK223" i="1"/>
  <c r="I542" i="1"/>
  <c r="I544" i="1"/>
  <c r="I543" i="1"/>
  <c r="D219" i="1"/>
  <c r="AV141" i="1"/>
  <c r="AV202" i="1"/>
  <c r="O159" i="1"/>
  <c r="O220" i="1"/>
  <c r="AV145" i="1"/>
  <c r="AV206" i="1"/>
  <c r="Z143" i="1"/>
  <c r="Z204" i="1"/>
  <c r="Z146" i="1"/>
  <c r="Z207" i="1"/>
  <c r="AK144" i="1"/>
  <c r="AK205" i="1"/>
  <c r="AV142" i="1"/>
  <c r="AV203" i="1"/>
  <c r="O140" i="1"/>
  <c r="O201" i="1"/>
  <c r="AK141" i="1"/>
  <c r="AK202" i="1"/>
  <c r="P525" i="1"/>
  <c r="E147" i="1"/>
  <c r="E208" i="1"/>
  <c r="H520" i="1"/>
  <c r="H521" i="1"/>
  <c r="H523" i="1"/>
  <c r="H519" i="1"/>
  <c r="H525" i="1"/>
  <c r="H522" i="1"/>
  <c r="O219" i="1"/>
  <c r="P158" i="1"/>
  <c r="E158" i="1"/>
  <c r="H524" i="1"/>
  <c r="H526" i="1"/>
  <c r="H518" i="1"/>
  <c r="AL162" i="1"/>
  <c r="AL161" i="1"/>
  <c r="AW162" i="1"/>
  <c r="AK158" i="1"/>
  <c r="AA162" i="1"/>
  <c r="E162" i="1"/>
  <c r="E165" i="1"/>
  <c r="P162" i="1"/>
  <c r="E166" i="1"/>
  <c r="AL158" i="1"/>
  <c r="AA161" i="1"/>
  <c r="E161" i="1"/>
  <c r="Z158" i="1"/>
  <c r="AW158" i="1"/>
  <c r="E164" i="1"/>
  <c r="P161" i="1"/>
  <c r="AW161" i="1"/>
  <c r="AK159" i="1"/>
  <c r="AK220" i="1"/>
  <c r="AV159" i="1"/>
  <c r="AV220" i="1"/>
  <c r="AA159" i="1"/>
  <c r="AA220" i="1"/>
  <c r="AL164" i="1"/>
  <c r="AL225" i="1"/>
  <c r="AK165" i="1"/>
  <c r="AK226" i="1"/>
  <c r="AK147" i="1"/>
  <c r="AK208" i="1"/>
  <c r="AK166" i="1"/>
  <c r="AK227" i="1"/>
  <c r="AK148" i="1"/>
  <c r="AK209" i="1"/>
  <c r="AK164" i="1"/>
  <c r="AK225" i="1"/>
  <c r="AK146" i="1"/>
  <c r="AK207" i="1"/>
  <c r="P166" i="1"/>
  <c r="P227" i="1"/>
  <c r="AX164" i="1"/>
  <c r="AX225" i="1"/>
  <c r="AA165" i="1"/>
  <c r="AA226" i="1"/>
  <c r="AW166" i="1"/>
  <c r="AW227" i="1"/>
  <c r="P165" i="1"/>
  <c r="P226" i="1"/>
  <c r="E219" i="1"/>
  <c r="P222" i="1"/>
  <c r="AA164" i="1"/>
  <c r="AA225" i="1"/>
  <c r="P219" i="1"/>
  <c r="AW164" i="1"/>
  <c r="AW225" i="1"/>
  <c r="AW165" i="1"/>
  <c r="AW226" i="1"/>
  <c r="P164" i="1"/>
  <c r="P225" i="1"/>
  <c r="AA166" i="1"/>
  <c r="AA227" i="1"/>
  <c r="AK219" i="1"/>
  <c r="Z144" i="1"/>
  <c r="Z205" i="1"/>
  <c r="AV147" i="1"/>
  <c r="AV208" i="1"/>
  <c r="AV140" i="1"/>
  <c r="AV201" i="1"/>
  <c r="AV219" i="1"/>
  <c r="AK145" i="1"/>
  <c r="AK206" i="1"/>
  <c r="O143" i="1"/>
  <c r="O204" i="1"/>
  <c r="Z142" i="1"/>
  <c r="Z203" i="1"/>
  <c r="O148" i="1"/>
  <c r="O209" i="1"/>
  <c r="AV143" i="1"/>
  <c r="AV204" i="1"/>
  <c r="Z148" i="1"/>
  <c r="Z209" i="1"/>
  <c r="O142" i="1"/>
  <c r="O203" i="1"/>
  <c r="AV148" i="1"/>
  <c r="AV209" i="1"/>
  <c r="O141" i="1"/>
  <c r="O202" i="1"/>
  <c r="AV144" i="1"/>
  <c r="AV205" i="1"/>
  <c r="O144" i="1"/>
  <c r="O205" i="1"/>
  <c r="Z147" i="1"/>
  <c r="Z208" i="1"/>
  <c r="AK142" i="1"/>
  <c r="AK203" i="1"/>
  <c r="O146" i="1"/>
  <c r="O207" i="1"/>
  <c r="Z145" i="1"/>
  <c r="Z206" i="1"/>
  <c r="Z141" i="1"/>
  <c r="Z202" i="1"/>
  <c r="AV146" i="1"/>
  <c r="AV207" i="1"/>
  <c r="O145" i="1"/>
  <c r="O206" i="1"/>
  <c r="O147" i="1"/>
  <c r="O208" i="1"/>
  <c r="AK143" i="1"/>
  <c r="AK204" i="1"/>
  <c r="AK140" i="1"/>
  <c r="AK201" i="1"/>
  <c r="AG525" i="1"/>
  <c r="D140" i="1"/>
  <c r="D201" i="1"/>
  <c r="CS526" i="1"/>
  <c r="AG524" i="1"/>
  <c r="AG522" i="1"/>
  <c r="CS520" i="1"/>
  <c r="CS521" i="1"/>
  <c r="AG523" i="1"/>
  <c r="AG520" i="1"/>
  <c r="CS523" i="1"/>
  <c r="AG521" i="1"/>
  <c r="E163" i="1"/>
  <c r="E224" i="1"/>
  <c r="AG519" i="1"/>
  <c r="CS519" i="1"/>
  <c r="CS518" i="1"/>
  <c r="AW222" i="1"/>
  <c r="E148" i="1"/>
  <c r="E209" i="1"/>
  <c r="P526" i="1"/>
  <c r="E146" i="1"/>
  <c r="E207" i="1"/>
  <c r="P524" i="1"/>
  <c r="AA163" i="1"/>
  <c r="BU518" i="1"/>
  <c r="BU519" i="1"/>
  <c r="BU520" i="1"/>
  <c r="BU521" i="1"/>
  <c r="AA223" i="1"/>
  <c r="P223" i="1"/>
  <c r="I526" i="1"/>
  <c r="I521" i="1"/>
  <c r="I520" i="1"/>
  <c r="I522" i="1"/>
  <c r="I524" i="1"/>
  <c r="I525" i="1"/>
  <c r="F158" i="1"/>
  <c r="Z219" i="1"/>
  <c r="I519" i="1"/>
  <c r="I518" i="1"/>
  <c r="Q158" i="1"/>
  <c r="I523" i="1"/>
  <c r="F159" i="1"/>
  <c r="E226" i="1"/>
  <c r="AL219" i="1"/>
  <c r="E227" i="1"/>
  <c r="E223" i="1"/>
  <c r="E225" i="1"/>
  <c r="AW219" i="1"/>
  <c r="E222" i="1"/>
  <c r="AA160" i="1"/>
  <c r="P518" i="1"/>
  <c r="E160" i="1"/>
  <c r="AG518" i="1"/>
  <c r="AL163" i="1"/>
  <c r="CS522" i="1"/>
  <c r="P519" i="1"/>
  <c r="F164" i="1"/>
  <c r="AM158" i="1"/>
  <c r="F165" i="1"/>
  <c r="AX159" i="1"/>
  <c r="AM159" i="1"/>
  <c r="AA158" i="1"/>
  <c r="AB159" i="1"/>
  <c r="F166" i="1"/>
  <c r="Q159" i="1"/>
  <c r="AX158" i="1"/>
  <c r="BU524" i="1"/>
  <c r="AL159" i="1"/>
  <c r="AL220" i="1"/>
  <c r="P159" i="1"/>
  <c r="P220" i="1"/>
  <c r="E159" i="1"/>
  <c r="E220" i="1"/>
  <c r="AW159" i="1"/>
  <c r="AW220" i="1"/>
  <c r="AM164" i="1"/>
  <c r="AM225" i="1"/>
  <c r="AW160" i="1"/>
  <c r="AW221" i="1"/>
  <c r="AW163" i="1"/>
  <c r="AW224" i="1"/>
  <c r="AL160" i="1"/>
  <c r="AL221" i="1"/>
  <c r="P163" i="1"/>
  <c r="P224" i="1"/>
  <c r="P160" i="1"/>
  <c r="P221" i="1"/>
  <c r="Z140" i="1"/>
  <c r="Z201" i="1"/>
  <c r="AL166" i="1"/>
  <c r="AL227" i="1"/>
  <c r="BU526" i="1"/>
  <c r="AL165" i="1"/>
  <c r="AL226" i="1"/>
  <c r="BU525" i="1"/>
  <c r="P148" i="1"/>
  <c r="P209" i="1"/>
  <c r="AG526" i="1"/>
  <c r="CS525" i="1"/>
  <c r="CS524" i="1"/>
  <c r="Q220" i="1"/>
  <c r="F220" i="1"/>
  <c r="Q166" i="1"/>
  <c r="Q227" i="1"/>
  <c r="AB164" i="1"/>
  <c r="AB225" i="1"/>
  <c r="AX166" i="1"/>
  <c r="AX227" i="1"/>
  <c r="Q164" i="1"/>
  <c r="Q225" i="1"/>
  <c r="AX165" i="1"/>
  <c r="AX226" i="1"/>
  <c r="F219" i="1"/>
  <c r="AB220" i="1"/>
  <c r="Q165" i="1"/>
  <c r="Q226" i="1"/>
  <c r="AB166" i="1"/>
  <c r="AB227" i="1"/>
  <c r="AM220" i="1"/>
  <c r="AX220" i="1"/>
  <c r="AC166" i="1"/>
  <c r="AC227" i="1"/>
  <c r="AB165" i="1"/>
  <c r="AB226" i="1"/>
  <c r="AA142" i="1"/>
  <c r="AA203" i="1"/>
  <c r="BA520" i="1"/>
  <c r="BB526" i="1"/>
  <c r="BA525" i="1"/>
  <c r="AL145" i="1"/>
  <c r="AL206" i="1"/>
  <c r="BU523" i="1"/>
  <c r="BA519" i="1"/>
  <c r="AA148" i="1"/>
  <c r="AA209" i="1"/>
  <c r="BA526" i="1"/>
  <c r="BA523" i="1"/>
  <c r="AL144" i="1"/>
  <c r="AL205" i="1"/>
  <c r="BU522" i="1"/>
  <c r="BA522" i="1"/>
  <c r="BA524" i="1"/>
  <c r="BA521" i="1"/>
  <c r="P147" i="1"/>
  <c r="P208" i="1"/>
  <c r="AW148" i="1"/>
  <c r="AW209" i="1"/>
  <c r="P146" i="1"/>
  <c r="P207" i="1"/>
  <c r="AW144" i="1"/>
  <c r="AW205" i="1"/>
  <c r="AW147" i="1"/>
  <c r="AW208" i="1"/>
  <c r="CT524" i="1"/>
  <c r="AW146" i="1"/>
  <c r="AW207" i="1"/>
  <c r="P143" i="1"/>
  <c r="P204" i="1"/>
  <c r="P142" i="1"/>
  <c r="P203" i="1"/>
  <c r="P145" i="1"/>
  <c r="P206" i="1"/>
  <c r="AW142" i="1"/>
  <c r="AW203" i="1"/>
  <c r="AW143" i="1"/>
  <c r="AW204" i="1"/>
  <c r="E144" i="1"/>
  <c r="E205" i="1"/>
  <c r="P522" i="1"/>
  <c r="P521" i="1"/>
  <c r="E143" i="1"/>
  <c r="E204" i="1"/>
  <c r="AW145" i="1"/>
  <c r="AW206" i="1"/>
  <c r="P523" i="1"/>
  <c r="E145" i="1"/>
  <c r="E206" i="1"/>
  <c r="P144" i="1"/>
  <c r="P205" i="1"/>
  <c r="CT522" i="1"/>
  <c r="CT520" i="1"/>
  <c r="Q161" i="1"/>
  <c r="Q222" i="1"/>
  <c r="F161" i="1"/>
  <c r="F222" i="1"/>
  <c r="CT521" i="1"/>
  <c r="F144" i="1"/>
  <c r="F205" i="1"/>
  <c r="AH520" i="1"/>
  <c r="AW141" i="1"/>
  <c r="AW202" i="1"/>
  <c r="P141" i="1"/>
  <c r="P202" i="1"/>
  <c r="CT519" i="1"/>
  <c r="AH519" i="1"/>
  <c r="AW140" i="1"/>
  <c r="AW201" i="1"/>
  <c r="CT518" i="1"/>
  <c r="AA222" i="1"/>
  <c r="AL222" i="1"/>
  <c r="F146" i="1"/>
  <c r="F207" i="1"/>
  <c r="Q524" i="1"/>
  <c r="F147" i="1"/>
  <c r="F208" i="1"/>
  <c r="Q525" i="1"/>
  <c r="F148" i="1"/>
  <c r="F209" i="1"/>
  <c r="Q526" i="1"/>
  <c r="E221" i="1"/>
  <c r="P520" i="1"/>
  <c r="E244" i="1"/>
  <c r="AA147" i="1"/>
  <c r="AA208" i="1"/>
  <c r="AB148" i="1"/>
  <c r="AB209" i="1"/>
  <c r="AL146" i="1"/>
  <c r="AL207" i="1"/>
  <c r="AA146" i="1"/>
  <c r="AA207" i="1"/>
  <c r="BV524" i="1"/>
  <c r="AL143" i="1"/>
  <c r="AL204" i="1"/>
  <c r="AA144" i="1"/>
  <c r="AA205" i="1"/>
  <c r="AA143" i="1"/>
  <c r="AA204" i="1"/>
  <c r="AL142" i="1"/>
  <c r="AL203" i="1"/>
  <c r="AL141" i="1"/>
  <c r="AL202" i="1"/>
  <c r="AL140" i="1"/>
  <c r="AL201" i="1"/>
  <c r="AA141" i="1"/>
  <c r="AA202" i="1"/>
  <c r="AA145" i="1"/>
  <c r="AA206" i="1"/>
  <c r="AA224" i="1"/>
  <c r="AB163" i="1"/>
  <c r="BV520" i="1"/>
  <c r="BV522" i="1"/>
  <c r="BV519" i="1"/>
  <c r="BV518" i="1"/>
  <c r="AL223" i="1"/>
  <c r="AA221" i="1"/>
  <c r="AW223" i="1"/>
  <c r="AL224" i="1"/>
  <c r="E245" i="1"/>
  <c r="E243" i="1"/>
  <c r="P140" i="1"/>
  <c r="P201" i="1"/>
  <c r="J521" i="1"/>
  <c r="J523" i="1"/>
  <c r="J524" i="1"/>
  <c r="E142" i="1"/>
  <c r="E203" i="1"/>
  <c r="J526" i="1"/>
  <c r="E141" i="1"/>
  <c r="E202" i="1"/>
  <c r="E140" i="1"/>
  <c r="E201" i="1"/>
  <c r="J518" i="1"/>
  <c r="J519" i="1"/>
  <c r="J522" i="1"/>
  <c r="J520" i="1"/>
  <c r="J525" i="1"/>
  <c r="F226" i="1"/>
  <c r="F227" i="1"/>
  <c r="AX219" i="1"/>
  <c r="AA219" i="1"/>
  <c r="F225" i="1"/>
  <c r="AM161" i="1"/>
  <c r="Q162" i="1"/>
  <c r="CT525" i="1"/>
  <c r="AB162" i="1"/>
  <c r="Q519" i="1"/>
  <c r="AB161" i="1"/>
  <c r="CT526" i="1"/>
  <c r="Q163" i="1"/>
  <c r="AM163" i="1"/>
  <c r="CT523" i="1"/>
  <c r="AB158" i="1"/>
  <c r="G165" i="1"/>
  <c r="G166" i="1"/>
  <c r="G164" i="1"/>
  <c r="BW524" i="1"/>
  <c r="AL148" i="1"/>
  <c r="AL209" i="1"/>
  <c r="AL147" i="1"/>
  <c r="AL208" i="1"/>
  <c r="E237" i="1"/>
  <c r="AX163" i="1"/>
  <c r="AX224" i="1"/>
  <c r="AX162" i="1"/>
  <c r="AX223" i="1"/>
  <c r="G158" i="1"/>
  <c r="G219" i="1"/>
  <c r="Q160" i="1"/>
  <c r="Q221" i="1"/>
  <c r="F162" i="1"/>
  <c r="F223" i="1"/>
  <c r="AM160" i="1"/>
  <c r="AM221" i="1"/>
  <c r="F163" i="1"/>
  <c r="F224" i="1"/>
  <c r="AX160" i="1"/>
  <c r="AX221" i="1"/>
  <c r="AM162" i="1"/>
  <c r="AM223" i="1"/>
  <c r="F160" i="1"/>
  <c r="F221" i="1"/>
  <c r="AX161" i="1"/>
  <c r="AX222" i="1"/>
  <c r="BV525" i="1"/>
  <c r="AM165" i="1"/>
  <c r="AM226" i="1"/>
  <c r="BV526" i="1"/>
  <c r="AM166" i="1"/>
  <c r="AM227" i="1"/>
  <c r="AW244" i="1"/>
  <c r="AW243" i="1"/>
  <c r="Q148" i="1"/>
  <c r="Q209" i="1"/>
  <c r="AH526" i="1"/>
  <c r="AA245" i="1"/>
  <c r="Q147" i="1"/>
  <c r="Q208" i="1"/>
  <c r="AH525" i="1"/>
  <c r="Q146" i="1"/>
  <c r="Q207" i="1"/>
  <c r="AH524" i="1"/>
  <c r="Q145" i="1"/>
  <c r="Q206" i="1"/>
  <c r="AH523" i="1"/>
  <c r="Q144" i="1"/>
  <c r="Q205" i="1"/>
  <c r="AH522" i="1"/>
  <c r="Q143" i="1"/>
  <c r="Q204" i="1"/>
  <c r="AH521" i="1"/>
  <c r="Q219" i="1"/>
  <c r="AH518" i="1"/>
  <c r="R166" i="1"/>
  <c r="R227" i="1"/>
  <c r="R164" i="1"/>
  <c r="R225" i="1"/>
  <c r="AN164" i="1"/>
  <c r="AN225" i="1"/>
  <c r="AY164" i="1"/>
  <c r="AY225" i="1"/>
  <c r="AY166" i="1"/>
  <c r="AY227" i="1"/>
  <c r="R165" i="1"/>
  <c r="R226" i="1"/>
  <c r="AC164" i="1"/>
  <c r="AC225" i="1"/>
  <c r="AC165" i="1"/>
  <c r="AC226" i="1"/>
  <c r="AY165" i="1"/>
  <c r="AY226" i="1"/>
  <c r="AW245" i="1"/>
  <c r="E242" i="1"/>
  <c r="BB523" i="1"/>
  <c r="BB519" i="1"/>
  <c r="AM145" i="1"/>
  <c r="AM206" i="1"/>
  <c r="BV523" i="1"/>
  <c r="AB144" i="1"/>
  <c r="AB205" i="1"/>
  <c r="BB522" i="1"/>
  <c r="BB524" i="1"/>
  <c r="P244" i="1"/>
  <c r="BA518" i="1"/>
  <c r="AM143" i="1"/>
  <c r="AM204" i="1"/>
  <c r="BV521" i="1"/>
  <c r="AB143" i="1"/>
  <c r="AB204" i="1"/>
  <c r="BB521" i="1"/>
  <c r="BB525" i="1"/>
  <c r="AX146" i="1"/>
  <c r="AX207" i="1"/>
  <c r="AX148" i="1"/>
  <c r="AX209" i="1"/>
  <c r="AX147" i="1"/>
  <c r="AX208" i="1"/>
  <c r="AX144" i="1"/>
  <c r="AX205" i="1"/>
  <c r="P243" i="1"/>
  <c r="AX142" i="1"/>
  <c r="AX203" i="1"/>
  <c r="AI525" i="1"/>
  <c r="AX143" i="1"/>
  <c r="AX204" i="1"/>
  <c r="E241" i="1"/>
  <c r="CU526" i="1"/>
  <c r="AX145" i="1"/>
  <c r="AX206" i="1"/>
  <c r="P239" i="1"/>
  <c r="AI526" i="1"/>
  <c r="CU524" i="1"/>
  <c r="AW242" i="1"/>
  <c r="AW240" i="1"/>
  <c r="P240" i="1"/>
  <c r="AW241" i="1"/>
  <c r="P241" i="1"/>
  <c r="Q520" i="1"/>
  <c r="P242" i="1"/>
  <c r="E240" i="1"/>
  <c r="AW237" i="1"/>
  <c r="AW239" i="1"/>
  <c r="Q521" i="1"/>
  <c r="F143" i="1"/>
  <c r="F204" i="1"/>
  <c r="Q142" i="1"/>
  <c r="Q203" i="1"/>
  <c r="G163" i="1"/>
  <c r="G224" i="1"/>
  <c r="CU521" i="1"/>
  <c r="F142" i="1"/>
  <c r="F203" i="1"/>
  <c r="Q523" i="1"/>
  <c r="F145" i="1"/>
  <c r="F206" i="1"/>
  <c r="P238" i="1"/>
  <c r="R521" i="1"/>
  <c r="G162" i="1"/>
  <c r="G223" i="1"/>
  <c r="AW238" i="1"/>
  <c r="R163" i="1"/>
  <c r="R224" i="1"/>
  <c r="CU522" i="1"/>
  <c r="Q522" i="1"/>
  <c r="AI522" i="1"/>
  <c r="AY163" i="1"/>
  <c r="AY224" i="1"/>
  <c r="AI521" i="1"/>
  <c r="AX141" i="1"/>
  <c r="AX202" i="1"/>
  <c r="Q141" i="1"/>
  <c r="Q202" i="1"/>
  <c r="CU519" i="1"/>
  <c r="AI519" i="1"/>
  <c r="G159" i="1"/>
  <c r="G220" i="1"/>
  <c r="AX140" i="1"/>
  <c r="AX201" i="1"/>
  <c r="Q518" i="1"/>
  <c r="F140" i="1"/>
  <c r="F201" i="1"/>
  <c r="CU518" i="1"/>
  <c r="AA241" i="1"/>
  <c r="AM219" i="1"/>
  <c r="AA240" i="1"/>
  <c r="AL237" i="1"/>
  <c r="AM141" i="1"/>
  <c r="AM202" i="1"/>
  <c r="G148" i="1"/>
  <c r="G209" i="1"/>
  <c r="R526" i="1"/>
  <c r="G147" i="1"/>
  <c r="G208" i="1"/>
  <c r="R525" i="1"/>
  <c r="G146" i="1"/>
  <c r="G207" i="1"/>
  <c r="R524" i="1"/>
  <c r="R518" i="1"/>
  <c r="AA244" i="1"/>
  <c r="AL238" i="1"/>
  <c r="AL240" i="1"/>
  <c r="AA238" i="1"/>
  <c r="AB145" i="1"/>
  <c r="AB206" i="1"/>
  <c r="AA242" i="1"/>
  <c r="F245" i="1"/>
  <c r="AB245" i="1"/>
  <c r="AB147" i="1"/>
  <c r="AB208" i="1"/>
  <c r="AL243" i="1"/>
  <c r="AA243" i="1"/>
  <c r="AM146" i="1"/>
  <c r="AM207" i="1"/>
  <c r="AB146" i="1"/>
  <c r="AB207" i="1"/>
  <c r="AM144" i="1"/>
  <c r="AM205" i="1"/>
  <c r="AA140" i="1"/>
  <c r="AA201" i="1"/>
  <c r="AM142" i="1"/>
  <c r="AM203" i="1"/>
  <c r="AB141" i="1"/>
  <c r="AB202" i="1"/>
  <c r="AM140" i="1"/>
  <c r="AM201" i="1"/>
  <c r="AC160" i="1"/>
  <c r="AB224" i="1"/>
  <c r="AB160" i="1"/>
  <c r="AC159" i="1"/>
  <c r="BW519" i="1"/>
  <c r="AN163" i="1"/>
  <c r="BW521" i="1"/>
  <c r="AL239" i="1"/>
  <c r="AL241" i="1"/>
  <c r="AB223" i="1"/>
  <c r="AA239" i="1"/>
  <c r="AM224" i="1"/>
  <c r="Q223" i="1"/>
  <c r="AM222" i="1"/>
  <c r="Q224" i="1"/>
  <c r="AB222" i="1"/>
  <c r="F243" i="1"/>
  <c r="F244" i="1"/>
  <c r="F141" i="1"/>
  <c r="F202" i="1"/>
  <c r="E238" i="1"/>
  <c r="L521" i="1"/>
  <c r="K521" i="1"/>
  <c r="Q140" i="1"/>
  <c r="Q201" i="1"/>
  <c r="G140" i="1"/>
  <c r="G201" i="1"/>
  <c r="L519" i="1"/>
  <c r="K519" i="1"/>
  <c r="P237" i="1"/>
  <c r="L525" i="1"/>
  <c r="K525" i="1"/>
  <c r="L526" i="1"/>
  <c r="K526" i="1"/>
  <c r="L522" i="1"/>
  <c r="K522" i="1"/>
  <c r="L524" i="1"/>
  <c r="K524" i="1"/>
  <c r="L518" i="1"/>
  <c r="K518" i="1"/>
  <c r="E239" i="1"/>
  <c r="L520" i="1"/>
  <c r="K520" i="1"/>
  <c r="L523" i="1"/>
  <c r="K523" i="1"/>
  <c r="AL242" i="1"/>
  <c r="P245" i="1"/>
  <c r="G225" i="1"/>
  <c r="G227" i="1"/>
  <c r="G226" i="1"/>
  <c r="AB219" i="1"/>
  <c r="AC162" i="1"/>
  <c r="G160" i="1"/>
  <c r="AN162" i="1"/>
  <c r="R160" i="1"/>
  <c r="AN160" i="1"/>
  <c r="R158" i="1"/>
  <c r="AC161" i="1"/>
  <c r="CU525" i="1"/>
  <c r="CU520" i="1"/>
  <c r="H164" i="1"/>
  <c r="H166" i="1"/>
  <c r="H165" i="1"/>
  <c r="BX524" i="1"/>
  <c r="AM147" i="1"/>
  <c r="AM208" i="1"/>
  <c r="AL245" i="1"/>
  <c r="F237" i="1"/>
  <c r="AL244" i="1"/>
  <c r="F239" i="1"/>
  <c r="F241" i="1"/>
  <c r="Q245" i="1"/>
  <c r="AM244" i="1"/>
  <c r="AM148" i="1"/>
  <c r="AM209" i="1"/>
  <c r="F242" i="1"/>
  <c r="AN161" i="1"/>
  <c r="AN222" i="1"/>
  <c r="R161" i="1"/>
  <c r="R222" i="1"/>
  <c r="G161" i="1"/>
  <c r="G222" i="1"/>
  <c r="R162" i="1"/>
  <c r="R223" i="1"/>
  <c r="H159" i="1"/>
  <c r="H220" i="1"/>
  <c r="AN159" i="1"/>
  <c r="AN220" i="1"/>
  <c r="AY162" i="1"/>
  <c r="AY223" i="1"/>
  <c r="AY161" i="1"/>
  <c r="AY222" i="1"/>
  <c r="H158" i="1"/>
  <c r="H219" i="1"/>
  <c r="AY160" i="1"/>
  <c r="AY221" i="1"/>
  <c r="R159" i="1"/>
  <c r="R220" i="1"/>
  <c r="AY158" i="1"/>
  <c r="AY219" i="1"/>
  <c r="AY159" i="1"/>
  <c r="AY220" i="1"/>
  <c r="AX240" i="1"/>
  <c r="AN166" i="1"/>
  <c r="AN227" i="1"/>
  <c r="AN148" i="1"/>
  <c r="AN209" i="1"/>
  <c r="AN165" i="1"/>
  <c r="AN226" i="1"/>
  <c r="BW525" i="1"/>
  <c r="Q240" i="1"/>
  <c r="I159" i="1"/>
  <c r="Q244" i="1"/>
  <c r="Q243" i="1"/>
  <c r="AX241" i="1"/>
  <c r="S146" i="1"/>
  <c r="S207" i="1"/>
  <c r="AJ524" i="1"/>
  <c r="R146" i="1"/>
  <c r="R207" i="1"/>
  <c r="R243" i="1"/>
  <c r="AI524" i="1"/>
  <c r="R145" i="1"/>
  <c r="R206" i="1"/>
  <c r="AI523" i="1"/>
  <c r="CU523" i="1"/>
  <c r="R142" i="1"/>
  <c r="R203" i="1"/>
  <c r="AI520" i="1"/>
  <c r="R219" i="1"/>
  <c r="AI518" i="1"/>
  <c r="AZ165" i="1"/>
  <c r="AZ226" i="1"/>
  <c r="AD166" i="1"/>
  <c r="AD227" i="1"/>
  <c r="AZ166" i="1"/>
  <c r="AZ227" i="1"/>
  <c r="AO164" i="1"/>
  <c r="AO225" i="1"/>
  <c r="S166" i="1"/>
  <c r="S227" i="1"/>
  <c r="S164" i="1"/>
  <c r="S225" i="1"/>
  <c r="AD165" i="1"/>
  <c r="AD226" i="1"/>
  <c r="S165" i="1"/>
  <c r="S226" i="1"/>
  <c r="AD164" i="1"/>
  <c r="AD225" i="1"/>
  <c r="AZ164" i="1"/>
  <c r="AZ225" i="1"/>
  <c r="AE165" i="1"/>
  <c r="AE226" i="1"/>
  <c r="R148" i="1"/>
  <c r="R209" i="1"/>
  <c r="AN145" i="1"/>
  <c r="AN206" i="1"/>
  <c r="BW523" i="1"/>
  <c r="AN144" i="1"/>
  <c r="AN205" i="1"/>
  <c r="BW522" i="1"/>
  <c r="BC526" i="1"/>
  <c r="BB518" i="1"/>
  <c r="BC519" i="1"/>
  <c r="AX237" i="1"/>
  <c r="AC143" i="1"/>
  <c r="AC204" i="1"/>
  <c r="BC521" i="1"/>
  <c r="AC144" i="1"/>
  <c r="AC205" i="1"/>
  <c r="BC522" i="1"/>
  <c r="AB221" i="1"/>
  <c r="BB520" i="1"/>
  <c r="AD147" i="1"/>
  <c r="AD208" i="1"/>
  <c r="BD525" i="1"/>
  <c r="AC147" i="1"/>
  <c r="AC208" i="1"/>
  <c r="BC525" i="1"/>
  <c r="BC524" i="1"/>
  <c r="AX239" i="1"/>
  <c r="AN142" i="1"/>
  <c r="AN203" i="1"/>
  <c r="BW520" i="1"/>
  <c r="AX245" i="1"/>
  <c r="AC142" i="1"/>
  <c r="AC203" i="1"/>
  <c r="BC520" i="1"/>
  <c r="R147" i="1"/>
  <c r="R208" i="1"/>
  <c r="AY148" i="1"/>
  <c r="AY209" i="1"/>
  <c r="AJ526" i="1"/>
  <c r="AY145" i="1"/>
  <c r="AY206" i="1"/>
  <c r="AY146" i="1"/>
  <c r="AY207" i="1"/>
  <c r="AJ525" i="1"/>
  <c r="AX243" i="1"/>
  <c r="CV524" i="1"/>
  <c r="AY142" i="1"/>
  <c r="AY203" i="1"/>
  <c r="AY143" i="1"/>
  <c r="AY204" i="1"/>
  <c r="AY147" i="1"/>
  <c r="AY208" i="1"/>
  <c r="CV526" i="1"/>
  <c r="G143" i="1"/>
  <c r="G204" i="1"/>
  <c r="F240" i="1"/>
  <c r="AX238" i="1"/>
  <c r="Q239" i="1"/>
  <c r="Q242" i="1"/>
  <c r="Q238" i="1"/>
  <c r="AY144" i="1"/>
  <c r="AY205" i="1"/>
  <c r="R143" i="1"/>
  <c r="R204" i="1"/>
  <c r="R144" i="1"/>
  <c r="R205" i="1"/>
  <c r="R523" i="1"/>
  <c r="G145" i="1"/>
  <c r="G206" i="1"/>
  <c r="G144" i="1"/>
  <c r="G205" i="1"/>
  <c r="R522" i="1"/>
  <c r="AJ522" i="1"/>
  <c r="H142" i="1"/>
  <c r="H203" i="1"/>
  <c r="S521" i="1"/>
  <c r="H163" i="1"/>
  <c r="H224" i="1"/>
  <c r="CV521" i="1"/>
  <c r="CV523" i="1"/>
  <c r="S161" i="1"/>
  <c r="S222" i="1"/>
  <c r="CV522" i="1"/>
  <c r="G141" i="1"/>
  <c r="G202" i="1"/>
  <c r="R519" i="1"/>
  <c r="AY141" i="1"/>
  <c r="AY202" i="1"/>
  <c r="R141" i="1"/>
  <c r="R202" i="1"/>
  <c r="CV519" i="1"/>
  <c r="AY140" i="1"/>
  <c r="AY201" i="1"/>
  <c r="AB244" i="1"/>
  <c r="AM238" i="1"/>
  <c r="AB242" i="1"/>
  <c r="S518" i="1"/>
  <c r="H147" i="1"/>
  <c r="H208" i="1"/>
  <c r="S525" i="1"/>
  <c r="G221" i="1"/>
  <c r="R520" i="1"/>
  <c r="S519" i="1"/>
  <c r="H148" i="1"/>
  <c r="H209" i="1"/>
  <c r="S526" i="1"/>
  <c r="H146" i="1"/>
  <c r="H207" i="1"/>
  <c r="S524" i="1"/>
  <c r="AM237" i="1"/>
  <c r="AM239" i="1"/>
  <c r="AA237" i="1"/>
  <c r="AM241" i="1"/>
  <c r="AB238" i="1"/>
  <c r="AM243" i="1"/>
  <c r="AB243" i="1"/>
  <c r="AC148" i="1"/>
  <c r="AC209" i="1"/>
  <c r="AN146" i="1"/>
  <c r="AN207" i="1"/>
  <c r="AC146" i="1"/>
  <c r="AC207" i="1"/>
  <c r="AN143" i="1"/>
  <c r="AN204" i="1"/>
  <c r="AB140" i="1"/>
  <c r="AB201" i="1"/>
  <c r="AN141" i="1"/>
  <c r="AN202" i="1"/>
  <c r="AC141" i="1"/>
  <c r="AC202" i="1"/>
  <c r="AC220" i="1"/>
  <c r="AO159" i="1"/>
  <c r="BX521" i="1"/>
  <c r="AC158" i="1"/>
  <c r="AC163" i="1"/>
  <c r="AD163" i="1"/>
  <c r="AB142" i="1"/>
  <c r="AB203" i="1"/>
  <c r="BX522" i="1"/>
  <c r="AD159" i="1"/>
  <c r="BX523" i="1"/>
  <c r="AC221" i="1"/>
  <c r="AN224" i="1"/>
  <c r="AO158" i="1"/>
  <c r="Q241" i="1"/>
  <c r="AC222" i="1"/>
  <c r="AN221" i="1"/>
  <c r="AX242" i="1"/>
  <c r="R221" i="1"/>
  <c r="G245" i="1"/>
  <c r="G244" i="1"/>
  <c r="G243" i="1"/>
  <c r="H141" i="1"/>
  <c r="H202" i="1"/>
  <c r="Q237" i="1"/>
  <c r="G142" i="1"/>
  <c r="G203" i="1"/>
  <c r="H140" i="1"/>
  <c r="H201" i="1"/>
  <c r="R140" i="1"/>
  <c r="R201" i="1"/>
  <c r="AC223" i="1"/>
  <c r="F238" i="1"/>
  <c r="G237" i="1"/>
  <c r="AX244" i="1"/>
  <c r="AM242" i="1"/>
  <c r="AM240" i="1"/>
  <c r="AB240" i="1"/>
  <c r="AB241" i="1"/>
  <c r="H226" i="1"/>
  <c r="AN223" i="1"/>
  <c r="H227" i="1"/>
  <c r="H225" i="1"/>
  <c r="AD160" i="1"/>
  <c r="S158" i="1"/>
  <c r="AO160" i="1"/>
  <c r="CV525" i="1"/>
  <c r="AD162" i="1"/>
  <c r="CV520" i="1"/>
  <c r="AD161" i="1"/>
  <c r="S160" i="1"/>
  <c r="CW520" i="1"/>
  <c r="I166" i="1"/>
  <c r="I164" i="1"/>
  <c r="I165" i="1"/>
  <c r="AN147" i="1"/>
  <c r="AN208" i="1"/>
  <c r="J159" i="1"/>
  <c r="J220" i="1"/>
  <c r="V519" i="1"/>
  <c r="AM245" i="1"/>
  <c r="AN245" i="1"/>
  <c r="BB166" i="1"/>
  <c r="BB227" i="1"/>
  <c r="BW526" i="1"/>
  <c r="AP161" i="1"/>
  <c r="AP222" i="1"/>
  <c r="AO162" i="1"/>
  <c r="AO223" i="1"/>
  <c r="I158" i="1"/>
  <c r="I219" i="1"/>
  <c r="H161" i="1"/>
  <c r="H222" i="1"/>
  <c r="BA160" i="1"/>
  <c r="BA221" i="1"/>
  <c r="AJ519" i="1"/>
  <c r="S159" i="1"/>
  <c r="S220" i="1"/>
  <c r="AZ162" i="1"/>
  <c r="AZ223" i="1"/>
  <c r="H160" i="1"/>
  <c r="H221" i="1"/>
  <c r="T163" i="1"/>
  <c r="T224" i="1"/>
  <c r="S162" i="1"/>
  <c r="S223" i="1"/>
  <c r="AZ159" i="1"/>
  <c r="AZ220" i="1"/>
  <c r="AJ523" i="1"/>
  <c r="S163" i="1"/>
  <c r="S224" i="1"/>
  <c r="AZ163" i="1"/>
  <c r="AZ224" i="1"/>
  <c r="BW518" i="1"/>
  <c r="AN158" i="1"/>
  <c r="AN219" i="1"/>
  <c r="CV518" i="1"/>
  <c r="AZ158" i="1"/>
  <c r="AZ219" i="1"/>
  <c r="AZ161" i="1"/>
  <c r="AZ222" i="1"/>
  <c r="AO163" i="1"/>
  <c r="AO224" i="1"/>
  <c r="AO161" i="1"/>
  <c r="AO222" i="1"/>
  <c r="H162" i="1"/>
  <c r="H223" i="1"/>
  <c r="AZ160" i="1"/>
  <c r="AZ221" i="1"/>
  <c r="R242" i="1"/>
  <c r="AO165" i="1"/>
  <c r="AO226" i="1"/>
  <c r="BX525" i="1"/>
  <c r="AO166" i="1"/>
  <c r="AO227" i="1"/>
  <c r="BX526" i="1"/>
  <c r="AY242" i="1"/>
  <c r="AC244" i="1"/>
  <c r="AY245" i="1"/>
  <c r="T145" i="1"/>
  <c r="T206" i="1"/>
  <c r="AK523" i="1"/>
  <c r="S143" i="1"/>
  <c r="S204" i="1"/>
  <c r="AJ521" i="1"/>
  <c r="S142" i="1"/>
  <c r="S203" i="1"/>
  <c r="AJ520" i="1"/>
  <c r="S219" i="1"/>
  <c r="AJ518" i="1"/>
  <c r="R245" i="1"/>
  <c r="AD244" i="1"/>
  <c r="AE164" i="1"/>
  <c r="AE225" i="1"/>
  <c r="T165" i="1"/>
  <c r="T226" i="1"/>
  <c r="T164" i="1"/>
  <c r="T225" i="1"/>
  <c r="T166" i="1"/>
  <c r="T227" i="1"/>
  <c r="BA164" i="1"/>
  <c r="BA225" i="1"/>
  <c r="AP164" i="1"/>
  <c r="AP225" i="1"/>
  <c r="BA166" i="1"/>
  <c r="BA227" i="1"/>
  <c r="BA165" i="1"/>
  <c r="BA226" i="1"/>
  <c r="AE166" i="1"/>
  <c r="AE227" i="1"/>
  <c r="G240" i="1"/>
  <c r="AE147" i="1"/>
  <c r="AE208" i="1"/>
  <c r="BE525" i="1"/>
  <c r="BC518" i="1"/>
  <c r="AO141" i="1"/>
  <c r="AO202" i="1"/>
  <c r="BX519" i="1"/>
  <c r="BD522" i="1"/>
  <c r="AO142" i="1"/>
  <c r="AO203" i="1"/>
  <c r="BX520" i="1"/>
  <c r="AO140" i="1"/>
  <c r="AO201" i="1"/>
  <c r="BX518" i="1"/>
  <c r="AY240" i="1"/>
  <c r="AY243" i="1"/>
  <c r="AD143" i="1"/>
  <c r="AD204" i="1"/>
  <c r="BD521" i="1"/>
  <c r="AD145" i="1"/>
  <c r="AD206" i="1"/>
  <c r="BD523" i="1"/>
  <c r="BD526" i="1"/>
  <c r="AD141" i="1"/>
  <c r="AD202" i="1"/>
  <c r="BD519" i="1"/>
  <c r="BD524" i="1"/>
  <c r="AP143" i="1"/>
  <c r="AP204" i="1"/>
  <c r="BY521" i="1"/>
  <c r="BC523" i="1"/>
  <c r="AD142" i="1"/>
  <c r="AD203" i="1"/>
  <c r="BD520" i="1"/>
  <c r="R244" i="1"/>
  <c r="AZ146" i="1"/>
  <c r="AZ207" i="1"/>
  <c r="S148" i="1"/>
  <c r="S209" i="1"/>
  <c r="AZ148" i="1"/>
  <c r="AZ209" i="1"/>
  <c r="S147" i="1"/>
  <c r="S208" i="1"/>
  <c r="BA142" i="1"/>
  <c r="BA203" i="1"/>
  <c r="AZ147" i="1"/>
  <c r="AZ208" i="1"/>
  <c r="CW525" i="1"/>
  <c r="AZ145" i="1"/>
  <c r="AZ206" i="1"/>
  <c r="AZ143" i="1"/>
  <c r="AZ204" i="1"/>
  <c r="AK526" i="1"/>
  <c r="AZ142" i="1"/>
  <c r="AZ203" i="1"/>
  <c r="R241" i="1"/>
  <c r="G238" i="1"/>
  <c r="S520" i="1"/>
  <c r="H143" i="1"/>
  <c r="H204" i="1"/>
  <c r="G241" i="1"/>
  <c r="R240" i="1"/>
  <c r="AY241" i="1"/>
  <c r="AY237" i="1"/>
  <c r="AY238" i="1"/>
  <c r="G242" i="1"/>
  <c r="S145" i="1"/>
  <c r="S206" i="1"/>
  <c r="S144" i="1"/>
  <c r="S205" i="1"/>
  <c r="H145" i="1"/>
  <c r="H206" i="1"/>
  <c r="S523" i="1"/>
  <c r="AZ144" i="1"/>
  <c r="AZ205" i="1"/>
  <c r="CW523" i="1"/>
  <c r="I142" i="1"/>
  <c r="I163" i="1"/>
  <c r="I224" i="1"/>
  <c r="S522" i="1"/>
  <c r="H144" i="1"/>
  <c r="H205" i="1"/>
  <c r="I161" i="1"/>
  <c r="I222" i="1"/>
  <c r="AK521" i="1"/>
  <c r="CW521" i="1"/>
  <c r="I162" i="1"/>
  <c r="I223" i="1"/>
  <c r="T162" i="1"/>
  <c r="T223" i="1"/>
  <c r="R238" i="1"/>
  <c r="J141" i="1"/>
  <c r="J202" i="1"/>
  <c r="U519" i="1"/>
  <c r="AZ141" i="1"/>
  <c r="AZ202" i="1"/>
  <c r="S141" i="1"/>
  <c r="S202" i="1"/>
  <c r="T159" i="1"/>
  <c r="T220" i="1"/>
  <c r="CW519" i="1"/>
  <c r="AZ140" i="1"/>
  <c r="AZ201" i="1"/>
  <c r="CW518" i="1"/>
  <c r="CX518" i="1"/>
  <c r="AC238" i="1"/>
  <c r="I146" i="1"/>
  <c r="I207" i="1"/>
  <c r="T524" i="1"/>
  <c r="I220" i="1"/>
  <c r="T519" i="1"/>
  <c r="I147" i="1"/>
  <c r="I208" i="1"/>
  <c r="T525" i="1"/>
  <c r="I148" i="1"/>
  <c r="I209" i="1"/>
  <c r="T526" i="1"/>
  <c r="T518" i="1"/>
  <c r="AO145" i="1"/>
  <c r="AO206" i="1"/>
  <c r="AO144" i="1"/>
  <c r="AO205" i="1"/>
  <c r="AN240" i="1"/>
  <c r="BY518" i="1"/>
  <c r="AB237" i="1"/>
  <c r="R239" i="1"/>
  <c r="AC243" i="1"/>
  <c r="AN243" i="1"/>
  <c r="AD148" i="1"/>
  <c r="AD209" i="1"/>
  <c r="AC245" i="1"/>
  <c r="AO146" i="1"/>
  <c r="AO207" i="1"/>
  <c r="AD146" i="1"/>
  <c r="AD207" i="1"/>
  <c r="BY524" i="1"/>
  <c r="AC140" i="1"/>
  <c r="AC201" i="1"/>
  <c r="AC219" i="1"/>
  <c r="AO143" i="1"/>
  <c r="AO204" i="1"/>
  <c r="AE163" i="1"/>
  <c r="AO220" i="1"/>
  <c r="AN140" i="1"/>
  <c r="AN201" i="1"/>
  <c r="AC145" i="1"/>
  <c r="AC206" i="1"/>
  <c r="AN238" i="1"/>
  <c r="AN242" i="1"/>
  <c r="BY519" i="1"/>
  <c r="AD220" i="1"/>
  <c r="BY522" i="1"/>
  <c r="AD158" i="1"/>
  <c r="AB239" i="1"/>
  <c r="AE159" i="1"/>
  <c r="BZ518" i="1"/>
  <c r="AD224" i="1"/>
  <c r="AO219" i="1"/>
  <c r="AC239" i="1"/>
  <c r="AC224" i="1"/>
  <c r="AC241" i="1"/>
  <c r="AD221" i="1"/>
  <c r="AO221" i="1"/>
  <c r="S221" i="1"/>
  <c r="AD222" i="1"/>
  <c r="AY239" i="1"/>
  <c r="H244" i="1"/>
  <c r="H243" i="1"/>
  <c r="AN241" i="1"/>
  <c r="H245" i="1"/>
  <c r="I141" i="1"/>
  <c r="I202" i="1"/>
  <c r="AD223" i="1"/>
  <c r="AD144" i="1"/>
  <c r="AD205" i="1"/>
  <c r="I140" i="1"/>
  <c r="I201" i="1"/>
  <c r="H238" i="1"/>
  <c r="S140" i="1"/>
  <c r="S201" i="1"/>
  <c r="R237" i="1"/>
  <c r="H237" i="1"/>
  <c r="G239" i="1"/>
  <c r="AC240" i="1"/>
  <c r="AN239" i="1"/>
  <c r="S243" i="1"/>
  <c r="AY244" i="1"/>
  <c r="I225" i="1"/>
  <c r="I226" i="1"/>
  <c r="I227" i="1"/>
  <c r="AE161" i="1"/>
  <c r="AP163" i="1"/>
  <c r="AE160" i="1"/>
  <c r="AE162" i="1"/>
  <c r="CX526" i="1"/>
  <c r="U518" i="1"/>
  <c r="T160" i="1"/>
  <c r="T158" i="1"/>
  <c r="AP160" i="1"/>
  <c r="CW522" i="1"/>
  <c r="J164" i="1"/>
  <c r="J165" i="1"/>
  <c r="J166" i="1"/>
  <c r="AN244" i="1"/>
  <c r="K159" i="1"/>
  <c r="K220" i="1"/>
  <c r="AO148" i="1"/>
  <c r="AO209" i="1"/>
  <c r="AO147" i="1"/>
  <c r="AO208" i="1"/>
  <c r="H241" i="1"/>
  <c r="U160" i="1"/>
  <c r="U221" i="1"/>
  <c r="H239" i="1"/>
  <c r="AM519" i="1"/>
  <c r="AQ158" i="1"/>
  <c r="AQ219" i="1"/>
  <c r="BB158" i="1"/>
  <c r="BB219" i="1"/>
  <c r="J158" i="1"/>
  <c r="J219" i="1"/>
  <c r="BA158" i="1"/>
  <c r="BA219" i="1"/>
  <c r="BA162" i="1"/>
  <c r="BA223" i="1"/>
  <c r="BA161" i="1"/>
  <c r="BA222" i="1"/>
  <c r="I160" i="1"/>
  <c r="I221" i="1"/>
  <c r="BA159" i="1"/>
  <c r="BA220" i="1"/>
  <c r="AP162" i="1"/>
  <c r="AP223" i="1"/>
  <c r="T161" i="1"/>
  <c r="T222" i="1"/>
  <c r="BA163" i="1"/>
  <c r="BA224" i="1"/>
  <c r="AP158" i="1"/>
  <c r="AP219" i="1"/>
  <c r="AP159" i="1"/>
  <c r="AP220" i="1"/>
  <c r="AP148" i="1"/>
  <c r="AP209" i="1"/>
  <c r="AP166" i="1"/>
  <c r="AP227" i="1"/>
  <c r="AP165" i="1"/>
  <c r="AP226" i="1"/>
  <c r="BY525" i="1"/>
  <c r="S240" i="1"/>
  <c r="CW526" i="1"/>
  <c r="T147" i="1"/>
  <c r="T208" i="1"/>
  <c r="T244" i="1"/>
  <c r="AK525" i="1"/>
  <c r="CW524" i="1"/>
  <c r="T146" i="1"/>
  <c r="T207" i="1"/>
  <c r="AK524" i="1"/>
  <c r="T144" i="1"/>
  <c r="T205" i="1"/>
  <c r="AK522" i="1"/>
  <c r="T142" i="1"/>
  <c r="T203" i="1"/>
  <c r="AK520" i="1"/>
  <c r="U142" i="1"/>
  <c r="U203" i="1"/>
  <c r="AL520" i="1"/>
  <c r="T221" i="1"/>
  <c r="T141" i="1"/>
  <c r="T202" i="1"/>
  <c r="AK519" i="1"/>
  <c r="T219" i="1"/>
  <c r="AK518" i="1"/>
  <c r="AZ245" i="1"/>
  <c r="S245" i="1"/>
  <c r="AF164" i="1"/>
  <c r="AF225" i="1"/>
  <c r="AF165" i="1"/>
  <c r="AF226" i="1"/>
  <c r="AF166" i="1"/>
  <c r="AF227" i="1"/>
  <c r="U164" i="1"/>
  <c r="U225" i="1"/>
  <c r="BC165" i="1"/>
  <c r="BC226" i="1"/>
  <c r="BB165" i="1"/>
  <c r="BB226" i="1"/>
  <c r="U165" i="1"/>
  <c r="U226" i="1"/>
  <c r="BB164" i="1"/>
  <c r="BB225" i="1"/>
  <c r="AQ164" i="1"/>
  <c r="AQ225" i="1"/>
  <c r="U166" i="1"/>
  <c r="U227" i="1"/>
  <c r="S244" i="1"/>
  <c r="AP142" i="1"/>
  <c r="AP203" i="1"/>
  <c r="BY520" i="1"/>
  <c r="AE142" i="1"/>
  <c r="AE203" i="1"/>
  <c r="BE520" i="1"/>
  <c r="BD518" i="1"/>
  <c r="H242" i="1"/>
  <c r="BE522" i="1"/>
  <c r="BE519" i="1"/>
  <c r="AP145" i="1"/>
  <c r="AP206" i="1"/>
  <c r="BY523" i="1"/>
  <c r="BE526" i="1"/>
  <c r="AE143" i="1"/>
  <c r="AE204" i="1"/>
  <c r="BE521" i="1"/>
  <c r="AZ242" i="1"/>
  <c r="AE145" i="1"/>
  <c r="AE206" i="1"/>
  <c r="BE523" i="1"/>
  <c r="BE524" i="1"/>
  <c r="AZ243" i="1"/>
  <c r="T148" i="1"/>
  <c r="T209" i="1"/>
  <c r="BA147" i="1"/>
  <c r="BA208" i="1"/>
  <c r="BA143" i="1"/>
  <c r="BA204" i="1"/>
  <c r="CX524" i="1"/>
  <c r="BA144" i="1"/>
  <c r="BA205" i="1"/>
  <c r="AZ244" i="1"/>
  <c r="BA145" i="1"/>
  <c r="BA206" i="1"/>
  <c r="S242" i="1"/>
  <c r="AL525" i="1"/>
  <c r="BA146" i="1"/>
  <c r="BA207" i="1"/>
  <c r="BB148" i="1"/>
  <c r="BB209" i="1"/>
  <c r="BA148" i="1"/>
  <c r="BA209" i="1"/>
  <c r="AL526" i="1"/>
  <c r="AZ240" i="1"/>
  <c r="AZ238" i="1"/>
  <c r="H240" i="1"/>
  <c r="S241" i="1"/>
  <c r="AZ237" i="1"/>
  <c r="S238" i="1"/>
  <c r="AZ241" i="1"/>
  <c r="I144" i="1"/>
  <c r="I205" i="1"/>
  <c r="T522" i="1"/>
  <c r="I145" i="1"/>
  <c r="I206" i="1"/>
  <c r="T523" i="1"/>
  <c r="T520" i="1"/>
  <c r="I203" i="1"/>
  <c r="T143" i="1"/>
  <c r="T204" i="1"/>
  <c r="I143" i="1"/>
  <c r="I204" i="1"/>
  <c r="T521" i="1"/>
  <c r="J145" i="1"/>
  <c r="J206" i="1"/>
  <c r="CX523" i="1"/>
  <c r="U163" i="1"/>
  <c r="U162" i="1"/>
  <c r="J162" i="1"/>
  <c r="J238" i="1"/>
  <c r="J161" i="1"/>
  <c r="BA141" i="1"/>
  <c r="BA202" i="1"/>
  <c r="CX519" i="1"/>
  <c r="BB140" i="1"/>
  <c r="BB201" i="1"/>
  <c r="BA140" i="1"/>
  <c r="BA201" i="1"/>
  <c r="CY518" i="1"/>
  <c r="S239" i="1"/>
  <c r="AO243" i="1"/>
  <c r="AO242" i="1"/>
  <c r="AD245" i="1"/>
  <c r="CY525" i="1"/>
  <c r="AO241" i="1"/>
  <c r="J147" i="1"/>
  <c r="J208" i="1"/>
  <c r="U525" i="1"/>
  <c r="AO238" i="1"/>
  <c r="AD238" i="1"/>
  <c r="J146" i="1"/>
  <c r="J207" i="1"/>
  <c r="U524" i="1"/>
  <c r="J148" i="1"/>
  <c r="J209" i="1"/>
  <c r="U526" i="1"/>
  <c r="BA239" i="1"/>
  <c r="AD242" i="1"/>
  <c r="AP144" i="1"/>
  <c r="AP205" i="1"/>
  <c r="AC237" i="1"/>
  <c r="AO237" i="1"/>
  <c r="AO239" i="1"/>
  <c r="AO240" i="1"/>
  <c r="AP140" i="1"/>
  <c r="AP201" i="1"/>
  <c r="AD243" i="1"/>
  <c r="AE148" i="1"/>
  <c r="AE209" i="1"/>
  <c r="AP146" i="1"/>
  <c r="AP207" i="1"/>
  <c r="AE146" i="1"/>
  <c r="AE207" i="1"/>
  <c r="BZ524" i="1"/>
  <c r="AD140" i="1"/>
  <c r="AD201" i="1"/>
  <c r="AD219" i="1"/>
  <c r="AE141" i="1"/>
  <c r="AE202" i="1"/>
  <c r="AE220" i="1"/>
  <c r="AP141" i="1"/>
  <c r="AP202" i="1"/>
  <c r="AQ140" i="1"/>
  <c r="AQ201" i="1"/>
  <c r="AE224" i="1"/>
  <c r="AC242" i="1"/>
  <c r="AZ239" i="1"/>
  <c r="AF163" i="1"/>
  <c r="BZ522" i="1"/>
  <c r="AN237" i="1"/>
  <c r="CA518" i="1"/>
  <c r="BZ519" i="1"/>
  <c r="I237" i="1"/>
  <c r="AD239" i="1"/>
  <c r="AD240" i="1"/>
  <c r="AE221" i="1"/>
  <c r="AP221" i="1"/>
  <c r="I243" i="1"/>
  <c r="T242" i="1"/>
  <c r="I244" i="1"/>
  <c r="I245" i="1"/>
  <c r="J140" i="1"/>
  <c r="J201" i="1"/>
  <c r="I238" i="1"/>
  <c r="AE223" i="1"/>
  <c r="AE144" i="1"/>
  <c r="AE205" i="1"/>
  <c r="AD241" i="1"/>
  <c r="T140" i="1"/>
  <c r="T201" i="1"/>
  <c r="K141" i="1"/>
  <c r="K202" i="1"/>
  <c r="S237" i="1"/>
  <c r="AE244" i="1"/>
  <c r="AP240" i="1"/>
  <c r="J226" i="1"/>
  <c r="J225" i="1"/>
  <c r="J227" i="1"/>
  <c r="AP224" i="1"/>
  <c r="AE222" i="1"/>
  <c r="CY526" i="1"/>
  <c r="AF162" i="1"/>
  <c r="CX520" i="1"/>
  <c r="AF161" i="1"/>
  <c r="AF160" i="1"/>
  <c r="AQ160" i="1"/>
  <c r="CX522" i="1"/>
  <c r="CX525" i="1"/>
  <c r="U158" i="1"/>
  <c r="J160" i="1"/>
  <c r="K164" i="1"/>
  <c r="K166" i="1"/>
  <c r="K165" i="1"/>
  <c r="BY526" i="1"/>
  <c r="AO245" i="1"/>
  <c r="T238" i="1"/>
  <c r="K158" i="1"/>
  <c r="K219" i="1"/>
  <c r="AO244" i="1"/>
  <c r="AP245" i="1"/>
  <c r="AR163" i="1"/>
  <c r="AR224" i="1"/>
  <c r="W159" i="1"/>
  <c r="W220" i="1"/>
  <c r="AQ162" i="1"/>
  <c r="AQ223" i="1"/>
  <c r="T241" i="1"/>
  <c r="BB163" i="1"/>
  <c r="BB224" i="1"/>
  <c r="AR161" i="1"/>
  <c r="AR222" i="1"/>
  <c r="U224" i="1"/>
  <c r="J163" i="1"/>
  <c r="J224" i="1"/>
  <c r="BC158" i="1"/>
  <c r="BC219" i="1"/>
  <c r="AR158" i="1"/>
  <c r="AR219" i="1"/>
  <c r="AL519" i="1"/>
  <c r="U159" i="1"/>
  <c r="U220" i="1"/>
  <c r="BB161" i="1"/>
  <c r="BB222" i="1"/>
  <c r="V159" i="1"/>
  <c r="V220" i="1"/>
  <c r="BB162" i="1"/>
  <c r="BB223" i="1"/>
  <c r="BB160" i="1"/>
  <c r="BB221" i="1"/>
  <c r="AQ159" i="1"/>
  <c r="AQ220" i="1"/>
  <c r="BB159" i="1"/>
  <c r="BB220" i="1"/>
  <c r="AP147" i="1"/>
  <c r="AP208" i="1"/>
  <c r="AQ165" i="1"/>
  <c r="AQ226" i="1"/>
  <c r="BZ525" i="1"/>
  <c r="BZ526" i="1"/>
  <c r="AQ166" i="1"/>
  <c r="AQ227" i="1"/>
  <c r="BB237" i="1"/>
  <c r="T245" i="1"/>
  <c r="BA240" i="1"/>
  <c r="T243" i="1"/>
  <c r="BA243" i="1"/>
  <c r="U146" i="1"/>
  <c r="U207" i="1"/>
  <c r="AL524" i="1"/>
  <c r="U145" i="1"/>
  <c r="U206" i="1"/>
  <c r="AL523" i="1"/>
  <c r="J223" i="1"/>
  <c r="U144" i="1"/>
  <c r="U205" i="1"/>
  <c r="AL522" i="1"/>
  <c r="U223" i="1"/>
  <c r="CX521" i="1"/>
  <c r="W141" i="1"/>
  <c r="W202" i="1"/>
  <c r="AN519" i="1"/>
  <c r="U219" i="1"/>
  <c r="AL518" i="1"/>
  <c r="AG165" i="1"/>
  <c r="AG226" i="1"/>
  <c r="BD165" i="1"/>
  <c r="BD226" i="1"/>
  <c r="V166" i="1"/>
  <c r="V227" i="1"/>
  <c r="V165" i="1"/>
  <c r="V226" i="1"/>
  <c r="AG164" i="1"/>
  <c r="AG225" i="1"/>
  <c r="BC164" i="1"/>
  <c r="BC225" i="1"/>
  <c r="AG166" i="1"/>
  <c r="AG227" i="1"/>
  <c r="AR164" i="1"/>
  <c r="AR225" i="1"/>
  <c r="V164" i="1"/>
  <c r="V225" i="1"/>
  <c r="BC166" i="1"/>
  <c r="BC227" i="1"/>
  <c r="BA244" i="1"/>
  <c r="BA245" i="1"/>
  <c r="BA242" i="1"/>
  <c r="BB245" i="1"/>
  <c r="AR145" i="1"/>
  <c r="AR206" i="1"/>
  <c r="CA523" i="1"/>
  <c r="BF526" i="1"/>
  <c r="AF144" i="1"/>
  <c r="AF205" i="1"/>
  <c r="BF522" i="1"/>
  <c r="AF145" i="1"/>
  <c r="AF206" i="1"/>
  <c r="BF523" i="1"/>
  <c r="BF524" i="1"/>
  <c r="AQ142" i="1"/>
  <c r="AQ203" i="1"/>
  <c r="BZ520" i="1"/>
  <c r="AR143" i="1"/>
  <c r="AR204" i="1"/>
  <c r="CA521" i="1"/>
  <c r="AF147" i="1"/>
  <c r="AF208" i="1"/>
  <c r="BF525" i="1"/>
  <c r="U239" i="1"/>
  <c r="AF142" i="1"/>
  <c r="AF203" i="1"/>
  <c r="BF520" i="1"/>
  <c r="AF143" i="1"/>
  <c r="AF204" i="1"/>
  <c r="BF521" i="1"/>
  <c r="U148" i="1"/>
  <c r="U209" i="1"/>
  <c r="U147" i="1"/>
  <c r="U208" i="1"/>
  <c r="BB146" i="1"/>
  <c r="BB207" i="1"/>
  <c r="BB143" i="1"/>
  <c r="BB204" i="1"/>
  <c r="CY524" i="1"/>
  <c r="BC148" i="1"/>
  <c r="BC209" i="1"/>
  <c r="BB144" i="1"/>
  <c r="BB205" i="1"/>
  <c r="BC147" i="1"/>
  <c r="BC208" i="1"/>
  <c r="BB145" i="1"/>
  <c r="BB206" i="1"/>
  <c r="AM525" i="1"/>
  <c r="AM526" i="1"/>
  <c r="BB147" i="1"/>
  <c r="BB208" i="1"/>
  <c r="BA238" i="1"/>
  <c r="I241" i="1"/>
  <c r="U522" i="1"/>
  <c r="J144" i="1"/>
  <c r="J205" i="1"/>
  <c r="I239" i="1"/>
  <c r="T240" i="1"/>
  <c r="I240" i="1"/>
  <c r="I242" i="1"/>
  <c r="BA237" i="1"/>
  <c r="J143" i="1"/>
  <c r="J204" i="1"/>
  <c r="U521" i="1"/>
  <c r="J222" i="1"/>
  <c r="AQ161" i="1"/>
  <c r="U161" i="1"/>
  <c r="BC161" i="1"/>
  <c r="K161" i="1"/>
  <c r="CY523" i="1"/>
  <c r="V162" i="1"/>
  <c r="U523" i="1"/>
  <c r="K162" i="1"/>
  <c r="K145" i="1"/>
  <c r="K206" i="1"/>
  <c r="BB141" i="1"/>
  <c r="BB202" i="1"/>
  <c r="U141" i="1"/>
  <c r="U202" i="1"/>
  <c r="V141" i="1"/>
  <c r="V202" i="1"/>
  <c r="CY519" i="1"/>
  <c r="BC140" i="1"/>
  <c r="BC201" i="1"/>
  <c r="CZ518" i="1"/>
  <c r="CZ525" i="1"/>
  <c r="AP241" i="1"/>
  <c r="AE239" i="1"/>
  <c r="AD237" i="1"/>
  <c r="AP238" i="1"/>
  <c r="AE245" i="1"/>
  <c r="K146" i="1"/>
  <c r="K207" i="1"/>
  <c r="V524" i="1"/>
  <c r="V518" i="1"/>
  <c r="K147" i="1"/>
  <c r="K208" i="1"/>
  <c r="V525" i="1"/>
  <c r="K148" i="1"/>
  <c r="K209" i="1"/>
  <c r="V526" i="1"/>
  <c r="J221" i="1"/>
  <c r="U520" i="1"/>
  <c r="AQ237" i="1"/>
  <c r="AE238" i="1"/>
  <c r="AE242" i="1"/>
  <c r="AQ141" i="1"/>
  <c r="AQ202" i="1"/>
  <c r="AP237" i="1"/>
  <c r="AF159" i="1"/>
  <c r="AE243" i="1"/>
  <c r="AP243" i="1"/>
  <c r="AF148" i="1"/>
  <c r="AF209" i="1"/>
  <c r="AF146" i="1"/>
  <c r="AF207" i="1"/>
  <c r="AQ146" i="1"/>
  <c r="AQ207" i="1"/>
  <c r="CA524" i="1"/>
  <c r="AR140" i="1"/>
  <c r="AR201" i="1"/>
  <c r="AQ144" i="1"/>
  <c r="AQ205" i="1"/>
  <c r="AF158" i="1"/>
  <c r="AE158" i="1"/>
  <c r="AG163" i="1"/>
  <c r="AF224" i="1"/>
  <c r="AQ163" i="1"/>
  <c r="CA519" i="1"/>
  <c r="T239" i="1"/>
  <c r="J244" i="1"/>
  <c r="J245" i="1"/>
  <c r="J243" i="1"/>
  <c r="BA241" i="1"/>
  <c r="AP242" i="1"/>
  <c r="AE240" i="1"/>
  <c r="BB142" i="1"/>
  <c r="BB203" i="1"/>
  <c r="K238" i="1"/>
  <c r="K140" i="1"/>
  <c r="K201" i="1"/>
  <c r="AQ221" i="1"/>
  <c r="T237" i="1"/>
  <c r="J142" i="1"/>
  <c r="J203" i="1"/>
  <c r="U140" i="1"/>
  <c r="U201" i="1"/>
  <c r="AE241" i="1"/>
  <c r="J237" i="1"/>
  <c r="AP239" i="1"/>
  <c r="AF222" i="1"/>
  <c r="AF221" i="1"/>
  <c r="K225" i="1"/>
  <c r="K226" i="1"/>
  <c r="K227" i="1"/>
  <c r="AG162" i="1"/>
  <c r="CY520" i="1"/>
  <c r="AG161" i="1"/>
  <c r="AM518" i="1"/>
  <c r="AG160" i="1"/>
  <c r="L158" i="1"/>
  <c r="CY522" i="1"/>
  <c r="V160" i="1"/>
  <c r="AR160" i="1"/>
  <c r="L165" i="1"/>
  <c r="L166" i="1"/>
  <c r="L159" i="1"/>
  <c r="L220" i="1"/>
  <c r="M159" i="1"/>
  <c r="M220" i="1"/>
  <c r="BB243" i="1"/>
  <c r="AP244" i="1"/>
  <c r="AO519" i="1"/>
  <c r="W238" i="1"/>
  <c r="BC244" i="1"/>
  <c r="U242" i="1"/>
  <c r="AS161" i="1"/>
  <c r="AS222" i="1"/>
  <c r="AQ148" i="1"/>
  <c r="AQ209" i="1"/>
  <c r="BC163" i="1"/>
  <c r="BC224" i="1"/>
  <c r="K163" i="1"/>
  <c r="K224" i="1"/>
  <c r="AQ147" i="1"/>
  <c r="AQ208" i="1"/>
  <c r="BD158" i="1"/>
  <c r="BD219" i="1"/>
  <c r="V158" i="1"/>
  <c r="V219" i="1"/>
  <c r="AR159" i="1"/>
  <c r="AR220" i="1"/>
  <c r="BC159" i="1"/>
  <c r="BC220" i="1"/>
  <c r="BC162" i="1"/>
  <c r="BC223" i="1"/>
  <c r="K160" i="1"/>
  <c r="K221" i="1"/>
  <c r="BC160" i="1"/>
  <c r="BC221" i="1"/>
  <c r="AF244" i="1"/>
  <c r="BB240" i="1"/>
  <c r="AR166" i="1"/>
  <c r="AR227" i="1"/>
  <c r="AR148" i="1"/>
  <c r="AR209" i="1"/>
  <c r="AR165" i="1"/>
  <c r="AR226" i="1"/>
  <c r="CA525" i="1"/>
  <c r="U243" i="1"/>
  <c r="V146" i="1"/>
  <c r="V207" i="1"/>
  <c r="AM524" i="1"/>
  <c r="BB242" i="1"/>
  <c r="V144" i="1"/>
  <c r="V205" i="1"/>
  <c r="AM522" i="1"/>
  <c r="BC222" i="1"/>
  <c r="CY521" i="1"/>
  <c r="AL521" i="1"/>
  <c r="U222" i="1"/>
  <c r="BZ521" i="1"/>
  <c r="AQ222" i="1"/>
  <c r="V142" i="1"/>
  <c r="V203" i="1"/>
  <c r="AM520" i="1"/>
  <c r="AH166" i="1"/>
  <c r="AH227" i="1"/>
  <c r="AS164" i="1"/>
  <c r="AS225" i="1"/>
  <c r="BD166" i="1"/>
  <c r="BD227" i="1"/>
  <c r="W164" i="1"/>
  <c r="W225" i="1"/>
  <c r="AH165" i="1"/>
  <c r="AH226" i="1"/>
  <c r="AH164" i="1"/>
  <c r="AH225" i="1"/>
  <c r="W165" i="1"/>
  <c r="W226" i="1"/>
  <c r="BD164" i="1"/>
  <c r="BD225" i="1"/>
  <c r="W166" i="1"/>
  <c r="W227" i="1"/>
  <c r="L164" i="1"/>
  <c r="L225" i="1"/>
  <c r="BB238" i="1"/>
  <c r="V238" i="1"/>
  <c r="U245" i="1"/>
  <c r="AR142" i="1"/>
  <c r="AR203" i="1"/>
  <c r="CA520" i="1"/>
  <c r="BG525" i="1"/>
  <c r="AS143" i="1"/>
  <c r="AS204" i="1"/>
  <c r="CB521" i="1"/>
  <c r="AQ224" i="1"/>
  <c r="BZ523" i="1"/>
  <c r="AG144" i="1"/>
  <c r="AG205" i="1"/>
  <c r="BG522" i="1"/>
  <c r="AG143" i="1"/>
  <c r="AG204" i="1"/>
  <c r="BG521" i="1"/>
  <c r="BG526" i="1"/>
  <c r="BF518" i="1"/>
  <c r="BC245" i="1"/>
  <c r="BG523" i="1"/>
  <c r="AG142" i="1"/>
  <c r="AG203" i="1"/>
  <c r="BG520" i="1"/>
  <c r="BE518" i="1"/>
  <c r="BG524" i="1"/>
  <c r="BF519" i="1"/>
  <c r="U244" i="1"/>
  <c r="V148" i="1"/>
  <c r="V209" i="1"/>
  <c r="V147" i="1"/>
  <c r="V208" i="1"/>
  <c r="BC146" i="1"/>
  <c r="BC207" i="1"/>
  <c r="CZ526" i="1"/>
  <c r="J241" i="1"/>
  <c r="BC143" i="1"/>
  <c r="BC204" i="1"/>
  <c r="CZ524" i="1"/>
  <c r="AN524" i="1"/>
  <c r="BC142" i="1"/>
  <c r="BC203" i="1"/>
  <c r="V223" i="1"/>
  <c r="BD147" i="1"/>
  <c r="BD208" i="1"/>
  <c r="BB244" i="1"/>
  <c r="BC145" i="1"/>
  <c r="BC206" i="1"/>
  <c r="AN526" i="1"/>
  <c r="AN525" i="1"/>
  <c r="V523" i="1"/>
  <c r="BC141" i="1"/>
  <c r="BC202" i="1"/>
  <c r="J242" i="1"/>
  <c r="K142" i="1"/>
  <c r="K203" i="1"/>
  <c r="V520" i="1"/>
  <c r="U241" i="1"/>
  <c r="J240" i="1"/>
  <c r="BC237" i="1"/>
  <c r="U238" i="1"/>
  <c r="K144" i="1"/>
  <c r="K205" i="1"/>
  <c r="V522" i="1"/>
  <c r="K223" i="1"/>
  <c r="K143" i="1"/>
  <c r="K204" i="1"/>
  <c r="K222" i="1"/>
  <c r="V521" i="1"/>
  <c r="V163" i="1"/>
  <c r="V161" i="1"/>
  <c r="L161" i="1"/>
  <c r="CZ522" i="1"/>
  <c r="U143" i="1"/>
  <c r="U204" i="1"/>
  <c r="AN522" i="1"/>
  <c r="L162" i="1"/>
  <c r="AN523" i="1"/>
  <c r="W161" i="1"/>
  <c r="CZ523" i="1"/>
  <c r="CZ521" i="1"/>
  <c r="AQ143" i="1"/>
  <c r="AQ204" i="1"/>
  <c r="M141" i="1"/>
  <c r="M202" i="1"/>
  <c r="X519" i="1"/>
  <c r="N159" i="1"/>
  <c r="CZ519" i="1"/>
  <c r="BD140" i="1"/>
  <c r="BD201" i="1"/>
  <c r="DA518" i="1"/>
  <c r="M158" i="1"/>
  <c r="AQ241" i="1"/>
  <c r="AF242" i="1"/>
  <c r="AF245" i="1"/>
  <c r="AR242" i="1"/>
  <c r="W519" i="1"/>
  <c r="L148" i="1"/>
  <c r="L209" i="1"/>
  <c r="W526" i="1"/>
  <c r="L146" i="1"/>
  <c r="L207" i="1"/>
  <c r="W524" i="1"/>
  <c r="L147" i="1"/>
  <c r="L208" i="1"/>
  <c r="W525" i="1"/>
  <c r="AQ238" i="1"/>
  <c r="L219" i="1"/>
  <c r="W518" i="1"/>
  <c r="AR237" i="1"/>
  <c r="AS158" i="1"/>
  <c r="AF141" i="1"/>
  <c r="AF202" i="1"/>
  <c r="AF220" i="1"/>
  <c r="AQ239" i="1"/>
  <c r="AF243" i="1"/>
  <c r="AG147" i="1"/>
  <c r="AG208" i="1"/>
  <c r="AQ243" i="1"/>
  <c r="AG148" i="1"/>
  <c r="AG209" i="1"/>
  <c r="AG146" i="1"/>
  <c r="AG207" i="1"/>
  <c r="AR146" i="1"/>
  <c r="AR207" i="1"/>
  <c r="AF140" i="1"/>
  <c r="AF201" i="1"/>
  <c r="AF219" i="1"/>
  <c r="AR141" i="1"/>
  <c r="AR202" i="1"/>
  <c r="AG145" i="1"/>
  <c r="AG206" i="1"/>
  <c r="AG224" i="1"/>
  <c r="AR162" i="1"/>
  <c r="AG159" i="1"/>
  <c r="AH159" i="1"/>
  <c r="CB522" i="1"/>
  <c r="BB241" i="1"/>
  <c r="AE140" i="1"/>
  <c r="AE201" i="1"/>
  <c r="AQ145" i="1"/>
  <c r="AQ206" i="1"/>
  <c r="CB519" i="1"/>
  <c r="AT158" i="1"/>
  <c r="AG158" i="1"/>
  <c r="AH163" i="1"/>
  <c r="AE219" i="1"/>
  <c r="AR240" i="1"/>
  <c r="K243" i="1"/>
  <c r="AF240" i="1"/>
  <c r="K245" i="1"/>
  <c r="K244" i="1"/>
  <c r="AF239" i="1"/>
  <c r="K237" i="1"/>
  <c r="BC144" i="1"/>
  <c r="BC205" i="1"/>
  <c r="L140" i="1"/>
  <c r="L201" i="1"/>
  <c r="U237" i="1"/>
  <c r="J239" i="1"/>
  <c r="V140" i="1"/>
  <c r="V201" i="1"/>
  <c r="L141" i="1"/>
  <c r="L202" i="1"/>
  <c r="BB239" i="1"/>
  <c r="AF223" i="1"/>
  <c r="AF241" i="1"/>
  <c r="AG222" i="1"/>
  <c r="L227" i="1"/>
  <c r="L226" i="1"/>
  <c r="AR221" i="1"/>
  <c r="AG221" i="1"/>
  <c r="V221" i="1"/>
  <c r="AG223" i="1"/>
  <c r="W520" i="1"/>
  <c r="DA525" i="1"/>
  <c r="AH161" i="1"/>
  <c r="DA522" i="1"/>
  <c r="CZ520" i="1"/>
  <c r="AH162" i="1"/>
  <c r="DA526" i="1"/>
  <c r="AS160" i="1"/>
  <c r="AN518" i="1"/>
  <c r="AH160" i="1"/>
  <c r="M165" i="1"/>
  <c r="M166" i="1"/>
  <c r="X141" i="1"/>
  <c r="X202" i="1"/>
  <c r="M238" i="1"/>
  <c r="X159" i="1"/>
  <c r="X220" i="1"/>
  <c r="AQ244" i="1"/>
  <c r="V243" i="1"/>
  <c r="AQ245" i="1"/>
  <c r="CA526" i="1"/>
  <c r="AS162" i="1"/>
  <c r="AS223" i="1"/>
  <c r="AT161" i="1"/>
  <c r="W163" i="1"/>
  <c r="W224" i="1"/>
  <c r="BD161" i="1"/>
  <c r="BD222" i="1"/>
  <c r="BE162" i="1"/>
  <c r="BE223" i="1"/>
  <c r="BD163" i="1"/>
  <c r="BD224" i="1"/>
  <c r="L160" i="1"/>
  <c r="L221" i="1"/>
  <c r="BD160" i="1"/>
  <c r="BD221" i="1"/>
  <c r="W162" i="1"/>
  <c r="W223" i="1"/>
  <c r="BD162" i="1"/>
  <c r="BD223" i="1"/>
  <c r="AS159" i="1"/>
  <c r="AS220" i="1"/>
  <c r="BD159" i="1"/>
  <c r="BD220" i="1"/>
  <c r="BE158" i="1"/>
  <c r="BE219" i="1"/>
  <c r="M219" i="1"/>
  <c r="W158" i="1"/>
  <c r="W219" i="1"/>
  <c r="AR245" i="1"/>
  <c r="AS165" i="1"/>
  <c r="AS226" i="1"/>
  <c r="CB525" i="1"/>
  <c r="AR147" i="1"/>
  <c r="AR208" i="1"/>
  <c r="AS166" i="1"/>
  <c r="AS227" i="1"/>
  <c r="BD244" i="1"/>
  <c r="BC242" i="1"/>
  <c r="V241" i="1"/>
  <c r="K239" i="1"/>
  <c r="AM523" i="1"/>
  <c r="V224" i="1"/>
  <c r="L223" i="1"/>
  <c r="W143" i="1"/>
  <c r="W204" i="1"/>
  <c r="AN521" i="1"/>
  <c r="AT222" i="1"/>
  <c r="AM521" i="1"/>
  <c r="V222" i="1"/>
  <c r="W222" i="1"/>
  <c r="CB518" i="1"/>
  <c r="BE164" i="1"/>
  <c r="BE225" i="1"/>
  <c r="BE166" i="1"/>
  <c r="BE227" i="1"/>
  <c r="AI164" i="1"/>
  <c r="AI225" i="1"/>
  <c r="X164" i="1"/>
  <c r="X225" i="1"/>
  <c r="BF165" i="1"/>
  <c r="BF226" i="1"/>
  <c r="AT164" i="1"/>
  <c r="AT225" i="1"/>
  <c r="AI166" i="1"/>
  <c r="AI227" i="1"/>
  <c r="AI165" i="1"/>
  <c r="AI226" i="1"/>
  <c r="X165" i="1"/>
  <c r="X226" i="1"/>
  <c r="BE165" i="1"/>
  <c r="BE226" i="1"/>
  <c r="X166" i="1"/>
  <c r="X227" i="1"/>
  <c r="M164" i="1"/>
  <c r="M225" i="1"/>
  <c r="V244" i="1"/>
  <c r="K242" i="1"/>
  <c r="V245" i="1"/>
  <c r="W147" i="1"/>
  <c r="W208" i="1"/>
  <c r="BC240" i="1"/>
  <c r="BH526" i="1"/>
  <c r="AS146" i="1"/>
  <c r="AS207" i="1"/>
  <c r="CB524" i="1"/>
  <c r="AH142" i="1"/>
  <c r="AH203" i="1"/>
  <c r="BH520" i="1"/>
  <c r="AG220" i="1"/>
  <c r="BG519" i="1"/>
  <c r="AT143" i="1"/>
  <c r="AT204" i="1"/>
  <c r="CC521" i="1"/>
  <c r="AS142" i="1"/>
  <c r="AS203" i="1"/>
  <c r="CB520" i="1"/>
  <c r="BH524" i="1"/>
  <c r="AH143" i="1"/>
  <c r="AH204" i="1"/>
  <c r="BH521" i="1"/>
  <c r="AR223" i="1"/>
  <c r="CA522" i="1"/>
  <c r="AH145" i="1"/>
  <c r="AH206" i="1"/>
  <c r="BH523" i="1"/>
  <c r="BH522" i="1"/>
  <c r="AG140" i="1"/>
  <c r="AG201" i="1"/>
  <c r="BG518" i="1"/>
  <c r="BC243" i="1"/>
  <c r="AH147" i="1"/>
  <c r="AH208" i="1"/>
  <c r="BH525" i="1"/>
  <c r="AT140" i="1"/>
  <c r="AT201" i="1"/>
  <c r="CC518" i="1"/>
  <c r="BH519" i="1"/>
  <c r="W146" i="1"/>
  <c r="W207" i="1"/>
  <c r="BD146" i="1"/>
  <c r="BD207" i="1"/>
  <c r="W148" i="1"/>
  <c r="W209" i="1"/>
  <c r="BD148" i="1"/>
  <c r="BD209" i="1"/>
  <c r="AO525" i="1"/>
  <c r="BE148" i="1"/>
  <c r="BE209" i="1"/>
  <c r="BD145" i="1"/>
  <c r="BD206" i="1"/>
  <c r="BD142" i="1"/>
  <c r="BD203" i="1"/>
  <c r="BE144" i="1"/>
  <c r="BE205" i="1"/>
  <c r="BD237" i="1"/>
  <c r="BE147" i="1"/>
  <c r="BE208" i="1"/>
  <c r="BC238" i="1"/>
  <c r="K241" i="1"/>
  <c r="U240" i="1"/>
  <c r="K240" i="1"/>
  <c r="AQ240" i="1"/>
  <c r="BD144" i="1"/>
  <c r="BD205" i="1"/>
  <c r="W145" i="1"/>
  <c r="W206" i="1"/>
  <c r="L222" i="1"/>
  <c r="L143" i="1"/>
  <c r="L204" i="1"/>
  <c r="W521" i="1"/>
  <c r="BD143" i="1"/>
  <c r="BD204" i="1"/>
  <c r="W144" i="1"/>
  <c r="W205" i="1"/>
  <c r="AO522" i="1"/>
  <c r="W160" i="1"/>
  <c r="BE163" i="1"/>
  <c r="W522" i="1"/>
  <c r="L163" i="1"/>
  <c r="M160" i="1"/>
  <c r="L144" i="1"/>
  <c r="L205" i="1"/>
  <c r="V143" i="1"/>
  <c r="V204" i="1"/>
  <c r="M163" i="1"/>
  <c r="V145" i="1"/>
  <c r="V206" i="1"/>
  <c r="M162" i="1"/>
  <c r="AO521" i="1"/>
  <c r="M161" i="1"/>
  <c r="DA521" i="1"/>
  <c r="N220" i="1"/>
  <c r="Y519" i="1"/>
  <c r="N141" i="1"/>
  <c r="N202" i="1"/>
  <c r="BD141" i="1"/>
  <c r="BD202" i="1"/>
  <c r="Y159" i="1"/>
  <c r="DA519" i="1"/>
  <c r="M140" i="1"/>
  <c r="M201" i="1"/>
  <c r="X518" i="1"/>
  <c r="BE140" i="1"/>
  <c r="BE201" i="1"/>
  <c r="DB518" i="1"/>
  <c r="X158" i="1"/>
  <c r="AG244" i="1"/>
  <c r="AT219" i="1"/>
  <c r="L243" i="1"/>
  <c r="M147" i="1"/>
  <c r="M208" i="1"/>
  <c r="X525" i="1"/>
  <c r="M146" i="1"/>
  <c r="M207" i="1"/>
  <c r="X524" i="1"/>
  <c r="AG240" i="1"/>
  <c r="M148" i="1"/>
  <c r="M209" i="1"/>
  <c r="X526" i="1"/>
  <c r="AF237" i="1"/>
  <c r="AG242" i="1"/>
  <c r="AR238" i="1"/>
  <c r="AQ242" i="1"/>
  <c r="AS144" i="1"/>
  <c r="AS205" i="1"/>
  <c r="AF238" i="1"/>
  <c r="AS140" i="1"/>
  <c r="AS201" i="1"/>
  <c r="AS219" i="1"/>
  <c r="AR243" i="1"/>
  <c r="AG243" i="1"/>
  <c r="AG245" i="1"/>
  <c r="AH148" i="1"/>
  <c r="AH209" i="1"/>
  <c r="AH146" i="1"/>
  <c r="AH207" i="1"/>
  <c r="CC524" i="1"/>
  <c r="AE237" i="1"/>
  <c r="AG219" i="1"/>
  <c r="AH141" i="1"/>
  <c r="AH202" i="1"/>
  <c r="AH220" i="1"/>
  <c r="AS141" i="1"/>
  <c r="AS202" i="1"/>
  <c r="AI163" i="1"/>
  <c r="AS163" i="1"/>
  <c r="AG141" i="1"/>
  <c r="AG202" i="1"/>
  <c r="CC522" i="1"/>
  <c r="AI159" i="1"/>
  <c r="AR144" i="1"/>
  <c r="AR205" i="1"/>
  <c r="AU158" i="1"/>
  <c r="AH158" i="1"/>
  <c r="AI162" i="1"/>
  <c r="CC523" i="1"/>
  <c r="CC519" i="1"/>
  <c r="AH224" i="1"/>
  <c r="V239" i="1"/>
  <c r="L245" i="1"/>
  <c r="AG239" i="1"/>
  <c r="L244" i="1"/>
  <c r="AS240" i="1"/>
  <c r="AR239" i="1"/>
  <c r="W140" i="1"/>
  <c r="W201" i="1"/>
  <c r="L142" i="1"/>
  <c r="L203" i="1"/>
  <c r="L238" i="1"/>
  <c r="V237" i="1"/>
  <c r="AH223" i="1"/>
  <c r="AH144" i="1"/>
  <c r="AH205" i="1"/>
  <c r="L237" i="1"/>
  <c r="BC241" i="1"/>
  <c r="AG241" i="1"/>
  <c r="BC239" i="1"/>
  <c r="AH221" i="1"/>
  <c r="M227" i="1"/>
  <c r="M226" i="1"/>
  <c r="AS221" i="1"/>
  <c r="AH222" i="1"/>
  <c r="AO524" i="1"/>
  <c r="X160" i="1"/>
  <c r="AI160" i="1"/>
  <c r="DA520" i="1"/>
  <c r="AI161" i="1"/>
  <c r="AT160" i="1"/>
  <c r="AJ165" i="1"/>
  <c r="N166" i="1"/>
  <c r="Y524" i="1"/>
  <c r="X238" i="1"/>
  <c r="AS147" i="1"/>
  <c r="AS208" i="1"/>
  <c r="AR244" i="1"/>
  <c r="W240" i="1"/>
  <c r="AT163" i="1"/>
  <c r="AT224" i="1"/>
  <c r="AH244" i="1"/>
  <c r="BE160" i="1"/>
  <c r="BE221" i="1"/>
  <c r="X162" i="1"/>
  <c r="X223" i="1"/>
  <c r="BE161" i="1"/>
  <c r="BE222" i="1"/>
  <c r="X161" i="1"/>
  <c r="X222" i="1"/>
  <c r="AU161" i="1"/>
  <c r="AU222" i="1"/>
  <c r="AT162" i="1"/>
  <c r="AT223" i="1"/>
  <c r="AT159" i="1"/>
  <c r="AT220" i="1"/>
  <c r="BE159" i="1"/>
  <c r="BE220" i="1"/>
  <c r="N158" i="1"/>
  <c r="N219" i="1"/>
  <c r="BF158" i="1"/>
  <c r="BF219" i="1"/>
  <c r="AT166" i="1"/>
  <c r="AT227" i="1"/>
  <c r="AT148" i="1"/>
  <c r="AT209" i="1"/>
  <c r="CB526" i="1"/>
  <c r="CC525" i="1"/>
  <c r="AT165" i="1"/>
  <c r="AT226" i="1"/>
  <c r="AS148" i="1"/>
  <c r="AS209" i="1"/>
  <c r="BD245" i="1"/>
  <c r="X148" i="1"/>
  <c r="X209" i="1"/>
  <c r="AO526" i="1"/>
  <c r="DA524" i="1"/>
  <c r="M224" i="1"/>
  <c r="AN520" i="1"/>
  <c r="W221" i="1"/>
  <c r="X142" i="1"/>
  <c r="X203" i="1"/>
  <c r="AO520" i="1"/>
  <c r="AP519" i="1"/>
  <c r="Y220" i="1"/>
  <c r="X219" i="1"/>
  <c r="AO518" i="1"/>
  <c r="BF166" i="1"/>
  <c r="BF227" i="1"/>
  <c r="AU164" i="1"/>
  <c r="AU225" i="1"/>
  <c r="N164" i="1"/>
  <c r="N225" i="1"/>
  <c r="BE244" i="1"/>
  <c r="AJ164" i="1"/>
  <c r="AJ225" i="1"/>
  <c r="BF164" i="1"/>
  <c r="BF225" i="1"/>
  <c r="AJ166" i="1"/>
  <c r="AJ227" i="1"/>
  <c r="Y166" i="1"/>
  <c r="Y227" i="1"/>
  <c r="Y165" i="1"/>
  <c r="Y226" i="1"/>
  <c r="Y164" i="1"/>
  <c r="Y225" i="1"/>
  <c r="N165" i="1"/>
  <c r="N226" i="1"/>
  <c r="W244" i="1"/>
  <c r="BE224" i="1"/>
  <c r="DA523" i="1"/>
  <c r="BE245" i="1"/>
  <c r="BD243" i="1"/>
  <c r="AS243" i="1"/>
  <c r="BD240" i="1"/>
  <c r="AI145" i="1"/>
  <c r="AI206" i="1"/>
  <c r="BI523" i="1"/>
  <c r="BI519" i="1"/>
  <c r="AT142" i="1"/>
  <c r="AT203" i="1"/>
  <c r="CC520" i="1"/>
  <c r="BI524" i="1"/>
  <c r="AI144" i="1"/>
  <c r="AI205" i="1"/>
  <c r="BI522" i="1"/>
  <c r="BH518" i="1"/>
  <c r="AU143" i="1"/>
  <c r="AU204" i="1"/>
  <c r="CD521" i="1"/>
  <c r="AI147" i="1"/>
  <c r="AI208" i="1"/>
  <c r="BI525" i="1"/>
  <c r="BI521" i="1"/>
  <c r="BI520" i="1"/>
  <c r="AU140" i="1"/>
  <c r="AU201" i="1"/>
  <c r="CD518" i="1"/>
  <c r="AS224" i="1"/>
  <c r="CB523" i="1"/>
  <c r="BI526" i="1"/>
  <c r="W243" i="1"/>
  <c r="X147" i="1"/>
  <c r="X208" i="1"/>
  <c r="BE143" i="1"/>
  <c r="BE204" i="1"/>
  <c r="W245" i="1"/>
  <c r="DB526" i="1"/>
  <c r="DB525" i="1"/>
  <c r="AP524" i="1"/>
  <c r="L241" i="1"/>
  <c r="BE145" i="1"/>
  <c r="BE206" i="1"/>
  <c r="AP526" i="1"/>
  <c r="BE146" i="1"/>
  <c r="BE207" i="1"/>
  <c r="DB524" i="1"/>
  <c r="L240" i="1"/>
  <c r="BD242" i="1"/>
  <c r="BD241" i="1"/>
  <c r="M237" i="1"/>
  <c r="W241" i="1"/>
  <c r="W242" i="1"/>
  <c r="N238" i="1"/>
  <c r="M143" i="1"/>
  <c r="M204" i="1"/>
  <c r="X521" i="1"/>
  <c r="M222" i="1"/>
  <c r="X143" i="1"/>
  <c r="X204" i="1"/>
  <c r="X144" i="1"/>
  <c r="X205" i="1"/>
  <c r="M223" i="1"/>
  <c r="M144" i="1"/>
  <c r="M205" i="1"/>
  <c r="X522" i="1"/>
  <c r="BE141" i="1"/>
  <c r="BE202" i="1"/>
  <c r="M221" i="1"/>
  <c r="M142" i="1"/>
  <c r="M203" i="1"/>
  <c r="X520" i="1"/>
  <c r="X523" i="1"/>
  <c r="M145" i="1"/>
  <c r="M206" i="1"/>
  <c r="X163" i="1"/>
  <c r="V240" i="1"/>
  <c r="Y162" i="1"/>
  <c r="N162" i="1"/>
  <c r="DB520" i="1"/>
  <c r="V242" i="1"/>
  <c r="W142" i="1"/>
  <c r="W203" i="1"/>
  <c r="Y161" i="1"/>
  <c r="Y163" i="1"/>
  <c r="L145" i="1"/>
  <c r="L206" i="1"/>
  <c r="W523" i="1"/>
  <c r="DB521" i="1"/>
  <c r="Y523" i="1"/>
  <c r="DB523" i="1"/>
  <c r="N160" i="1"/>
  <c r="L224" i="1"/>
  <c r="BD238" i="1"/>
  <c r="DB519" i="1"/>
  <c r="Y141" i="1"/>
  <c r="Y202" i="1"/>
  <c r="BE237" i="1"/>
  <c r="BF140" i="1"/>
  <c r="BF201" i="1"/>
  <c r="X140" i="1"/>
  <c r="X201" i="1"/>
  <c r="Y158" i="1"/>
  <c r="Y518" i="1"/>
  <c r="N140" i="1"/>
  <c r="N201" i="1"/>
  <c r="AT237" i="1"/>
  <c r="AU219" i="1"/>
  <c r="M243" i="1"/>
  <c r="AS241" i="1"/>
  <c r="AH238" i="1"/>
  <c r="AH243" i="1"/>
  <c r="AI141" i="1"/>
  <c r="AI202" i="1"/>
  <c r="AI220" i="1"/>
  <c r="N147" i="1"/>
  <c r="N208" i="1"/>
  <c r="Y525" i="1"/>
  <c r="N148" i="1"/>
  <c r="N209" i="1"/>
  <c r="Y526" i="1"/>
  <c r="AH242" i="1"/>
  <c r="AS238" i="1"/>
  <c r="AG237" i="1"/>
  <c r="AS237" i="1"/>
  <c r="AR241" i="1"/>
  <c r="AI223" i="1"/>
  <c r="AH245" i="1"/>
  <c r="AI148" i="1"/>
  <c r="AI209" i="1"/>
  <c r="AT146" i="1"/>
  <c r="AT207" i="1"/>
  <c r="AI146" i="1"/>
  <c r="AI207" i="1"/>
  <c r="AH140" i="1"/>
  <c r="AH201" i="1"/>
  <c r="AH219" i="1"/>
  <c r="AT141" i="1"/>
  <c r="AT202" i="1"/>
  <c r="AT145" i="1"/>
  <c r="AT206" i="1"/>
  <c r="AT144" i="1"/>
  <c r="AT205" i="1"/>
  <c r="AG238" i="1"/>
  <c r="AJ161" i="1"/>
  <c r="AU163" i="1"/>
  <c r="AI224" i="1"/>
  <c r="CD522" i="1"/>
  <c r="AS145" i="1"/>
  <c r="AS206" i="1"/>
  <c r="AJ160" i="1"/>
  <c r="CD520" i="1"/>
  <c r="AJ163" i="1"/>
  <c r="CD519" i="1"/>
  <c r="AI158" i="1"/>
  <c r="AH239" i="1"/>
  <c r="X146" i="1"/>
  <c r="X207" i="1"/>
  <c r="N146" i="1"/>
  <c r="N207" i="1"/>
  <c r="BD239" i="1"/>
  <c r="M245" i="1"/>
  <c r="AS239" i="1"/>
  <c r="AH240" i="1"/>
  <c r="M244" i="1"/>
  <c r="AT240" i="1"/>
  <c r="BE142" i="1"/>
  <c r="BE203" i="1"/>
  <c r="AH241" i="1"/>
  <c r="L239" i="1"/>
  <c r="AI221" i="1"/>
  <c r="AI142" i="1"/>
  <c r="AI203" i="1"/>
  <c r="W237" i="1"/>
  <c r="X221" i="1"/>
  <c r="AI222" i="1"/>
  <c r="AI143" i="1"/>
  <c r="AI204" i="1"/>
  <c r="BE241" i="1"/>
  <c r="AJ226" i="1"/>
  <c r="AT221" i="1"/>
  <c r="N227" i="1"/>
  <c r="AS244" i="1"/>
  <c r="AT147" i="1"/>
  <c r="AT208" i="1"/>
  <c r="AS245" i="1"/>
  <c r="CC526" i="1"/>
  <c r="X245" i="1"/>
  <c r="BF161" i="1"/>
  <c r="BF222" i="1"/>
  <c r="AU160" i="1"/>
  <c r="AU221" i="1"/>
  <c r="N163" i="1"/>
  <c r="N224" i="1"/>
  <c r="BF163" i="1"/>
  <c r="BF224" i="1"/>
  <c r="AT245" i="1"/>
  <c r="BE243" i="1"/>
  <c r="BF160" i="1"/>
  <c r="BF221" i="1"/>
  <c r="AU162" i="1"/>
  <c r="AU223" i="1"/>
  <c r="AU159" i="1"/>
  <c r="AU220" i="1"/>
  <c r="BF159" i="1"/>
  <c r="BF220" i="1"/>
  <c r="CD525" i="1"/>
  <c r="AU165" i="1"/>
  <c r="AU226" i="1"/>
  <c r="AU166" i="1"/>
  <c r="AU227" i="1"/>
  <c r="BE240" i="1"/>
  <c r="Y147" i="1"/>
  <c r="Y208" i="1"/>
  <c r="AP525" i="1"/>
  <c r="AO523" i="1"/>
  <c r="X224" i="1"/>
  <c r="CD523" i="1"/>
  <c r="AU224" i="1"/>
  <c r="Y145" i="1"/>
  <c r="Y206" i="1"/>
  <c r="AP523" i="1"/>
  <c r="AP522" i="1"/>
  <c r="Y223" i="1"/>
  <c r="Y143" i="1"/>
  <c r="Y204" i="1"/>
  <c r="AP521" i="1"/>
  <c r="AP518" i="1"/>
  <c r="Y219" i="1"/>
  <c r="N237" i="1"/>
  <c r="AI244" i="1"/>
  <c r="BF146" i="1"/>
  <c r="BF207" i="1"/>
  <c r="X244" i="1"/>
  <c r="Y148" i="1"/>
  <c r="Y209" i="1"/>
  <c r="AU146" i="1"/>
  <c r="AU207" i="1"/>
  <c r="CD524" i="1"/>
  <c r="AJ145" i="1"/>
  <c r="AJ206" i="1"/>
  <c r="BJ523" i="1"/>
  <c r="BJ521" i="1"/>
  <c r="BJ524" i="1"/>
  <c r="BJ520" i="1"/>
  <c r="BJ525" i="1"/>
  <c r="AI140" i="1"/>
  <c r="AI201" i="1"/>
  <c r="BI518" i="1"/>
  <c r="AJ148" i="1"/>
  <c r="AJ209" i="1"/>
  <c r="AJ245" i="1"/>
  <c r="BJ526" i="1"/>
  <c r="Y146" i="1"/>
  <c r="Y207" i="1"/>
  <c r="BF148" i="1"/>
  <c r="BF209" i="1"/>
  <c r="BF147" i="1"/>
  <c r="BF208" i="1"/>
  <c r="BE242" i="1"/>
  <c r="BF142" i="1"/>
  <c r="BF203" i="1"/>
  <c r="BF145" i="1"/>
  <c r="BF206" i="1"/>
  <c r="X237" i="1"/>
  <c r="X240" i="1"/>
  <c r="Y224" i="1"/>
  <c r="N244" i="1"/>
  <c r="M242" i="1"/>
  <c r="X241" i="1"/>
  <c r="M239" i="1"/>
  <c r="M241" i="1"/>
  <c r="M240" i="1"/>
  <c r="BE238" i="1"/>
  <c r="BF143" i="1"/>
  <c r="BF204" i="1"/>
  <c r="N144" i="1"/>
  <c r="N205" i="1"/>
  <c r="Y522" i="1"/>
  <c r="N223" i="1"/>
  <c r="N145" i="1"/>
  <c r="N206" i="1"/>
  <c r="N142" i="1"/>
  <c r="N203" i="1"/>
  <c r="Y520" i="1"/>
  <c r="Y144" i="1"/>
  <c r="Y205" i="1"/>
  <c r="L242" i="1"/>
  <c r="W239" i="1"/>
  <c r="Y160" i="1"/>
  <c r="N161" i="1"/>
  <c r="BF162" i="1"/>
  <c r="X145" i="1"/>
  <c r="X206" i="1"/>
  <c r="Y222" i="1"/>
  <c r="N221" i="1"/>
  <c r="BF141" i="1"/>
  <c r="BF202" i="1"/>
  <c r="Y238" i="1"/>
  <c r="BF237" i="1"/>
  <c r="AU237" i="1"/>
  <c r="Y140" i="1"/>
  <c r="Y201" i="1"/>
  <c r="AI219" i="1"/>
  <c r="AJ224" i="1"/>
  <c r="N243" i="1"/>
  <c r="AI238" i="1"/>
  <c r="AU240" i="1"/>
  <c r="AU145" i="1"/>
  <c r="AU206" i="1"/>
  <c r="AI241" i="1"/>
  <c r="AT241" i="1"/>
  <c r="AH237" i="1"/>
  <c r="AJ162" i="1"/>
  <c r="AU142" i="1"/>
  <c r="AU203" i="1"/>
  <c r="AT238" i="1"/>
  <c r="AT243" i="1"/>
  <c r="AJ147" i="1"/>
  <c r="AJ208" i="1"/>
  <c r="AI245" i="1"/>
  <c r="AJ146" i="1"/>
  <c r="AJ207" i="1"/>
  <c r="AI243" i="1"/>
  <c r="AU144" i="1"/>
  <c r="AU205" i="1"/>
  <c r="AJ143" i="1"/>
  <c r="AJ204" i="1"/>
  <c r="AJ222" i="1"/>
  <c r="AU141" i="1"/>
  <c r="AU202" i="1"/>
  <c r="AJ142" i="1"/>
  <c r="AJ203" i="1"/>
  <c r="AJ221" i="1"/>
  <c r="AT242" i="1"/>
  <c r="AI242" i="1"/>
  <c r="AJ159" i="1"/>
  <c r="AS242" i="1"/>
  <c r="AJ158" i="1"/>
  <c r="X243" i="1"/>
  <c r="N245" i="1"/>
  <c r="X239" i="1"/>
  <c r="AT239" i="1"/>
  <c r="BE239" i="1"/>
  <c r="AI239" i="1"/>
  <c r="AI240" i="1"/>
  <c r="AT244" i="1"/>
  <c r="CD526" i="1"/>
  <c r="AU148" i="1"/>
  <c r="AU209" i="1"/>
  <c r="AU147" i="1"/>
  <c r="AU208" i="1"/>
  <c r="Y245" i="1"/>
  <c r="Y244" i="1"/>
  <c r="BF243" i="1"/>
  <c r="DB522" i="1"/>
  <c r="N222" i="1"/>
  <c r="AP520" i="1"/>
  <c r="Y221" i="1"/>
  <c r="Y241" i="1"/>
  <c r="Y243" i="1"/>
  <c r="AU243" i="1"/>
  <c r="Y242" i="1"/>
  <c r="BF245" i="1"/>
  <c r="BF242" i="1"/>
  <c r="BF244" i="1"/>
  <c r="AJ140" i="1"/>
  <c r="AJ201" i="1"/>
  <c r="BJ518" i="1"/>
  <c r="AJ144" i="1"/>
  <c r="AJ205" i="1"/>
  <c r="BJ522" i="1"/>
  <c r="BJ519" i="1"/>
  <c r="BF239" i="1"/>
  <c r="BF240" i="1"/>
  <c r="AI237" i="1"/>
  <c r="N241" i="1"/>
  <c r="Y240" i="1"/>
  <c r="AJ242" i="1"/>
  <c r="N242" i="1"/>
  <c r="Y237" i="1"/>
  <c r="N239" i="1"/>
  <c r="Y142" i="1"/>
  <c r="Y203" i="1"/>
  <c r="N143" i="1"/>
  <c r="N204" i="1"/>
  <c r="Y521" i="1"/>
  <c r="X242" i="1"/>
  <c r="BF238" i="1"/>
  <c r="BF144" i="1"/>
  <c r="BF205" i="1"/>
  <c r="BF223" i="1"/>
  <c r="AJ219" i="1"/>
  <c r="AU242" i="1"/>
  <c r="AU239" i="1"/>
  <c r="AU241" i="1"/>
  <c r="AJ239" i="1"/>
  <c r="AJ240" i="1"/>
  <c r="AJ223" i="1"/>
  <c r="AU238" i="1"/>
  <c r="AJ244" i="1"/>
  <c r="AJ243" i="1"/>
  <c r="AJ141" i="1"/>
  <c r="AJ202" i="1"/>
  <c r="AJ220" i="1"/>
  <c r="AU245" i="1"/>
  <c r="AU244" i="1"/>
  <c r="BF241" i="1"/>
  <c r="N240" i="1"/>
  <c r="Y239" i="1"/>
  <c r="AJ237" i="1"/>
  <c r="AJ241" i="1"/>
  <c r="AJ238" i="1"/>
</calcChain>
</file>

<file path=xl/sharedStrings.xml><?xml version="1.0" encoding="utf-8"?>
<sst xmlns="http://schemas.openxmlformats.org/spreadsheetml/2006/main" count="1774" uniqueCount="181">
  <si>
    <t>Ship Type</t>
  </si>
  <si>
    <t>Container</t>
  </si>
  <si>
    <t>Bulk</t>
  </si>
  <si>
    <t>Ship Size</t>
  </si>
  <si>
    <t>9,000 teu</t>
  </si>
  <si>
    <t>6,000 teu</t>
  </si>
  <si>
    <t>3,000 teu</t>
  </si>
  <si>
    <t xml:space="preserve">Distance 1 </t>
  </si>
  <si>
    <t>Distance 2</t>
  </si>
  <si>
    <t>Distance 3</t>
  </si>
  <si>
    <t>Distance 4</t>
  </si>
  <si>
    <t>Distance 5</t>
  </si>
  <si>
    <t>Shortest</t>
  </si>
  <si>
    <t>Longest</t>
  </si>
  <si>
    <t>(knots)</t>
  </si>
  <si>
    <t>(nm)</t>
  </si>
  <si>
    <t>Distance 1</t>
  </si>
  <si>
    <t>(hours)</t>
  </si>
  <si>
    <t xml:space="preserve">GSA </t>
  </si>
  <si>
    <t>GSA -4</t>
  </si>
  <si>
    <t>GSA -6</t>
  </si>
  <si>
    <t>GSA -8</t>
  </si>
  <si>
    <t>Handymax</t>
  </si>
  <si>
    <t>Panamax</t>
  </si>
  <si>
    <t>Capesize</t>
  </si>
  <si>
    <t>(ratio)</t>
  </si>
  <si>
    <t>(tonnes)</t>
  </si>
  <si>
    <t>APEC</t>
  </si>
  <si>
    <t>Ship Delay Impact Ratio</t>
  </si>
  <si>
    <t>1,000 teu</t>
  </si>
  <si>
    <t>Matrix for VSR Impact Analysis</t>
  </si>
  <si>
    <t>DRAFT</t>
  </si>
  <si>
    <t xml:space="preserve">GSA -1 </t>
  </si>
  <si>
    <t>GSA -2</t>
  </si>
  <si>
    <t>GSA -3</t>
  </si>
  <si>
    <t>GSA -5</t>
  </si>
  <si>
    <t>GSA -7</t>
  </si>
  <si>
    <t>knots</t>
  </si>
  <si>
    <t>GSA -9</t>
  </si>
  <si>
    <t>GSA -10</t>
  </si>
  <si>
    <t>1 May 2019</t>
  </si>
  <si>
    <t>bea</t>
  </si>
  <si>
    <t>CO2</t>
  </si>
  <si>
    <t>Avg Aux</t>
  </si>
  <si>
    <t>kW</t>
  </si>
  <si>
    <t>Avg Boiler</t>
  </si>
  <si>
    <t>(kWh)</t>
  </si>
  <si>
    <t>g/kWh</t>
  </si>
  <si>
    <r>
      <t>CO</t>
    </r>
    <r>
      <rPr>
        <vertAlign val="subscript"/>
        <sz val="12"/>
        <color theme="0"/>
        <rFont val="Calibri (Body)"/>
      </rPr>
      <t>2</t>
    </r>
  </si>
  <si>
    <r>
      <t>CH</t>
    </r>
    <r>
      <rPr>
        <vertAlign val="subscript"/>
        <sz val="12"/>
        <color theme="0"/>
        <rFont val="Calibri (Body)"/>
      </rPr>
      <t>4</t>
    </r>
  </si>
  <si>
    <t>Engine</t>
  </si>
  <si>
    <t>Prop EF</t>
  </si>
  <si>
    <t>Aux EF</t>
  </si>
  <si>
    <t>Boiler EF</t>
  </si>
  <si>
    <t>Ship Parameters</t>
  </si>
  <si>
    <t>No Adju</t>
  </si>
  <si>
    <t>SV LAF Switch</t>
  </si>
  <si>
    <t>C3 LAF Switch</t>
  </si>
  <si>
    <t>N2O</t>
  </si>
  <si>
    <t>CH4</t>
  </si>
  <si>
    <r>
      <t>N</t>
    </r>
    <r>
      <rPr>
        <vertAlign val="subscript"/>
        <sz val="12"/>
        <color theme="0"/>
        <rFont val="Calibri"/>
        <family val="2"/>
        <scheme val="minor"/>
      </rPr>
      <t>2</t>
    </r>
    <r>
      <rPr>
        <sz val="12"/>
        <color theme="0"/>
        <rFont val="Calibri"/>
        <family val="2"/>
        <scheme val="minor"/>
      </rPr>
      <t>O</t>
    </r>
  </si>
  <si>
    <t>Ship Adjustment Efficiency Factor</t>
  </si>
  <si>
    <r>
      <t>GWP x CO</t>
    </r>
    <r>
      <rPr>
        <vertAlign val="subscript"/>
        <sz val="12"/>
        <color theme="0"/>
        <rFont val="Calibri (Body)"/>
      </rPr>
      <t>2</t>
    </r>
  </si>
  <si>
    <r>
      <t>GWP x N</t>
    </r>
    <r>
      <rPr>
        <vertAlign val="subscript"/>
        <sz val="12"/>
        <color theme="0"/>
        <rFont val="Calibri"/>
        <family val="2"/>
        <scheme val="minor"/>
      </rPr>
      <t>2</t>
    </r>
    <r>
      <rPr>
        <sz val="12"/>
        <color theme="0"/>
        <rFont val="Calibri"/>
        <family val="2"/>
        <scheme val="minor"/>
      </rPr>
      <t>O</t>
    </r>
  </si>
  <si>
    <r>
      <t>GWP x CH</t>
    </r>
    <r>
      <rPr>
        <vertAlign val="subscript"/>
        <sz val="12"/>
        <color theme="0"/>
        <rFont val="Calibri (Body)"/>
      </rPr>
      <t>4</t>
    </r>
  </si>
  <si>
    <t>Model LAF Switch</t>
  </si>
  <si>
    <t>Fleet Propulsion Work</t>
  </si>
  <si>
    <t>Fleet Auxiliary Work</t>
  </si>
  <si>
    <t xml:space="preserve">Fleet Boiler Work </t>
  </si>
  <si>
    <r>
      <t>Fleet Propulsion CO</t>
    </r>
    <r>
      <rPr>
        <b/>
        <vertAlign val="subscript"/>
        <sz val="12"/>
        <color theme="0"/>
        <rFont val="Calibri (Body)"/>
      </rPr>
      <t>2</t>
    </r>
    <r>
      <rPr>
        <b/>
        <sz val="12"/>
        <color theme="0"/>
        <rFont val="Calibri"/>
        <family val="2"/>
        <scheme val="minor"/>
      </rPr>
      <t>e Emissions</t>
    </r>
  </si>
  <si>
    <r>
      <t>Fleet Auxiliary CO</t>
    </r>
    <r>
      <rPr>
        <b/>
        <vertAlign val="subscript"/>
        <sz val="12"/>
        <color theme="0"/>
        <rFont val="Calibri (Body)"/>
      </rPr>
      <t>2</t>
    </r>
    <r>
      <rPr>
        <b/>
        <sz val="12"/>
        <color theme="0"/>
        <rFont val="Calibri"/>
        <family val="2"/>
        <scheme val="minor"/>
      </rPr>
      <t>e Emissions</t>
    </r>
  </si>
  <si>
    <r>
      <t>Fleet Boiler CO</t>
    </r>
    <r>
      <rPr>
        <b/>
        <vertAlign val="subscript"/>
        <sz val="12"/>
        <color theme="0"/>
        <rFont val="Calibri (Body)"/>
      </rPr>
      <t>2</t>
    </r>
    <r>
      <rPr>
        <b/>
        <sz val="12"/>
        <color theme="0"/>
        <rFont val="Calibri"/>
        <family val="2"/>
        <scheme val="minor"/>
      </rPr>
      <t>e Emissions</t>
    </r>
  </si>
  <si>
    <r>
      <t>Net Fleet CO</t>
    </r>
    <r>
      <rPr>
        <b/>
        <vertAlign val="subscript"/>
        <sz val="12"/>
        <color theme="0"/>
        <rFont val="Calibri (Body)"/>
      </rPr>
      <t>2</t>
    </r>
    <r>
      <rPr>
        <b/>
        <sz val="12"/>
        <color theme="0"/>
        <rFont val="Calibri"/>
        <family val="2"/>
        <scheme val="minor"/>
      </rPr>
      <t>e Emission Change</t>
    </r>
  </si>
  <si>
    <t>Ships</t>
  </si>
  <si>
    <t>Number of</t>
  </si>
  <si>
    <t>Time Delta per Ship</t>
  </si>
  <si>
    <t>Propulsion Load Factor</t>
  </si>
  <si>
    <t>Adjusted Speeds</t>
  </si>
  <si>
    <t>Need to take care of medium speed setting LAF to 2,2,2</t>
  </si>
  <si>
    <t>14,000 teu</t>
  </si>
  <si>
    <t>17,000 teu</t>
  </si>
  <si>
    <t>At-Sea</t>
  </si>
  <si>
    <t>SSD</t>
  </si>
  <si>
    <t>Type</t>
  </si>
  <si>
    <t>Ships added</t>
  </si>
  <si>
    <t>Chart Support Tables</t>
  </si>
  <si>
    <t>GSA</t>
  </si>
  <si>
    <t>Speeds</t>
  </si>
  <si>
    <t>Published</t>
  </si>
  <si>
    <t>Matrix 4 - Ship Delay Impact Ratios</t>
  </si>
  <si>
    <t>Matrix 5 - Ship Fleet Impacts</t>
  </si>
  <si>
    <t>Matrix 9 - Fleet Boiler Work</t>
  </si>
  <si>
    <t>LF - Waste Heat Recovery Switch</t>
  </si>
  <si>
    <r>
      <t>Matrix 12 - Fleet Boiler CO</t>
    </r>
    <r>
      <rPr>
        <b/>
        <vertAlign val="subscript"/>
        <sz val="12"/>
        <rFont val="Calibri"/>
        <family val="2"/>
        <scheme val="minor"/>
      </rPr>
      <t>2</t>
    </r>
    <r>
      <rPr>
        <b/>
        <sz val="12"/>
        <rFont val="Calibri"/>
        <family val="2"/>
        <scheme val="minor"/>
      </rPr>
      <t>e Emissions</t>
    </r>
  </si>
  <si>
    <t>Increment</t>
  </si>
  <si>
    <t>Notes</t>
  </si>
  <si>
    <t>&lt;--- GWP</t>
  </si>
  <si>
    <t xml:space="preserve">Emissions Factors with GWP Applied </t>
  </si>
  <si>
    <t>MSD</t>
  </si>
  <si>
    <t>Ship Parameter &amp; Emission Factor Tables</t>
  </si>
  <si>
    <t>MSD/SSD</t>
  </si>
  <si>
    <t>Distance 1 - Additional Fleet Requirements</t>
  </si>
  <si>
    <t>Distance 1 - Emission Changes</t>
  </si>
  <si>
    <t>Distance 5 - Emission Changes</t>
  </si>
  <si>
    <t>Distance 5 - Additional Fleet Requirements</t>
  </si>
  <si>
    <t>Distance 2 - Emission Changes</t>
  </si>
  <si>
    <t>Distance 2 - Additional Fleet Requirements</t>
  </si>
  <si>
    <t>Sizes</t>
  </si>
  <si>
    <t>Distance 3 - Emission Changes</t>
  </si>
  <si>
    <t>Distance 3 - Additional Fleet Requirements</t>
  </si>
  <si>
    <t>Distance 4 - Emission Changes</t>
  </si>
  <si>
    <t>Distance 4 - Additional Fleet Requirements</t>
  </si>
  <si>
    <t>Information</t>
  </si>
  <si>
    <t>Ship Types</t>
  </si>
  <si>
    <t>Ship Sizes</t>
  </si>
  <si>
    <t>Rated Speeds</t>
  </si>
  <si>
    <t>Ratings</t>
  </si>
  <si>
    <t>Average</t>
  </si>
  <si>
    <t>Maximum</t>
  </si>
  <si>
    <t>Loads</t>
  </si>
  <si>
    <t>Matrix 1 - Ship &amp; Route Operational Data</t>
  </si>
  <si>
    <t>Matrix 3 - Ship Time Deltas</t>
  </si>
  <si>
    <t>Matrix 2 - At-Sea Ship Transit Times</t>
  </si>
  <si>
    <t>EF Type</t>
  </si>
  <si>
    <t>MSD Prop/MSD Aux</t>
  </si>
  <si>
    <t>SSD Prop/MSD Aux</t>
  </si>
  <si>
    <t>Emissions Factors w/o GWP</t>
  </si>
  <si>
    <t>Emission Factor Input without GWP</t>
  </si>
  <si>
    <t>Ocean Transit Distance</t>
  </si>
  <si>
    <t>No LAF Switch</t>
  </si>
  <si>
    <t>Lowest slow steaming speed:</t>
  </si>
  <si>
    <t>nm</t>
  </si>
  <si>
    <t>At-Sea Transit Times per Ship</t>
  </si>
  <si>
    <t>At-Sea Transit Speed Range</t>
  </si>
  <si>
    <t>(# of ships)</t>
  </si>
  <si>
    <r>
      <t>Matrix 13 - Net Fleet CO</t>
    </r>
    <r>
      <rPr>
        <b/>
        <vertAlign val="subscript"/>
        <sz val="12"/>
        <color theme="1"/>
        <rFont val="Calibri"/>
        <family val="2"/>
        <scheme val="minor"/>
      </rPr>
      <t>2</t>
    </r>
    <r>
      <rPr>
        <b/>
        <sz val="12"/>
        <color theme="1"/>
        <rFont val="Calibri"/>
        <family val="2"/>
        <scheme val="minor"/>
      </rPr>
      <t>e Emission Changes</t>
    </r>
  </si>
  <si>
    <t>Dry Bulk</t>
  </si>
  <si>
    <t>Slow Steaming Analysis (SSA) Model</t>
  </si>
  <si>
    <t>2019/SOM1/XXX</t>
  </si>
  <si>
    <t xml:space="preserve">Arrival </t>
  </si>
  <si>
    <t>Delay</t>
  </si>
  <si>
    <t>Tolerance</t>
  </si>
  <si>
    <t>Set to 1.00 to model ships without waste heat recovery</t>
  </si>
  <si>
    <t>Model developer:  Bruce Anderson, Principal, Starcrest</t>
  </si>
  <si>
    <t>A detailed explanation of the SSA Model is  provided in the accompanying Asia-Pacific Economic Cooperation (APEC) project report, Appendix B:</t>
  </si>
  <si>
    <t>Matrix 6 - Propulsion Engine Load Factors (LF)</t>
  </si>
  <si>
    <t>Matrix 7 - Fleet Propulsion Engine Work</t>
  </si>
  <si>
    <t>Matrix 8 - Fleet Auxiliary Engine Work</t>
  </si>
  <si>
    <r>
      <t>Matrix 10 - Fleet Propulsion Engine CO</t>
    </r>
    <r>
      <rPr>
        <b/>
        <vertAlign val="subscript"/>
        <sz val="12"/>
        <color theme="1"/>
        <rFont val="Calibri (Body)"/>
      </rPr>
      <t>2</t>
    </r>
    <r>
      <rPr>
        <b/>
        <sz val="12"/>
        <color theme="1"/>
        <rFont val="Calibri"/>
        <family val="2"/>
        <scheme val="minor"/>
      </rPr>
      <t>e Emissions</t>
    </r>
  </si>
  <si>
    <r>
      <t>Matrix 11 - Fleet Auxiliary Engine CO</t>
    </r>
    <r>
      <rPr>
        <b/>
        <vertAlign val="subscript"/>
        <sz val="12"/>
        <rFont val="Calibri (Body)"/>
      </rPr>
      <t>2</t>
    </r>
    <r>
      <rPr>
        <b/>
        <sz val="12"/>
        <rFont val="Calibri"/>
        <family val="2"/>
        <scheme val="minor"/>
      </rPr>
      <t>e Emissions</t>
    </r>
  </si>
  <si>
    <r>
      <rPr>
        <b/>
        <sz val="12"/>
        <color theme="1"/>
        <rFont val="Calibri"/>
        <family val="2"/>
        <scheme val="minor"/>
      </rPr>
      <t>GSA</t>
    </r>
    <r>
      <rPr>
        <sz val="12"/>
        <color theme="1"/>
        <rFont val="Calibri"/>
        <family val="2"/>
        <scheme val="minor"/>
      </rPr>
      <t xml:space="preserve"> - is the baseline average speed for the sceanrio</t>
    </r>
  </si>
  <si>
    <r>
      <rPr>
        <b/>
        <sz val="12"/>
        <color theme="1"/>
        <rFont val="Calibri"/>
        <family val="2"/>
        <scheme val="minor"/>
      </rPr>
      <t>GSA-X</t>
    </r>
    <r>
      <rPr>
        <sz val="12"/>
        <color theme="1"/>
        <rFont val="Calibri"/>
        <family val="2"/>
        <scheme val="minor"/>
      </rPr>
      <t xml:space="preserve"> - is the incrementally reduced speeds for the scenario</t>
    </r>
  </si>
  <si>
    <t>Speed</t>
  </si>
  <si>
    <t>Reduction</t>
  </si>
  <si>
    <t>(knots/GSA-X)</t>
  </si>
  <si>
    <r>
      <rPr>
        <b/>
        <sz val="12"/>
        <color theme="1"/>
        <rFont val="Calibri"/>
        <family val="2"/>
        <scheme val="minor"/>
      </rPr>
      <t>Longest Distance</t>
    </r>
    <r>
      <rPr>
        <sz val="12"/>
        <color theme="1"/>
        <rFont val="Calibri"/>
        <family val="2"/>
        <scheme val="minor"/>
      </rPr>
      <t xml:space="preserve"> - the longest transit for the scenario</t>
    </r>
  </si>
  <si>
    <r>
      <rPr>
        <b/>
        <sz val="12"/>
        <color theme="1"/>
        <rFont val="Calibri"/>
        <family val="2"/>
        <scheme val="minor"/>
      </rPr>
      <t>Shortest Distance</t>
    </r>
    <r>
      <rPr>
        <sz val="12"/>
        <color theme="1"/>
        <rFont val="Calibri"/>
        <family val="2"/>
        <scheme val="minor"/>
      </rPr>
      <t xml:space="preserve"> - the shortest transit scenario</t>
    </r>
  </si>
  <si>
    <t>Module 1 - GHG Impacts</t>
  </si>
  <si>
    <t>SSA Model</t>
  </si>
  <si>
    <t>Asian-Pacific Economic Cooperation (APEC)</t>
  </si>
  <si>
    <t>Illustrative Representation of the SSA Model, Module 1 - GHG Impacts, and connection to Module 2 - Ecomonic Impacts</t>
  </si>
  <si>
    <t>Propulsion</t>
  </si>
  <si>
    <t>Percent of</t>
  </si>
  <si>
    <t>Draft</t>
  </si>
  <si>
    <t>Weather</t>
  </si>
  <si>
    <t>Impact</t>
  </si>
  <si>
    <t>Hull</t>
  </si>
  <si>
    <t>Coastal</t>
  </si>
  <si>
    <t xml:space="preserve">Fowling </t>
  </si>
  <si>
    <t>August 2019</t>
  </si>
  <si>
    <t>Model QA:  Archana Agrawal, Prinicpal, Starcrest</t>
  </si>
  <si>
    <t>Route</t>
  </si>
  <si>
    <t>Option:</t>
  </si>
  <si>
    <t>IMO 2015</t>
  </si>
  <si>
    <r>
      <t xml:space="preserve">User input parameters in </t>
    </r>
    <r>
      <rPr>
        <b/>
        <sz val="14"/>
        <color theme="4"/>
        <rFont val="Calibri"/>
        <family val="2"/>
        <scheme val="minor"/>
      </rPr>
      <t>BLUE</t>
    </r>
  </si>
  <si>
    <r>
      <rPr>
        <i/>
        <sz val="12"/>
        <color theme="1"/>
        <rFont val="Calibri"/>
        <family val="2"/>
        <scheme val="minor"/>
      </rPr>
      <t>Analyzing the Impacts of Slow Steaming for Distant Economies</t>
    </r>
    <r>
      <rPr>
        <sz val="12"/>
        <color theme="1"/>
        <rFont val="Calibri"/>
        <family val="2"/>
        <scheme val="minor"/>
      </rPr>
      <t>, Starcrest Consulting Group, LLC, September 2019</t>
    </r>
  </si>
  <si>
    <t>Factor</t>
  </si>
  <si>
    <t>High baseline speed scenario</t>
  </si>
  <si>
    <t>estimated from published selected published schedules</t>
  </si>
  <si>
    <t>Analysis Matrices - High Baseline Speed Scenario</t>
  </si>
  <si>
    <t>Ship Fleet Impact to Keep Acceptable Call Frequency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</si>
</sst>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"/>
    <numFmt numFmtId="165" formatCode="0.0"/>
    <numFmt numFmtId="166" formatCode="0.000"/>
    <numFmt numFmtId="167" formatCode="0.0%"/>
    <numFmt numFmtId="168" formatCode="#,##0.000"/>
  </numFmts>
  <fonts count="33"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color rgb="FF0070C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1"/>
      <name val="Garamond"/>
      <family val="1"/>
    </font>
    <font>
      <sz val="11"/>
      <color indexed="8"/>
      <name val="Garamond"/>
      <family val="1"/>
    </font>
    <font>
      <i/>
      <sz val="12"/>
      <color theme="4"/>
      <name val="Calibri"/>
      <family val="2"/>
      <scheme val="minor"/>
    </font>
    <font>
      <sz val="11"/>
      <color theme="0" tint="-0.14999847407452621"/>
      <name val="Garamond"/>
      <family val="1"/>
    </font>
    <font>
      <b/>
      <vertAlign val="subscript"/>
      <sz val="12"/>
      <color theme="0"/>
      <name val="Calibri (Body)"/>
    </font>
    <font>
      <b/>
      <sz val="12"/>
      <name val="Calibri"/>
      <family val="2"/>
      <scheme val="minor"/>
    </font>
    <font>
      <vertAlign val="subscript"/>
      <sz val="12"/>
      <color theme="0"/>
      <name val="Calibri (Body)"/>
    </font>
    <font>
      <b/>
      <vertAlign val="subscript"/>
      <sz val="12"/>
      <color theme="1"/>
      <name val="Calibri (Body)"/>
    </font>
    <font>
      <sz val="11"/>
      <color rgb="FF0070C0"/>
      <name val="Garamond"/>
      <family val="1"/>
    </font>
    <font>
      <vertAlign val="subscript"/>
      <sz val="12"/>
      <color theme="0"/>
      <name val="Calibri"/>
      <family val="2"/>
      <scheme val="minor"/>
    </font>
    <font>
      <sz val="12"/>
      <color theme="5" tint="0.39997558519241921"/>
      <name val="Calibri"/>
      <family val="2"/>
      <scheme val="minor"/>
    </font>
    <font>
      <sz val="12"/>
      <color theme="0" tint="-4.9989318521683403E-2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vertAlign val="subscript"/>
      <sz val="12"/>
      <name val="Calibri (Body)"/>
    </font>
    <font>
      <b/>
      <vertAlign val="subscript"/>
      <sz val="12"/>
      <name val="Calibri"/>
      <family val="2"/>
      <scheme val="minor"/>
    </font>
    <font>
      <b/>
      <vertAlign val="subscript"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theme="3" tint="0.79998168889431442"/>
      <name val="Calibri"/>
      <family val="2"/>
      <scheme val="minor"/>
    </font>
    <font>
      <i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2"/>
      <color theme="4"/>
      <name val="Calibri"/>
      <family val="2"/>
      <scheme val="minor"/>
    </font>
    <font>
      <i/>
      <u/>
      <sz val="12"/>
      <color theme="4"/>
      <name val="Calibri"/>
      <family val="2"/>
      <scheme val="minor"/>
    </font>
    <font>
      <b/>
      <sz val="14"/>
      <color theme="4"/>
      <name val="Calibri"/>
      <family val="2"/>
      <scheme val="minor"/>
    </font>
    <font>
      <b/>
      <sz val="12"/>
      <color theme="4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8" fillId="0" borderId="0" applyNumberFormat="0" applyFill="0" applyBorder="0" applyAlignment="0" applyProtection="0"/>
  </cellStyleXfs>
  <cellXfs count="285">
    <xf numFmtId="0" fontId="0" fillId="0" borderId="0" xfId="0"/>
    <xf numFmtId="0" fontId="1" fillId="2" borderId="0" xfId="0" applyFont="1" applyFill="1"/>
    <xf numFmtId="0" fontId="0" fillId="3" borderId="0" xfId="0" applyFill="1"/>
    <xf numFmtId="0" fontId="0" fillId="4" borderId="0" xfId="0" applyFill="1"/>
    <xf numFmtId="0" fontId="0" fillId="5" borderId="0" xfId="0" applyFill="1"/>
    <xf numFmtId="0" fontId="1" fillId="2" borderId="1" xfId="0" applyFont="1" applyFill="1" applyBorder="1"/>
    <xf numFmtId="0" fontId="1" fillId="2" borderId="0" xfId="0" applyFont="1" applyFill="1" applyBorder="1"/>
    <xf numFmtId="0" fontId="2" fillId="0" borderId="0" xfId="0" applyFont="1"/>
    <xf numFmtId="0" fontId="0" fillId="5" borderId="3" xfId="0" applyFill="1" applyBorder="1"/>
    <xf numFmtId="0" fontId="0" fillId="4" borderId="3" xfId="0" applyFill="1" applyBorder="1"/>
    <xf numFmtId="1" fontId="0" fillId="0" borderId="0" xfId="0" applyNumberFormat="1"/>
    <xf numFmtId="0" fontId="4" fillId="5" borderId="0" xfId="0" applyFont="1" applyFill="1"/>
    <xf numFmtId="0" fontId="4" fillId="0" borderId="0" xfId="0" applyFont="1"/>
    <xf numFmtId="0" fontId="5" fillId="0" borderId="0" xfId="0" applyFont="1" applyAlignment="1">
      <alignment horizontal="left"/>
    </xf>
    <xf numFmtId="0" fontId="1" fillId="2" borderId="1" xfId="0" applyFont="1" applyFill="1" applyBorder="1" applyAlignment="1">
      <alignment horizontal="right"/>
    </xf>
    <xf numFmtId="0" fontId="1" fillId="2" borderId="0" xfId="0" applyFont="1" applyFill="1" applyBorder="1" applyAlignment="1">
      <alignment horizontal="right"/>
    </xf>
    <xf numFmtId="0" fontId="1" fillId="2" borderId="2" xfId="0" applyFont="1" applyFill="1" applyBorder="1" applyAlignment="1">
      <alignment horizontal="right"/>
    </xf>
    <xf numFmtId="0" fontId="6" fillId="4" borderId="0" xfId="0" applyFont="1" applyFill="1"/>
    <xf numFmtId="0" fontId="0" fillId="0" borderId="0" xfId="0" applyFill="1"/>
    <xf numFmtId="0" fontId="0" fillId="0" borderId="0" xfId="0" applyAlignment="1">
      <alignment horizontal="right"/>
    </xf>
    <xf numFmtId="0" fontId="0" fillId="0" borderId="0" xfId="0" applyFill="1" applyAlignment="1">
      <alignment horizontal="right"/>
    </xf>
    <xf numFmtId="0" fontId="0" fillId="3" borderId="1" xfId="0" applyFill="1" applyBorder="1" applyAlignment="1">
      <alignment horizontal="right"/>
    </xf>
    <xf numFmtId="0" fontId="0" fillId="4" borderId="1" xfId="0" applyFill="1" applyBorder="1" applyAlignment="1">
      <alignment horizontal="right"/>
    </xf>
    <xf numFmtId="0" fontId="0" fillId="4" borderId="4" xfId="0" applyFill="1" applyBorder="1" applyAlignment="1">
      <alignment horizontal="right"/>
    </xf>
    <xf numFmtId="14" fontId="5" fillId="0" borderId="0" xfId="0" quotePrefix="1" applyNumberFormat="1" applyFont="1" applyAlignment="1">
      <alignment horizontal="left"/>
    </xf>
    <xf numFmtId="0" fontId="3" fillId="0" borderId="0" xfId="0" applyFont="1" applyAlignment="1">
      <alignment horizontal="left"/>
    </xf>
    <xf numFmtId="0" fontId="8" fillId="0" borderId="0" xfId="0" applyFont="1"/>
    <xf numFmtId="2" fontId="8" fillId="0" borderId="0" xfId="0" applyNumberFormat="1" applyFont="1"/>
    <xf numFmtId="0" fontId="9" fillId="6" borderId="0" xfId="0" applyFont="1" applyFill="1" applyBorder="1" applyAlignment="1">
      <alignment horizontal="left" vertical="top"/>
    </xf>
    <xf numFmtId="0" fontId="9" fillId="6" borderId="0" xfId="0" applyFont="1" applyFill="1" applyBorder="1" applyAlignment="1">
      <alignment horizontal="right" vertical="top" wrapText="1"/>
    </xf>
    <xf numFmtId="0" fontId="10" fillId="0" borderId="0" xfId="0" applyFont="1"/>
    <xf numFmtId="0" fontId="11" fillId="6" borderId="0" xfId="0" applyFont="1" applyFill="1" applyBorder="1" applyAlignment="1">
      <alignment horizontal="right" vertical="top" wrapText="1"/>
    </xf>
    <xf numFmtId="166" fontId="11" fillId="0" borderId="0" xfId="0" applyNumberFormat="1" applyFont="1"/>
    <xf numFmtId="0" fontId="7" fillId="7" borderId="0" xfId="0" applyFont="1" applyFill="1" applyAlignment="1">
      <alignment horizontal="right"/>
    </xf>
    <xf numFmtId="0" fontId="7" fillId="7" borderId="0" xfId="0" applyFont="1" applyFill="1" applyAlignment="1">
      <alignment horizontal="left"/>
    </xf>
    <xf numFmtId="3" fontId="0" fillId="3" borderId="1" xfId="0" applyNumberFormat="1" applyFill="1" applyBorder="1" applyAlignment="1">
      <alignment horizontal="right"/>
    </xf>
    <xf numFmtId="0" fontId="7" fillId="7" borderId="1" xfId="0" applyFont="1" applyFill="1" applyBorder="1" applyAlignment="1">
      <alignment horizontal="right"/>
    </xf>
    <xf numFmtId="0" fontId="7" fillId="7" borderId="0" xfId="0" applyFont="1" applyFill="1" applyBorder="1" applyAlignment="1">
      <alignment horizontal="right"/>
    </xf>
    <xf numFmtId="0" fontId="0" fillId="0" borderId="0" xfId="0" applyAlignment="1">
      <alignment horizontal="left"/>
    </xf>
    <xf numFmtId="0" fontId="9" fillId="6" borderId="0" xfId="0" applyFont="1" applyFill="1" applyBorder="1" applyAlignment="1">
      <alignment horizontal="right" vertical="top"/>
    </xf>
    <xf numFmtId="0" fontId="0" fillId="0" borderId="0" xfId="0" applyProtection="1">
      <protection hidden="1"/>
    </xf>
    <xf numFmtId="0" fontId="0" fillId="0" borderId="0" xfId="0" applyAlignment="1" applyProtection="1">
      <alignment horizontal="right"/>
      <protection hidden="1"/>
    </xf>
    <xf numFmtId="0" fontId="2" fillId="0" borderId="0" xfId="0" applyFont="1" applyProtection="1">
      <protection hidden="1"/>
    </xf>
    <xf numFmtId="0" fontId="6" fillId="0" borderId="0" xfId="0" applyFont="1" applyFill="1" applyBorder="1" applyAlignment="1" applyProtection="1">
      <protection hidden="1"/>
    </xf>
    <xf numFmtId="0" fontId="1" fillId="2" borderId="1" xfId="0" applyFont="1" applyFill="1" applyBorder="1" applyProtection="1">
      <protection hidden="1"/>
    </xf>
    <xf numFmtId="0" fontId="1" fillId="2" borderId="0" xfId="0" applyFont="1" applyFill="1" applyBorder="1" applyProtection="1">
      <protection hidden="1"/>
    </xf>
    <xf numFmtId="0" fontId="1" fillId="2" borderId="1" xfId="0" applyFont="1" applyFill="1" applyBorder="1" applyAlignment="1" applyProtection="1">
      <alignment horizontal="right"/>
      <protection hidden="1"/>
    </xf>
    <xf numFmtId="0" fontId="1" fillId="2" borderId="0" xfId="0" applyFont="1" applyFill="1" applyBorder="1" applyAlignment="1" applyProtection="1">
      <alignment horizontal="right"/>
      <protection hidden="1"/>
    </xf>
    <xf numFmtId="0" fontId="1" fillId="2" borderId="2" xfId="0" applyFont="1" applyFill="1" applyBorder="1" applyAlignment="1" applyProtection="1">
      <alignment horizontal="right"/>
      <protection hidden="1"/>
    </xf>
    <xf numFmtId="0" fontId="0" fillId="5" borderId="0" xfId="0" applyFill="1" applyProtection="1">
      <protection hidden="1"/>
    </xf>
    <xf numFmtId="0" fontId="0" fillId="3" borderId="0" xfId="0" applyFill="1" applyProtection="1">
      <protection hidden="1"/>
    </xf>
    <xf numFmtId="2" fontId="0" fillId="3" borderId="1" xfId="0" applyNumberFormat="1" applyFill="1" applyBorder="1" applyAlignment="1" applyProtection="1">
      <alignment horizontal="right"/>
      <protection hidden="1"/>
    </xf>
    <xf numFmtId="2" fontId="0" fillId="3" borderId="0" xfId="0" applyNumberFormat="1" applyFill="1" applyBorder="1" applyAlignment="1" applyProtection="1">
      <alignment horizontal="right"/>
      <protection hidden="1"/>
    </xf>
    <xf numFmtId="2" fontId="0" fillId="3" borderId="2" xfId="0" applyNumberFormat="1" applyFill="1" applyBorder="1" applyAlignment="1" applyProtection="1">
      <alignment horizontal="right"/>
      <protection hidden="1"/>
    </xf>
    <xf numFmtId="0" fontId="0" fillId="4" borderId="0" xfId="0" applyFill="1" applyProtection="1">
      <protection hidden="1"/>
    </xf>
    <xf numFmtId="2" fontId="0" fillId="4" borderId="1" xfId="0" applyNumberFormat="1" applyFill="1" applyBorder="1" applyAlignment="1" applyProtection="1">
      <alignment horizontal="right"/>
      <protection hidden="1"/>
    </xf>
    <xf numFmtId="2" fontId="0" fillId="4" borderId="0" xfId="0" applyNumberFormat="1" applyFill="1" applyBorder="1" applyAlignment="1" applyProtection="1">
      <alignment horizontal="right"/>
      <protection hidden="1"/>
    </xf>
    <xf numFmtId="2" fontId="0" fillId="4" borderId="2" xfId="0" applyNumberFormat="1" applyFill="1" applyBorder="1" applyAlignment="1" applyProtection="1">
      <alignment horizontal="right"/>
      <protection hidden="1"/>
    </xf>
    <xf numFmtId="0" fontId="0" fillId="5" borderId="3" xfId="0" applyFill="1" applyBorder="1" applyProtection="1">
      <protection hidden="1"/>
    </xf>
    <xf numFmtId="0" fontId="0" fillId="4" borderId="3" xfId="0" applyFill="1" applyBorder="1" applyProtection="1">
      <protection hidden="1"/>
    </xf>
    <xf numFmtId="2" fontId="0" fillId="4" borderId="4" xfId="0" applyNumberFormat="1" applyFill="1" applyBorder="1" applyAlignment="1" applyProtection="1">
      <alignment horizontal="right"/>
      <protection hidden="1"/>
    </xf>
    <xf numFmtId="2" fontId="0" fillId="4" borderId="3" xfId="0" applyNumberFormat="1" applyFill="1" applyBorder="1" applyAlignment="1" applyProtection="1">
      <alignment horizontal="right"/>
      <protection hidden="1"/>
    </xf>
    <xf numFmtId="2" fontId="0" fillId="4" borderId="5" xfId="0" applyNumberFormat="1" applyFill="1" applyBorder="1" applyAlignment="1" applyProtection="1">
      <alignment horizontal="right"/>
      <protection hidden="1"/>
    </xf>
    <xf numFmtId="3" fontId="0" fillId="3" borderId="1" xfId="0" applyNumberFormat="1" applyFill="1" applyBorder="1" applyAlignment="1" applyProtection="1">
      <alignment horizontal="right"/>
      <protection hidden="1"/>
    </xf>
    <xf numFmtId="3" fontId="0" fillId="3" borderId="0" xfId="0" applyNumberFormat="1" applyFill="1" applyBorder="1" applyAlignment="1" applyProtection="1">
      <alignment horizontal="right"/>
      <protection hidden="1"/>
    </xf>
    <xf numFmtId="3" fontId="0" fillId="3" borderId="2" xfId="0" applyNumberFormat="1" applyFill="1" applyBorder="1" applyAlignment="1" applyProtection="1">
      <alignment horizontal="right"/>
      <protection hidden="1"/>
    </xf>
    <xf numFmtId="3" fontId="0" fillId="4" borderId="1" xfId="0" applyNumberFormat="1" applyFill="1" applyBorder="1" applyAlignment="1" applyProtection="1">
      <alignment horizontal="right"/>
      <protection hidden="1"/>
    </xf>
    <xf numFmtId="3" fontId="0" fillId="4" borderId="0" xfId="0" applyNumberFormat="1" applyFill="1" applyBorder="1" applyAlignment="1" applyProtection="1">
      <alignment horizontal="right"/>
      <protection hidden="1"/>
    </xf>
    <xf numFmtId="3" fontId="0" fillId="4" borderId="2" xfId="0" applyNumberFormat="1" applyFill="1" applyBorder="1" applyAlignment="1" applyProtection="1">
      <alignment horizontal="right"/>
      <protection hidden="1"/>
    </xf>
    <xf numFmtId="3" fontId="0" fillId="4" borderId="4" xfId="0" applyNumberFormat="1" applyFill="1" applyBorder="1" applyAlignment="1" applyProtection="1">
      <alignment horizontal="right"/>
      <protection hidden="1"/>
    </xf>
    <xf numFmtId="3" fontId="0" fillId="4" borderId="3" xfId="0" applyNumberFormat="1" applyFill="1" applyBorder="1" applyAlignment="1" applyProtection="1">
      <alignment horizontal="right"/>
      <protection hidden="1"/>
    </xf>
    <xf numFmtId="3" fontId="0" fillId="4" borderId="5" xfId="0" applyNumberFormat="1" applyFill="1" applyBorder="1" applyAlignment="1" applyProtection="1">
      <alignment horizontal="right"/>
      <protection hidden="1"/>
    </xf>
    <xf numFmtId="0" fontId="0" fillId="0" borderId="0" xfId="0" applyAlignment="1" applyProtection="1">
      <alignment horizontal="left"/>
      <protection hidden="1"/>
    </xf>
    <xf numFmtId="0" fontId="0" fillId="0" borderId="0" xfId="0" applyProtection="1">
      <protection locked="0"/>
    </xf>
    <xf numFmtId="0" fontId="0" fillId="0" borderId="0" xfId="0" applyAlignment="1" applyProtection="1">
      <alignment horizontal="right"/>
      <protection locked="0"/>
    </xf>
    <xf numFmtId="167" fontId="0" fillId="3" borderId="0" xfId="0" applyNumberFormat="1" applyFill="1" applyBorder="1" applyAlignment="1">
      <alignment horizontal="right"/>
    </xf>
    <xf numFmtId="167" fontId="0" fillId="3" borderId="2" xfId="0" applyNumberFormat="1" applyFill="1" applyBorder="1" applyAlignment="1">
      <alignment horizontal="right"/>
    </xf>
    <xf numFmtId="167" fontId="0" fillId="4" borderId="0" xfId="0" applyNumberFormat="1" applyFill="1" applyBorder="1" applyAlignment="1">
      <alignment horizontal="right"/>
    </xf>
    <xf numFmtId="167" fontId="0" fillId="4" borderId="2" xfId="0" applyNumberFormat="1" applyFill="1" applyBorder="1" applyAlignment="1">
      <alignment horizontal="right"/>
    </xf>
    <xf numFmtId="167" fontId="0" fillId="4" borderId="3" xfId="0" applyNumberFormat="1" applyFill="1" applyBorder="1" applyAlignment="1">
      <alignment horizontal="right"/>
    </xf>
    <xf numFmtId="167" fontId="0" fillId="4" borderId="5" xfId="0" applyNumberFormat="1" applyFill="1" applyBorder="1" applyAlignment="1">
      <alignment horizontal="right"/>
    </xf>
    <xf numFmtId="3" fontId="0" fillId="0" borderId="0" xfId="0" applyNumberFormat="1" applyAlignment="1" applyProtection="1">
      <alignment horizontal="right"/>
      <protection hidden="1"/>
    </xf>
    <xf numFmtId="0" fontId="4" fillId="0" borderId="0" xfId="0" applyFont="1" applyAlignment="1" applyProtection="1">
      <alignment horizontal="right"/>
      <protection locked="0"/>
    </xf>
    <xf numFmtId="0" fontId="16" fillId="6" borderId="0" xfId="0" applyFont="1" applyFill="1" applyBorder="1" applyAlignment="1">
      <alignment horizontal="right" vertical="top" wrapText="1"/>
    </xf>
    <xf numFmtId="0" fontId="16" fillId="0" borderId="0" xfId="0" applyFont="1"/>
    <xf numFmtId="2" fontId="16" fillId="0" borderId="0" xfId="0" applyNumberFormat="1" applyFont="1"/>
    <xf numFmtId="0" fontId="18" fillId="0" borderId="0" xfId="0" applyFont="1" applyAlignment="1">
      <alignment horizontal="right"/>
    </xf>
    <xf numFmtId="0" fontId="18" fillId="0" borderId="0" xfId="0" applyFont="1" applyAlignment="1">
      <alignment horizontal="left"/>
    </xf>
    <xf numFmtId="0" fontId="18" fillId="0" borderId="0" xfId="0" applyFont="1"/>
    <xf numFmtId="2" fontId="18" fillId="0" borderId="0" xfId="0" applyNumberFormat="1" applyFont="1" applyAlignment="1">
      <alignment horizontal="right"/>
    </xf>
    <xf numFmtId="0" fontId="0" fillId="0" borderId="0" xfId="0" applyFill="1" applyProtection="1">
      <protection hidden="1"/>
    </xf>
    <xf numFmtId="3" fontId="0" fillId="0" borderId="0" xfId="0" applyNumberFormat="1" applyFill="1" applyBorder="1" applyAlignment="1" applyProtection="1">
      <alignment horizontal="right"/>
      <protection hidden="1"/>
    </xf>
    <xf numFmtId="0" fontId="0" fillId="0" borderId="0" xfId="0" applyFill="1" applyAlignment="1" applyProtection="1">
      <alignment horizontal="right"/>
      <protection hidden="1"/>
    </xf>
    <xf numFmtId="0" fontId="1" fillId="2" borderId="0" xfId="0" applyFont="1" applyFill="1" applyBorder="1" applyAlignment="1">
      <alignment horizontal="center"/>
    </xf>
    <xf numFmtId="2" fontId="19" fillId="0" borderId="0" xfId="0" applyNumberFormat="1" applyFont="1" applyAlignment="1" applyProtection="1">
      <alignment horizontal="right"/>
      <protection locked="0"/>
    </xf>
    <xf numFmtId="0" fontId="19" fillId="0" borderId="0" xfId="0" applyFont="1"/>
    <xf numFmtId="0" fontId="19" fillId="0" borderId="0" xfId="0" applyFont="1" applyAlignment="1">
      <alignment horizontal="right"/>
    </xf>
    <xf numFmtId="0" fontId="1" fillId="2" borderId="0" xfId="0" applyFont="1" applyFill="1" applyAlignment="1">
      <alignment horizontal="right"/>
    </xf>
    <xf numFmtId="0" fontId="13" fillId="0" borderId="0" xfId="0" applyFont="1" applyProtection="1">
      <protection hidden="1"/>
    </xf>
    <xf numFmtId="0" fontId="0" fillId="8" borderId="0" xfId="0" applyFill="1" applyProtection="1">
      <protection hidden="1"/>
    </xf>
    <xf numFmtId="0" fontId="0" fillId="8" borderId="0" xfId="0" applyFill="1" applyAlignment="1" applyProtection="1">
      <alignment horizontal="right"/>
      <protection hidden="1"/>
    </xf>
    <xf numFmtId="0" fontId="0" fillId="8" borderId="0" xfId="0" applyFill="1" applyAlignment="1" applyProtection="1">
      <alignment horizontal="left"/>
      <protection hidden="1"/>
    </xf>
    <xf numFmtId="3" fontId="0" fillId="0" borderId="0" xfId="0" applyNumberFormat="1" applyFill="1" applyBorder="1" applyAlignment="1" applyProtection="1">
      <alignment horizontal="left"/>
      <protection hidden="1"/>
    </xf>
    <xf numFmtId="0" fontId="5" fillId="0" borderId="0" xfId="0" applyFont="1" applyProtection="1">
      <protection hidden="1"/>
    </xf>
    <xf numFmtId="0" fontId="5" fillId="0" borderId="0" xfId="0" applyFont="1" applyAlignment="1">
      <alignment horizontal="right"/>
    </xf>
    <xf numFmtId="0" fontId="5" fillId="0" borderId="0" xfId="0" applyFont="1" applyAlignment="1" applyProtection="1">
      <alignment horizontal="right"/>
      <protection hidden="1"/>
    </xf>
    <xf numFmtId="164" fontId="0" fillId="3" borderId="0" xfId="0" applyNumberFormat="1" applyFill="1" applyBorder="1" applyProtection="1">
      <protection hidden="1"/>
    </xf>
    <xf numFmtId="164" fontId="0" fillId="4" borderId="0" xfId="0" applyNumberFormat="1" applyFill="1" applyBorder="1" applyProtection="1">
      <protection hidden="1"/>
    </xf>
    <xf numFmtId="164" fontId="0" fillId="4" borderId="3" xfId="0" applyNumberFormat="1" applyFill="1" applyBorder="1" applyProtection="1">
      <protection hidden="1"/>
    </xf>
    <xf numFmtId="3" fontId="0" fillId="3" borderId="0" xfId="0" applyNumberFormat="1" applyFill="1" applyBorder="1" applyProtection="1">
      <protection hidden="1"/>
    </xf>
    <xf numFmtId="3" fontId="0" fillId="4" borderId="0" xfId="0" applyNumberFormat="1" applyFill="1" applyBorder="1" applyProtection="1">
      <protection hidden="1"/>
    </xf>
    <xf numFmtId="3" fontId="6" fillId="4" borderId="0" xfId="0" applyNumberFormat="1" applyFont="1" applyFill="1" applyBorder="1" applyProtection="1">
      <protection hidden="1"/>
    </xf>
    <xf numFmtId="3" fontId="6" fillId="3" borderId="0" xfId="0" applyNumberFormat="1" applyFont="1" applyFill="1" applyBorder="1" applyProtection="1">
      <protection hidden="1"/>
    </xf>
    <xf numFmtId="3" fontId="0" fillId="4" borderId="3" xfId="0" applyNumberFormat="1" applyFill="1" applyBorder="1" applyProtection="1">
      <protection hidden="1"/>
    </xf>
    <xf numFmtId="164" fontId="0" fillId="3" borderId="1" xfId="0" applyNumberFormat="1" applyFill="1" applyBorder="1" applyAlignment="1" applyProtection="1">
      <alignment horizontal="right"/>
      <protection hidden="1"/>
    </xf>
    <xf numFmtId="164" fontId="0" fillId="3" borderId="0" xfId="0" applyNumberFormat="1" applyFill="1" applyBorder="1" applyAlignment="1" applyProtection="1">
      <alignment horizontal="right"/>
      <protection hidden="1"/>
    </xf>
    <xf numFmtId="164" fontId="0" fillId="3" borderId="2" xfId="0" applyNumberFormat="1" applyFill="1" applyBorder="1" applyAlignment="1" applyProtection="1">
      <alignment horizontal="right"/>
      <protection hidden="1"/>
    </xf>
    <xf numFmtId="164" fontId="0" fillId="4" borderId="1" xfId="0" applyNumberFormat="1" applyFill="1" applyBorder="1" applyAlignment="1" applyProtection="1">
      <alignment horizontal="right"/>
      <protection hidden="1"/>
    </xf>
    <xf numFmtId="164" fontId="0" fillId="4" borderId="0" xfId="0" applyNumberFormat="1" applyFill="1" applyBorder="1" applyAlignment="1" applyProtection="1">
      <alignment horizontal="right"/>
      <protection hidden="1"/>
    </xf>
    <xf numFmtId="164" fontId="0" fillId="4" borderId="2" xfId="0" applyNumberFormat="1" applyFill="1" applyBorder="1" applyAlignment="1" applyProtection="1">
      <alignment horizontal="right"/>
      <protection hidden="1"/>
    </xf>
    <xf numFmtId="0" fontId="0" fillId="4" borderId="7" xfId="0" applyFill="1" applyBorder="1" applyProtection="1">
      <protection hidden="1"/>
    </xf>
    <xf numFmtId="164" fontId="0" fillId="4" borderId="8" xfId="0" applyNumberFormat="1" applyFill="1" applyBorder="1" applyAlignment="1" applyProtection="1">
      <alignment horizontal="right"/>
      <protection hidden="1"/>
    </xf>
    <xf numFmtId="164" fontId="0" fillId="4" borderId="7" xfId="0" applyNumberFormat="1" applyFill="1" applyBorder="1" applyAlignment="1" applyProtection="1">
      <alignment horizontal="right"/>
      <protection hidden="1"/>
    </xf>
    <xf numFmtId="164" fontId="0" fillId="4" borderId="6" xfId="0" applyNumberFormat="1" applyFill="1" applyBorder="1" applyAlignment="1" applyProtection="1">
      <alignment horizontal="right"/>
      <protection hidden="1"/>
    </xf>
    <xf numFmtId="164" fontId="0" fillId="4" borderId="4" xfId="0" applyNumberFormat="1" applyFill="1" applyBorder="1" applyAlignment="1" applyProtection="1">
      <alignment horizontal="right"/>
      <protection hidden="1"/>
    </xf>
    <xf numFmtId="164" fontId="0" fillId="4" borderId="3" xfId="0" applyNumberFormat="1" applyFill="1" applyBorder="1" applyAlignment="1" applyProtection="1">
      <alignment horizontal="right"/>
      <protection hidden="1"/>
    </xf>
    <xf numFmtId="164" fontId="0" fillId="4" borderId="5" xfId="0" applyNumberFormat="1" applyFill="1" applyBorder="1" applyAlignment="1" applyProtection="1">
      <alignment horizontal="right"/>
      <protection hidden="1"/>
    </xf>
    <xf numFmtId="2" fontId="0" fillId="4" borderId="8" xfId="0" applyNumberFormat="1" applyFill="1" applyBorder="1" applyAlignment="1" applyProtection="1">
      <alignment horizontal="right"/>
      <protection hidden="1"/>
    </xf>
    <xf numFmtId="2" fontId="0" fillId="4" borderId="7" xfId="0" applyNumberFormat="1" applyFill="1" applyBorder="1" applyAlignment="1" applyProtection="1">
      <alignment horizontal="right"/>
      <protection hidden="1"/>
    </xf>
    <xf numFmtId="2" fontId="0" fillId="4" borderId="6" xfId="0" applyNumberFormat="1" applyFill="1" applyBorder="1" applyAlignment="1" applyProtection="1">
      <alignment horizontal="right"/>
      <protection hidden="1"/>
    </xf>
    <xf numFmtId="1" fontId="0" fillId="3" borderId="1" xfId="0" applyNumberFormat="1" applyFill="1" applyBorder="1" applyAlignment="1" applyProtection="1">
      <alignment horizontal="right"/>
      <protection hidden="1"/>
    </xf>
    <xf numFmtId="1" fontId="0" fillId="3" borderId="0" xfId="0" applyNumberFormat="1" applyFill="1" applyBorder="1" applyAlignment="1" applyProtection="1">
      <alignment horizontal="right"/>
      <protection hidden="1"/>
    </xf>
    <xf numFmtId="1" fontId="0" fillId="3" borderId="2" xfId="0" applyNumberFormat="1" applyFill="1" applyBorder="1" applyAlignment="1" applyProtection="1">
      <alignment horizontal="right"/>
      <protection hidden="1"/>
    </xf>
    <xf numFmtId="1" fontId="0" fillId="4" borderId="1" xfId="0" applyNumberFormat="1" applyFill="1" applyBorder="1" applyAlignment="1" applyProtection="1">
      <alignment horizontal="right"/>
      <protection hidden="1"/>
    </xf>
    <xf numFmtId="1" fontId="0" fillId="4" borderId="0" xfId="0" applyNumberFormat="1" applyFill="1" applyBorder="1" applyAlignment="1" applyProtection="1">
      <alignment horizontal="right"/>
      <protection hidden="1"/>
    </xf>
    <xf numFmtId="1" fontId="0" fillId="4" borderId="2" xfId="0" applyNumberFormat="1" applyFill="1" applyBorder="1" applyAlignment="1" applyProtection="1">
      <alignment horizontal="right"/>
      <protection hidden="1"/>
    </xf>
    <xf numFmtId="1" fontId="0" fillId="4" borderId="8" xfId="0" applyNumberFormat="1" applyFill="1" applyBorder="1" applyAlignment="1" applyProtection="1">
      <alignment horizontal="right"/>
      <protection hidden="1"/>
    </xf>
    <xf numFmtId="1" fontId="0" fillId="4" borderId="7" xfId="0" applyNumberFormat="1" applyFill="1" applyBorder="1" applyAlignment="1" applyProtection="1">
      <alignment horizontal="right"/>
      <protection hidden="1"/>
    </xf>
    <xf numFmtId="1" fontId="0" fillId="4" borderId="6" xfId="0" applyNumberFormat="1" applyFill="1" applyBorder="1" applyAlignment="1" applyProtection="1">
      <alignment horizontal="right"/>
      <protection hidden="1"/>
    </xf>
    <xf numFmtId="1" fontId="0" fillId="4" borderId="4" xfId="0" applyNumberFormat="1" applyFill="1" applyBorder="1" applyAlignment="1" applyProtection="1">
      <alignment horizontal="right"/>
      <protection hidden="1"/>
    </xf>
    <xf numFmtId="1" fontId="0" fillId="4" borderId="3" xfId="0" applyNumberFormat="1" applyFill="1" applyBorder="1" applyAlignment="1" applyProtection="1">
      <alignment horizontal="right"/>
      <protection hidden="1"/>
    </xf>
    <xf numFmtId="1" fontId="0" fillId="4" borderId="5" xfId="0" applyNumberFormat="1" applyFill="1" applyBorder="1" applyAlignment="1" applyProtection="1">
      <alignment horizontal="right"/>
      <protection hidden="1"/>
    </xf>
    <xf numFmtId="0" fontId="20" fillId="0" borderId="0" xfId="0" applyFont="1" applyAlignment="1" applyProtection="1">
      <alignment horizontal="right"/>
      <protection locked="0" hidden="1"/>
    </xf>
    <xf numFmtId="0" fontId="1" fillId="2" borderId="9" xfId="0" applyFont="1" applyFill="1" applyBorder="1" applyAlignment="1">
      <alignment horizontal="right"/>
    </xf>
    <xf numFmtId="0" fontId="2" fillId="0" borderId="0" xfId="0" applyFont="1" applyAlignment="1" applyProtection="1">
      <alignment horizontal="right"/>
    </xf>
    <xf numFmtId="2" fontId="20" fillId="0" borderId="0" xfId="0" applyNumberFormat="1" applyFont="1" applyProtection="1"/>
    <xf numFmtId="0" fontId="0" fillId="0" borderId="0" xfId="0" applyProtection="1"/>
    <xf numFmtId="0" fontId="4" fillId="0" borderId="0" xfId="0" applyFont="1" applyProtection="1"/>
    <xf numFmtId="0" fontId="7" fillId="7" borderId="0" xfId="0" applyFont="1" applyFill="1" applyAlignment="1" applyProtection="1">
      <alignment horizontal="right"/>
    </xf>
    <xf numFmtId="0" fontId="7" fillId="7" borderId="1" xfId="0" applyFont="1" applyFill="1" applyBorder="1" applyAlignment="1" applyProtection="1">
      <alignment horizontal="right"/>
    </xf>
    <xf numFmtId="0" fontId="7" fillId="7" borderId="0" xfId="0" applyFont="1" applyFill="1" applyBorder="1" applyAlignment="1" applyProtection="1">
      <alignment horizontal="right"/>
    </xf>
    <xf numFmtId="0" fontId="7" fillId="7" borderId="2" xfId="0" applyFont="1" applyFill="1" applyBorder="1" applyAlignment="1" applyProtection="1">
      <alignment horizontal="right"/>
    </xf>
    <xf numFmtId="0" fontId="7" fillId="7" borderId="0" xfId="0" applyFont="1" applyFill="1" applyAlignment="1" applyProtection="1">
      <alignment horizontal="left"/>
    </xf>
    <xf numFmtId="0" fontId="6" fillId="4" borderId="0" xfId="0" applyFont="1" applyFill="1" applyProtection="1"/>
    <xf numFmtId="0" fontId="6" fillId="3" borderId="0" xfId="0" applyFont="1" applyFill="1" applyProtection="1"/>
    <xf numFmtId="0" fontId="0" fillId="0" borderId="0" xfId="0" applyBorder="1"/>
    <xf numFmtId="0" fontId="0" fillId="0" borderId="0" xfId="0" applyBorder="1" applyAlignment="1">
      <alignment horizontal="right"/>
    </xf>
    <xf numFmtId="0" fontId="6" fillId="4" borderId="0" xfId="0" applyFont="1" applyFill="1" applyProtection="1">
      <protection hidden="1"/>
    </xf>
    <xf numFmtId="3" fontId="6" fillId="4" borderId="1" xfId="0" applyNumberFormat="1" applyFont="1" applyFill="1" applyBorder="1" applyProtection="1">
      <protection hidden="1"/>
    </xf>
    <xf numFmtId="168" fontId="6" fillId="4" borderId="0" xfId="0" applyNumberFormat="1" applyFont="1" applyFill="1" applyBorder="1" applyProtection="1">
      <protection hidden="1"/>
    </xf>
    <xf numFmtId="0" fontId="6" fillId="3" borderId="0" xfId="0" applyFont="1" applyFill="1" applyProtection="1">
      <protection hidden="1"/>
    </xf>
    <xf numFmtId="3" fontId="6" fillId="3" borderId="1" xfId="0" applyNumberFormat="1" applyFont="1" applyFill="1" applyBorder="1" applyProtection="1">
      <protection hidden="1"/>
    </xf>
    <xf numFmtId="168" fontId="6" fillId="3" borderId="0" xfId="0" applyNumberFormat="1" applyFont="1" applyFill="1" applyBorder="1" applyProtection="1">
      <protection hidden="1"/>
    </xf>
    <xf numFmtId="0" fontId="6" fillId="4" borderId="3" xfId="0" applyFont="1" applyFill="1" applyBorder="1" applyProtection="1">
      <protection hidden="1"/>
    </xf>
    <xf numFmtId="3" fontId="6" fillId="4" borderId="4" xfId="0" applyNumberFormat="1" applyFont="1" applyFill="1" applyBorder="1" applyProtection="1">
      <protection hidden="1"/>
    </xf>
    <xf numFmtId="168" fontId="6" fillId="4" borderId="3" xfId="0" applyNumberFormat="1" applyFont="1" applyFill="1" applyBorder="1" applyProtection="1">
      <protection hidden="1"/>
    </xf>
    <xf numFmtId="0" fontId="1" fillId="2" borderId="1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3" fontId="6" fillId="4" borderId="1" xfId="0" applyNumberFormat="1" applyFont="1" applyFill="1" applyBorder="1" applyProtection="1">
      <protection locked="0"/>
    </xf>
    <xf numFmtId="168" fontId="6" fillId="4" borderId="0" xfId="0" applyNumberFormat="1" applyFont="1" applyFill="1" applyBorder="1" applyProtection="1">
      <protection locked="0"/>
    </xf>
    <xf numFmtId="3" fontId="6" fillId="4" borderId="0" xfId="0" applyNumberFormat="1" applyFont="1" applyFill="1" applyProtection="1">
      <protection locked="0"/>
    </xf>
    <xf numFmtId="168" fontId="6" fillId="4" borderId="0" xfId="0" applyNumberFormat="1" applyFont="1" applyFill="1" applyProtection="1">
      <protection locked="0"/>
    </xf>
    <xf numFmtId="3" fontId="6" fillId="3" borderId="1" xfId="0" applyNumberFormat="1" applyFont="1" applyFill="1" applyBorder="1" applyProtection="1">
      <protection locked="0"/>
    </xf>
    <xf numFmtId="168" fontId="6" fillId="3" borderId="0" xfId="0" applyNumberFormat="1" applyFont="1" applyFill="1" applyBorder="1" applyProtection="1">
      <protection locked="0"/>
    </xf>
    <xf numFmtId="3" fontId="6" fillId="3" borderId="0" xfId="0" applyNumberFormat="1" applyFont="1" applyFill="1" applyProtection="1">
      <protection locked="0"/>
    </xf>
    <xf numFmtId="168" fontId="6" fillId="3" borderId="0" xfId="0" applyNumberFormat="1" applyFont="1" applyFill="1" applyProtection="1">
      <protection locked="0"/>
    </xf>
    <xf numFmtId="3" fontId="6" fillId="4" borderId="4" xfId="0" applyNumberFormat="1" applyFont="1" applyFill="1" applyBorder="1" applyProtection="1">
      <protection locked="0"/>
    </xf>
    <xf numFmtId="168" fontId="6" fillId="4" borderId="3" xfId="0" applyNumberFormat="1" applyFont="1" applyFill="1" applyBorder="1" applyProtection="1">
      <protection locked="0"/>
    </xf>
    <xf numFmtId="3" fontId="6" fillId="4" borderId="3" xfId="0" applyNumberFormat="1" applyFont="1" applyFill="1" applyBorder="1" applyProtection="1">
      <protection locked="0"/>
    </xf>
    <xf numFmtId="3" fontId="6" fillId="4" borderId="3" xfId="0" applyNumberFormat="1" applyFont="1" applyFill="1" applyBorder="1" applyProtection="1">
      <protection hidden="1"/>
    </xf>
    <xf numFmtId="168" fontId="6" fillId="4" borderId="2" xfId="0" applyNumberFormat="1" applyFont="1" applyFill="1" applyBorder="1" applyProtection="1">
      <protection hidden="1"/>
    </xf>
    <xf numFmtId="168" fontId="6" fillId="3" borderId="2" xfId="0" applyNumberFormat="1" applyFont="1" applyFill="1" applyBorder="1" applyProtection="1">
      <protection hidden="1"/>
    </xf>
    <xf numFmtId="168" fontId="6" fillId="4" borderId="5" xfId="0" applyNumberFormat="1" applyFont="1" applyFill="1" applyBorder="1" applyProtection="1">
      <protection hidden="1"/>
    </xf>
    <xf numFmtId="168" fontId="0" fillId="0" borderId="0" xfId="0" applyNumberFormat="1"/>
    <xf numFmtId="0" fontId="5" fillId="0" borderId="0" xfId="0" applyFont="1" applyAlignment="1" applyProtection="1">
      <protection hidden="1"/>
    </xf>
    <xf numFmtId="0" fontId="0" fillId="0" borderId="0" xfId="0" applyAlignment="1" applyProtection="1">
      <protection hidden="1"/>
    </xf>
    <xf numFmtId="166" fontId="0" fillId="0" borderId="0" xfId="0" applyNumberFormat="1" applyAlignment="1">
      <alignment horizontal="right"/>
    </xf>
    <xf numFmtId="164" fontId="0" fillId="0" borderId="0" xfId="0" applyNumberFormat="1" applyAlignment="1">
      <alignment horizontal="right"/>
    </xf>
    <xf numFmtId="0" fontId="4" fillId="5" borderId="0" xfId="0" applyFont="1" applyFill="1" applyProtection="1">
      <protection hidden="1"/>
    </xf>
    <xf numFmtId="165" fontId="0" fillId="3" borderId="0" xfId="0" applyNumberFormat="1" applyFill="1" applyProtection="1">
      <protection hidden="1"/>
    </xf>
    <xf numFmtId="165" fontId="0" fillId="4" borderId="0" xfId="0" applyNumberFormat="1" applyFill="1" applyProtection="1">
      <protection hidden="1"/>
    </xf>
    <xf numFmtId="165" fontId="0" fillId="4" borderId="3" xfId="0" applyNumberFormat="1" applyFill="1" applyBorder="1" applyProtection="1">
      <protection hidden="1"/>
    </xf>
    <xf numFmtId="1" fontId="0" fillId="3" borderId="0" xfId="0" applyNumberFormat="1" applyFill="1" applyProtection="1">
      <protection hidden="1"/>
    </xf>
    <xf numFmtId="1" fontId="0" fillId="4" borderId="0" xfId="0" applyNumberFormat="1" applyFill="1" applyProtection="1">
      <protection hidden="1"/>
    </xf>
    <xf numFmtId="1" fontId="0" fillId="4" borderId="3" xfId="0" applyNumberFormat="1" applyFill="1" applyBorder="1" applyProtection="1">
      <protection hidden="1"/>
    </xf>
    <xf numFmtId="0" fontId="6" fillId="7" borderId="0" xfId="0" applyFont="1" applyFill="1"/>
    <xf numFmtId="0" fontId="6" fillId="7" borderId="0" xfId="0" applyFont="1" applyFill="1" applyAlignment="1">
      <alignment horizontal="right"/>
    </xf>
    <xf numFmtId="0" fontId="7" fillId="7" borderId="2" xfId="0" applyFont="1" applyFill="1" applyBorder="1" applyAlignment="1">
      <alignment horizontal="right"/>
    </xf>
    <xf numFmtId="168" fontId="6" fillId="4" borderId="2" xfId="0" applyNumberFormat="1" applyFont="1" applyFill="1" applyBorder="1" applyProtection="1">
      <protection locked="0"/>
    </xf>
    <xf numFmtId="168" fontId="6" fillId="3" borderId="2" xfId="0" applyNumberFormat="1" applyFont="1" applyFill="1" applyBorder="1" applyProtection="1">
      <protection locked="0"/>
    </xf>
    <xf numFmtId="168" fontId="6" fillId="4" borderId="5" xfId="0" applyNumberFormat="1" applyFont="1" applyFill="1" applyBorder="1" applyProtection="1">
      <protection locked="0"/>
    </xf>
    <xf numFmtId="0" fontId="24" fillId="0" borderId="0" xfId="0" applyFont="1" applyAlignment="1">
      <alignment horizontal="left"/>
    </xf>
    <xf numFmtId="14" fontId="2" fillId="0" borderId="0" xfId="0" quotePrefix="1" applyNumberFormat="1" applyFont="1" applyAlignment="1">
      <alignment horizontal="left"/>
    </xf>
    <xf numFmtId="3" fontId="0" fillId="3" borderId="0" xfId="0" applyNumberFormat="1" applyFill="1" applyProtection="1">
      <protection hidden="1"/>
    </xf>
    <xf numFmtId="3" fontId="0" fillId="4" borderId="0" xfId="0" applyNumberFormat="1" applyFill="1" applyProtection="1">
      <protection hidden="1"/>
    </xf>
    <xf numFmtId="0" fontId="26" fillId="5" borderId="0" xfId="0" applyFont="1" applyFill="1" applyProtection="1">
      <protection hidden="1"/>
    </xf>
    <xf numFmtId="0" fontId="0" fillId="0" borderId="0" xfId="0" applyFont="1"/>
    <xf numFmtId="0" fontId="6" fillId="0" borderId="0" xfId="0" applyFont="1" applyAlignment="1" applyProtection="1">
      <alignment horizontal="right"/>
      <protection hidden="1"/>
    </xf>
    <xf numFmtId="0" fontId="6" fillId="0" borderId="0" xfId="0" applyFont="1" applyAlignment="1" applyProtection="1">
      <alignment horizontal="left"/>
      <protection hidden="1"/>
    </xf>
    <xf numFmtId="0" fontId="6" fillId="0" borderId="0" xfId="0" applyFont="1" applyProtection="1">
      <protection hidden="1"/>
    </xf>
    <xf numFmtId="0" fontId="2" fillId="0" borderId="0" xfId="0" applyFont="1" applyAlignment="1">
      <alignment horizontal="left"/>
    </xf>
    <xf numFmtId="0" fontId="6" fillId="4" borderId="0" xfId="0" applyFont="1" applyFill="1" applyAlignment="1" applyProtection="1">
      <alignment horizontal="left"/>
      <protection hidden="1"/>
    </xf>
    <xf numFmtId="0" fontId="6" fillId="3" borderId="0" xfId="0" applyFont="1" applyFill="1" applyAlignment="1" applyProtection="1">
      <alignment horizontal="left"/>
      <protection hidden="1"/>
    </xf>
    <xf numFmtId="0" fontId="6" fillId="4" borderId="3" xfId="0" applyFont="1" applyFill="1" applyBorder="1" applyAlignment="1" applyProtection="1">
      <alignment horizontal="left"/>
      <protection hidden="1"/>
    </xf>
    <xf numFmtId="0" fontId="7" fillId="7" borderId="0" xfId="0" applyFont="1" applyFill="1" applyAlignment="1" applyProtection="1">
      <alignment horizontal="right"/>
      <protection hidden="1"/>
    </xf>
    <xf numFmtId="0" fontId="7" fillId="7" borderId="0" xfId="0" applyFont="1" applyFill="1" applyAlignment="1" applyProtection="1">
      <alignment horizontal="left"/>
      <protection hidden="1"/>
    </xf>
    <xf numFmtId="0" fontId="1" fillId="2" borderId="0" xfId="0" applyFont="1" applyFill="1" applyBorder="1" applyAlignment="1" applyProtection="1">
      <alignment horizontal="left"/>
      <protection hidden="1"/>
    </xf>
    <xf numFmtId="9" fontId="6" fillId="4" borderId="0" xfId="0" applyNumberFormat="1" applyFont="1" applyFill="1" applyProtection="1">
      <protection hidden="1"/>
    </xf>
    <xf numFmtId="9" fontId="6" fillId="3" borderId="0" xfId="0" applyNumberFormat="1" applyFont="1" applyFill="1" applyProtection="1">
      <protection hidden="1"/>
    </xf>
    <xf numFmtId="9" fontId="6" fillId="4" borderId="3" xfId="0" applyNumberFormat="1" applyFont="1" applyFill="1" applyBorder="1" applyProtection="1">
      <protection hidden="1"/>
    </xf>
    <xf numFmtId="2" fontId="9" fillId="5" borderId="0" xfId="0" applyNumberFormat="1" applyFont="1" applyFill="1" applyAlignment="1">
      <alignment horizontal="right"/>
    </xf>
    <xf numFmtId="0" fontId="9" fillId="6" borderId="0" xfId="0" applyFont="1" applyFill="1" applyAlignment="1">
      <alignment horizontal="right" vertical="top"/>
    </xf>
    <xf numFmtId="0" fontId="30" fillId="0" borderId="0" xfId="1" applyFont="1"/>
    <xf numFmtId="0" fontId="10" fillId="0" borderId="0" xfId="0" applyFont="1" applyAlignment="1">
      <alignment horizontal="right"/>
    </xf>
    <xf numFmtId="164" fontId="29" fillId="3" borderId="1" xfId="0" applyNumberFormat="1" applyFont="1" applyFill="1" applyBorder="1" applyAlignment="1" applyProtection="1">
      <protection locked="0"/>
    </xf>
    <xf numFmtId="164" fontId="29" fillId="3" borderId="0" xfId="0" applyNumberFormat="1" applyFont="1" applyFill="1" applyBorder="1" applyAlignment="1" applyProtection="1">
      <protection locked="0"/>
    </xf>
    <xf numFmtId="164" fontId="29" fillId="3" borderId="2" xfId="0" applyNumberFormat="1" applyFont="1" applyFill="1" applyBorder="1" applyAlignment="1" applyProtection="1">
      <protection locked="0"/>
    </xf>
    <xf numFmtId="164" fontId="29" fillId="4" borderId="1" xfId="0" applyNumberFormat="1" applyFont="1" applyFill="1" applyBorder="1" applyAlignment="1" applyProtection="1">
      <protection locked="0"/>
    </xf>
    <xf numFmtId="164" fontId="29" fillId="4" borderId="0" xfId="0" applyNumberFormat="1" applyFont="1" applyFill="1" applyBorder="1" applyAlignment="1" applyProtection="1">
      <protection locked="0"/>
    </xf>
    <xf numFmtId="164" fontId="29" fillId="4" borderId="2" xfId="0" applyNumberFormat="1" applyFont="1" applyFill="1" applyBorder="1" applyAlignment="1" applyProtection="1">
      <protection locked="0"/>
    </xf>
    <xf numFmtId="164" fontId="29" fillId="4" borderId="4" xfId="0" applyNumberFormat="1" applyFont="1" applyFill="1" applyBorder="1" applyAlignment="1" applyProtection="1">
      <protection locked="0"/>
    </xf>
    <xf numFmtId="164" fontId="29" fillId="4" borderId="3" xfId="0" applyNumberFormat="1" applyFont="1" applyFill="1" applyBorder="1" applyAlignment="1" applyProtection="1">
      <protection locked="0"/>
    </xf>
    <xf numFmtId="164" fontId="29" fillId="4" borderId="5" xfId="0" applyNumberFormat="1" applyFont="1" applyFill="1" applyBorder="1" applyAlignment="1" applyProtection="1">
      <protection locked="0"/>
    </xf>
    <xf numFmtId="164" fontId="29" fillId="3" borderId="2" xfId="0" applyNumberFormat="1" applyFont="1" applyFill="1" applyBorder="1" applyAlignment="1" applyProtection="1">
      <alignment horizontal="right"/>
      <protection locked="0"/>
    </xf>
    <xf numFmtId="0" fontId="29" fillId="4" borderId="0" xfId="0" applyFont="1" applyFill="1" applyProtection="1">
      <protection locked="0"/>
    </xf>
    <xf numFmtId="4" fontId="29" fillId="4" borderId="0" xfId="0" applyNumberFormat="1" applyFont="1" applyFill="1" applyProtection="1">
      <protection locked="0"/>
    </xf>
    <xf numFmtId="9" fontId="29" fillId="4" borderId="0" xfId="0" applyNumberFormat="1" applyFont="1" applyFill="1" applyProtection="1">
      <protection locked="0"/>
    </xf>
    <xf numFmtId="9" fontId="29" fillId="4" borderId="0" xfId="0" applyNumberFormat="1" applyFont="1" applyFill="1" applyAlignment="1" applyProtection="1">
      <alignment horizontal="right"/>
      <protection locked="0"/>
    </xf>
    <xf numFmtId="0" fontId="29" fillId="3" borderId="0" xfId="0" applyFont="1" applyFill="1" applyProtection="1">
      <protection locked="0"/>
    </xf>
    <xf numFmtId="4" fontId="29" fillId="3" borderId="0" xfId="0" applyNumberFormat="1" applyFont="1" applyFill="1" applyProtection="1">
      <protection locked="0"/>
    </xf>
    <xf numFmtId="9" fontId="29" fillId="3" borderId="0" xfId="0" applyNumberFormat="1" applyFont="1" applyFill="1" applyProtection="1">
      <protection locked="0"/>
    </xf>
    <xf numFmtId="9" fontId="29" fillId="3" borderId="0" xfId="0" applyNumberFormat="1" applyFont="1" applyFill="1" applyAlignment="1" applyProtection="1">
      <alignment horizontal="right"/>
      <protection locked="0"/>
    </xf>
    <xf numFmtId="0" fontId="29" fillId="4" borderId="3" xfId="0" applyFont="1" applyFill="1" applyBorder="1" applyProtection="1">
      <protection locked="0"/>
    </xf>
    <xf numFmtId="4" fontId="29" fillId="4" borderId="3" xfId="0" applyNumberFormat="1" applyFont="1" applyFill="1" applyBorder="1" applyProtection="1">
      <protection locked="0"/>
    </xf>
    <xf numFmtId="9" fontId="29" fillId="4" borderId="3" xfId="0" applyNumberFormat="1" applyFont="1" applyFill="1" applyBorder="1" applyProtection="1">
      <protection locked="0"/>
    </xf>
    <xf numFmtId="9" fontId="29" fillId="4" borderId="3" xfId="0" applyNumberFormat="1" applyFont="1" applyFill="1" applyBorder="1" applyAlignment="1" applyProtection="1">
      <alignment horizontal="right"/>
      <protection locked="0"/>
    </xf>
    <xf numFmtId="3" fontId="29" fillId="4" borderId="0" xfId="0" applyNumberFormat="1" applyFont="1" applyFill="1" applyProtection="1">
      <protection locked="0"/>
    </xf>
    <xf numFmtId="3" fontId="29" fillId="4" borderId="0" xfId="0" applyNumberFormat="1" applyFont="1" applyFill="1" applyAlignment="1" applyProtection="1">
      <alignment horizontal="right"/>
      <protection locked="0"/>
    </xf>
    <xf numFmtId="164" fontId="29" fillId="4" borderId="0" xfId="0" applyNumberFormat="1" applyFont="1" applyFill="1" applyProtection="1">
      <protection locked="0"/>
    </xf>
    <xf numFmtId="3" fontId="29" fillId="3" borderId="0" xfId="0" applyNumberFormat="1" applyFont="1" applyFill="1" applyProtection="1">
      <protection locked="0"/>
    </xf>
    <xf numFmtId="3" fontId="29" fillId="3" borderId="0" xfId="0" applyNumberFormat="1" applyFont="1" applyFill="1" applyAlignment="1" applyProtection="1">
      <alignment horizontal="right"/>
      <protection locked="0"/>
    </xf>
    <xf numFmtId="164" fontId="29" fillId="3" borderId="0" xfId="0" applyNumberFormat="1" applyFont="1" applyFill="1" applyProtection="1">
      <protection locked="0"/>
    </xf>
    <xf numFmtId="3" fontId="29" fillId="4" borderId="3" xfId="0" applyNumberFormat="1" applyFont="1" applyFill="1" applyBorder="1" applyProtection="1">
      <protection locked="0"/>
    </xf>
    <xf numFmtId="3" fontId="29" fillId="4" borderId="3" xfId="0" applyNumberFormat="1" applyFont="1" applyFill="1" applyBorder="1" applyAlignment="1" applyProtection="1">
      <alignment horizontal="right"/>
      <protection locked="0"/>
    </xf>
    <xf numFmtId="164" fontId="29" fillId="4" borderId="3" xfId="0" applyNumberFormat="1" applyFont="1" applyFill="1" applyBorder="1" applyProtection="1">
      <protection locked="0"/>
    </xf>
    <xf numFmtId="3" fontId="29" fillId="4" borderId="1" xfId="0" applyNumberFormat="1" applyFont="1" applyFill="1" applyBorder="1" applyProtection="1">
      <protection locked="0"/>
    </xf>
    <xf numFmtId="168" fontId="29" fillId="4" borderId="0" xfId="0" applyNumberFormat="1" applyFont="1" applyFill="1" applyBorder="1" applyProtection="1">
      <protection locked="0"/>
    </xf>
    <xf numFmtId="168" fontId="29" fillId="4" borderId="2" xfId="0" applyNumberFormat="1" applyFont="1" applyFill="1" applyBorder="1" applyProtection="1">
      <protection locked="0"/>
    </xf>
    <xf numFmtId="3" fontId="29" fillId="4" borderId="0" xfId="0" applyNumberFormat="1" applyFont="1" applyFill="1" applyBorder="1" applyProtection="1">
      <protection locked="0"/>
    </xf>
    <xf numFmtId="3" fontId="29" fillId="3" borderId="1" xfId="0" applyNumberFormat="1" applyFont="1" applyFill="1" applyBorder="1" applyProtection="1">
      <protection locked="0"/>
    </xf>
    <xf numFmtId="168" fontId="29" fillId="3" borderId="0" xfId="0" applyNumberFormat="1" applyFont="1" applyFill="1" applyBorder="1" applyProtection="1">
      <protection locked="0"/>
    </xf>
    <xf numFmtId="168" fontId="29" fillId="3" borderId="2" xfId="0" applyNumberFormat="1" applyFont="1" applyFill="1" applyBorder="1" applyProtection="1">
      <protection locked="0"/>
    </xf>
    <xf numFmtId="168" fontId="29" fillId="3" borderId="0" xfId="0" applyNumberFormat="1" applyFont="1" applyFill="1" applyProtection="1">
      <protection locked="0"/>
    </xf>
    <xf numFmtId="0" fontId="29" fillId="0" borderId="0" xfId="0" applyFont="1" applyProtection="1">
      <protection locked="0"/>
    </xf>
    <xf numFmtId="165" fontId="32" fillId="0" borderId="0" xfId="0" applyNumberFormat="1" applyFont="1" applyProtection="1">
      <protection locked="0"/>
    </xf>
    <xf numFmtId="3" fontId="29" fillId="4" borderId="4" xfId="0" applyNumberFormat="1" applyFont="1" applyFill="1" applyBorder="1" applyProtection="1">
      <protection locked="0"/>
    </xf>
    <xf numFmtId="3" fontId="29" fillId="3" borderId="2" xfId="0" applyNumberFormat="1" applyFont="1" applyFill="1" applyBorder="1" applyProtection="1">
      <protection locked="0"/>
    </xf>
    <xf numFmtId="3" fontId="29" fillId="4" borderId="2" xfId="0" applyNumberFormat="1" applyFont="1" applyFill="1" applyBorder="1" applyProtection="1">
      <protection locked="0"/>
    </xf>
    <xf numFmtId="3" fontId="29" fillId="4" borderId="5" xfId="0" applyNumberFormat="1" applyFont="1" applyFill="1" applyBorder="1" applyProtection="1">
      <protection locked="0"/>
    </xf>
    <xf numFmtId="4" fontId="29" fillId="3" borderId="9" xfId="0" applyNumberFormat="1" applyFont="1" applyFill="1" applyBorder="1" applyProtection="1">
      <protection locked="0"/>
    </xf>
    <xf numFmtId="164" fontId="29" fillId="3" borderId="9" xfId="0" applyNumberFormat="1" applyFont="1" applyFill="1" applyBorder="1" applyProtection="1">
      <protection locked="0"/>
    </xf>
    <xf numFmtId="4" fontId="29" fillId="4" borderId="9" xfId="0" applyNumberFormat="1" applyFont="1" applyFill="1" applyBorder="1" applyProtection="1">
      <protection locked="0"/>
    </xf>
    <xf numFmtId="164" fontId="29" fillId="4" borderId="9" xfId="0" applyNumberFormat="1" applyFont="1" applyFill="1" applyBorder="1" applyProtection="1">
      <protection locked="0"/>
    </xf>
    <xf numFmtId="4" fontId="29" fillId="4" borderId="10" xfId="0" applyNumberFormat="1" applyFont="1" applyFill="1" applyBorder="1" applyProtection="1">
      <protection locked="0"/>
    </xf>
    <xf numFmtId="164" fontId="29" fillId="4" borderId="10" xfId="0" applyNumberFormat="1" applyFont="1" applyFill="1" applyBorder="1" applyProtection="1">
      <protection locked="0"/>
    </xf>
    <xf numFmtId="0" fontId="5" fillId="0" borderId="0" xfId="0" applyFont="1" applyAlignment="1" applyProtection="1">
      <alignment horizontal="center"/>
      <protection hidden="1"/>
    </xf>
    <xf numFmtId="0" fontId="1" fillId="2" borderId="1" xfId="0" applyFont="1" applyFill="1" applyBorder="1" applyAlignment="1" applyProtection="1">
      <alignment horizontal="center"/>
      <protection hidden="1"/>
    </xf>
    <xf numFmtId="0" fontId="1" fillId="2" borderId="0" xfId="0" applyFont="1" applyFill="1" applyBorder="1" applyAlignment="1" applyProtection="1">
      <alignment horizontal="center"/>
      <protection hidden="1"/>
    </xf>
    <xf numFmtId="0" fontId="1" fillId="2" borderId="2" xfId="0" applyFont="1" applyFill="1" applyBorder="1" applyAlignment="1" applyProtection="1">
      <alignment horizontal="center"/>
      <protection hidden="1"/>
    </xf>
    <xf numFmtId="0" fontId="1" fillId="2" borderId="1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1" fillId="2" borderId="0" xfId="0" applyFont="1" applyFill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35.xml.rels><?xml version="1.0" encoding="UTF-8" standalone="yes"?>
<Relationships xmlns="http://schemas.openxmlformats.org/package/2006/relationships"><Relationship Id="rId2" Type="http://schemas.microsoft.com/office/2011/relationships/chartColorStyle" Target="colors35.xml"/><Relationship Id="rId1" Type="http://schemas.microsoft.com/office/2011/relationships/chartStyle" Target="style35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36.xml"/><Relationship Id="rId1" Type="http://schemas.microsoft.com/office/2011/relationships/chartStyle" Target="style36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37.xml"/><Relationship Id="rId1" Type="http://schemas.microsoft.com/office/2011/relationships/chartStyle" Target="style37.xml"/></Relationships>
</file>

<file path=xl/charts/_rels/chart38.xml.rels><?xml version="1.0" encoding="UTF-8" standalone="yes"?>
<Relationships xmlns="http://schemas.openxmlformats.org/package/2006/relationships"><Relationship Id="rId2" Type="http://schemas.microsoft.com/office/2011/relationships/chartColorStyle" Target="colors38.xml"/><Relationship Id="rId1" Type="http://schemas.microsoft.com/office/2011/relationships/chartStyle" Target="style38.xml"/></Relationships>
</file>

<file path=xl/charts/_rels/chart39.xml.rels><?xml version="1.0" encoding="UTF-8" standalone="yes"?>
<Relationships xmlns="http://schemas.openxmlformats.org/package/2006/relationships"><Relationship Id="rId2" Type="http://schemas.microsoft.com/office/2011/relationships/chartColorStyle" Target="colors39.xml"/><Relationship Id="rId1" Type="http://schemas.microsoft.com/office/2011/relationships/chartStyle" Target="style39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40.xml.rels><?xml version="1.0" encoding="UTF-8" standalone="yes"?>
<Relationships xmlns="http://schemas.openxmlformats.org/package/2006/relationships"><Relationship Id="rId2" Type="http://schemas.microsoft.com/office/2011/relationships/chartColorStyle" Target="colors40.xml"/><Relationship Id="rId1" Type="http://schemas.microsoft.com/office/2011/relationships/chartStyle" Target="style40.xml"/></Relationships>
</file>

<file path=xl/charts/_rels/chart41.xml.rels><?xml version="1.0" encoding="UTF-8" standalone="yes"?>
<Relationships xmlns="http://schemas.openxmlformats.org/package/2006/relationships"><Relationship Id="rId2" Type="http://schemas.microsoft.com/office/2011/relationships/chartColorStyle" Target="colors41.xml"/><Relationship Id="rId1" Type="http://schemas.microsoft.com/office/2011/relationships/chartStyle" Target="style41.xml"/></Relationships>
</file>

<file path=xl/charts/_rels/chart42.xml.rels><?xml version="1.0" encoding="UTF-8" standalone="yes"?>
<Relationships xmlns="http://schemas.openxmlformats.org/package/2006/relationships"><Relationship Id="rId2" Type="http://schemas.microsoft.com/office/2011/relationships/chartColorStyle" Target="colors42.xml"/><Relationship Id="rId1" Type="http://schemas.microsoft.com/office/2011/relationships/chartStyle" Target="style42.xml"/></Relationships>
</file>

<file path=xl/charts/_rels/chart43.xml.rels><?xml version="1.0" encoding="UTF-8" standalone="yes"?>
<Relationships xmlns="http://schemas.openxmlformats.org/package/2006/relationships"><Relationship Id="rId2" Type="http://schemas.microsoft.com/office/2011/relationships/chartColorStyle" Target="colors43.xml"/><Relationship Id="rId1" Type="http://schemas.microsoft.com/office/2011/relationships/chartStyle" Target="style43.xml"/></Relationships>
</file>

<file path=xl/charts/_rels/chart44.xml.rels><?xml version="1.0" encoding="UTF-8" standalone="yes"?>
<Relationships xmlns="http://schemas.openxmlformats.org/package/2006/relationships"><Relationship Id="rId2" Type="http://schemas.microsoft.com/office/2011/relationships/chartColorStyle" Target="colors44.xml"/><Relationship Id="rId1" Type="http://schemas.microsoft.com/office/2011/relationships/chartStyle" Target="style44.xml"/></Relationships>
</file>

<file path=xl/charts/_rels/chart45.xml.rels><?xml version="1.0" encoding="UTF-8" standalone="yes"?>
<Relationships xmlns="http://schemas.openxmlformats.org/package/2006/relationships"><Relationship Id="rId2" Type="http://schemas.microsoft.com/office/2011/relationships/chartColorStyle" Target="colors45.xml"/><Relationship Id="rId1" Type="http://schemas.microsoft.com/office/2011/relationships/chartStyle" Target="style45.xml"/></Relationships>
</file>

<file path=xl/charts/_rels/chart46.xml.rels><?xml version="1.0" encoding="UTF-8" standalone="yes"?>
<Relationships xmlns="http://schemas.openxmlformats.org/package/2006/relationships"><Relationship Id="rId2" Type="http://schemas.microsoft.com/office/2011/relationships/chartColorStyle" Target="colors46.xml"/><Relationship Id="rId1" Type="http://schemas.microsoft.com/office/2011/relationships/chartStyle" Target="style46.xml"/></Relationships>
</file>

<file path=xl/charts/_rels/chart47.xml.rels><?xml version="1.0" encoding="UTF-8" standalone="yes"?>
<Relationships xmlns="http://schemas.openxmlformats.org/package/2006/relationships"><Relationship Id="rId2" Type="http://schemas.microsoft.com/office/2011/relationships/chartColorStyle" Target="colors47.xml"/><Relationship Id="rId1" Type="http://schemas.microsoft.com/office/2011/relationships/chartStyle" Target="style47.xml"/></Relationships>
</file>

<file path=xl/charts/_rels/chart48.xml.rels><?xml version="1.0" encoding="UTF-8" standalone="yes"?>
<Relationships xmlns="http://schemas.openxmlformats.org/package/2006/relationships"><Relationship Id="rId2" Type="http://schemas.microsoft.com/office/2011/relationships/chartColorStyle" Target="colors48.xml"/><Relationship Id="rId1" Type="http://schemas.microsoft.com/office/2011/relationships/chartStyle" Target="style48.xml"/></Relationships>
</file>

<file path=xl/charts/_rels/chart49.xml.rels><?xml version="1.0" encoding="UTF-8" standalone="yes"?>
<Relationships xmlns="http://schemas.openxmlformats.org/package/2006/relationships"><Relationship Id="rId2" Type="http://schemas.microsoft.com/office/2011/relationships/chartColorStyle" Target="colors49.xml"/><Relationship Id="rId1" Type="http://schemas.microsoft.com/office/2011/relationships/chartStyle" Target="style49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50.xml.rels><?xml version="1.0" encoding="UTF-8" standalone="yes"?>
<Relationships xmlns="http://schemas.openxmlformats.org/package/2006/relationships"><Relationship Id="rId2" Type="http://schemas.microsoft.com/office/2011/relationships/chartColorStyle" Target="colors50.xml"/><Relationship Id="rId1" Type="http://schemas.microsoft.com/office/2011/relationships/chartStyle" Target="style50.xml"/></Relationships>
</file>

<file path=xl/charts/_rels/chart51.xml.rels><?xml version="1.0" encoding="UTF-8" standalone="yes"?>
<Relationships xmlns="http://schemas.openxmlformats.org/package/2006/relationships"><Relationship Id="rId2" Type="http://schemas.microsoft.com/office/2011/relationships/chartColorStyle" Target="colors51.xml"/><Relationship Id="rId1" Type="http://schemas.microsoft.com/office/2011/relationships/chartStyle" Target="style51.xml"/></Relationships>
</file>

<file path=xl/charts/_rels/chart52.xml.rels><?xml version="1.0" encoding="UTF-8" standalone="yes"?>
<Relationships xmlns="http://schemas.openxmlformats.org/package/2006/relationships"><Relationship Id="rId2" Type="http://schemas.microsoft.com/office/2011/relationships/chartColorStyle" Target="colors52.xml"/><Relationship Id="rId1" Type="http://schemas.microsoft.com/office/2011/relationships/chartStyle" Target="style52.xml"/></Relationships>
</file>

<file path=xl/charts/_rels/chart53.xml.rels><?xml version="1.0" encoding="UTF-8" standalone="yes"?>
<Relationships xmlns="http://schemas.openxmlformats.org/package/2006/relationships"><Relationship Id="rId2" Type="http://schemas.microsoft.com/office/2011/relationships/chartColorStyle" Target="colors53.xml"/><Relationship Id="rId1" Type="http://schemas.microsoft.com/office/2011/relationships/chartStyle" Target="style53.xml"/></Relationships>
</file>

<file path=xl/charts/_rels/chart54.xml.rels><?xml version="1.0" encoding="UTF-8" standalone="yes"?>
<Relationships xmlns="http://schemas.openxmlformats.org/package/2006/relationships"><Relationship Id="rId2" Type="http://schemas.microsoft.com/office/2011/relationships/chartColorStyle" Target="colors54.xml"/><Relationship Id="rId1" Type="http://schemas.microsoft.com/office/2011/relationships/chartStyle" Target="style54.xml"/></Relationships>
</file>

<file path=xl/charts/_rels/chart55.xml.rels><?xml version="1.0" encoding="UTF-8" standalone="yes"?>
<Relationships xmlns="http://schemas.openxmlformats.org/package/2006/relationships"><Relationship Id="rId2" Type="http://schemas.microsoft.com/office/2011/relationships/chartColorStyle" Target="colors55.xml"/><Relationship Id="rId1" Type="http://schemas.microsoft.com/office/2011/relationships/chartStyle" Target="style55.xml"/></Relationships>
</file>

<file path=xl/charts/_rels/chart56.xml.rels><?xml version="1.0" encoding="UTF-8" standalone="yes"?>
<Relationships xmlns="http://schemas.openxmlformats.org/package/2006/relationships"><Relationship Id="rId2" Type="http://schemas.microsoft.com/office/2011/relationships/chartColorStyle" Target="colors56.xml"/><Relationship Id="rId1" Type="http://schemas.microsoft.com/office/2011/relationships/chartStyle" Target="style56.xml"/></Relationships>
</file>

<file path=xl/charts/_rels/chart57.xml.rels><?xml version="1.0" encoding="UTF-8" standalone="yes"?>
<Relationships xmlns="http://schemas.openxmlformats.org/package/2006/relationships"><Relationship Id="rId2" Type="http://schemas.microsoft.com/office/2011/relationships/chartColorStyle" Target="colors57.xml"/><Relationship Id="rId1" Type="http://schemas.microsoft.com/office/2011/relationships/chartStyle" Target="style57.xml"/></Relationships>
</file>

<file path=xl/charts/_rels/chart58.xml.rels><?xml version="1.0" encoding="UTF-8" standalone="yes"?>
<Relationships xmlns="http://schemas.openxmlformats.org/package/2006/relationships"><Relationship Id="rId2" Type="http://schemas.microsoft.com/office/2011/relationships/chartColorStyle" Target="colors58.xml"/><Relationship Id="rId1" Type="http://schemas.microsoft.com/office/2011/relationships/chartStyle" Target="style58.xml"/></Relationships>
</file>

<file path=xl/charts/_rels/chart59.xml.rels><?xml version="1.0" encoding="UTF-8" standalone="yes"?>
<Relationships xmlns="http://schemas.openxmlformats.org/package/2006/relationships"><Relationship Id="rId2" Type="http://schemas.microsoft.com/office/2011/relationships/chartColorStyle" Target="colors59.xml"/><Relationship Id="rId1" Type="http://schemas.microsoft.com/office/2011/relationships/chartStyle" Target="style59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60.xml.rels><?xml version="1.0" encoding="UTF-8" standalone="yes"?>
<Relationships xmlns="http://schemas.openxmlformats.org/package/2006/relationships"><Relationship Id="rId2" Type="http://schemas.microsoft.com/office/2011/relationships/chartColorStyle" Target="colors60.xml"/><Relationship Id="rId1" Type="http://schemas.microsoft.com/office/2011/relationships/chartStyle" Target="style60.xml"/></Relationships>
</file>

<file path=xl/charts/_rels/chart61.xml.rels><?xml version="1.0" encoding="UTF-8" standalone="yes"?>
<Relationships xmlns="http://schemas.openxmlformats.org/package/2006/relationships"><Relationship Id="rId2" Type="http://schemas.microsoft.com/office/2011/relationships/chartColorStyle" Target="colors61.xml"/><Relationship Id="rId1" Type="http://schemas.microsoft.com/office/2011/relationships/chartStyle" Target="style61.xml"/></Relationships>
</file>

<file path=xl/charts/_rels/chart62.xml.rels><?xml version="1.0" encoding="UTF-8" standalone="yes"?>
<Relationships xmlns="http://schemas.openxmlformats.org/package/2006/relationships"><Relationship Id="rId2" Type="http://schemas.microsoft.com/office/2011/relationships/chartColorStyle" Target="colors62.xml"/><Relationship Id="rId1" Type="http://schemas.microsoft.com/office/2011/relationships/chartStyle" Target="style62.xml"/></Relationships>
</file>

<file path=xl/charts/_rels/chart63.xml.rels><?xml version="1.0" encoding="UTF-8" standalone="yes"?>
<Relationships xmlns="http://schemas.openxmlformats.org/package/2006/relationships"><Relationship Id="rId2" Type="http://schemas.microsoft.com/office/2011/relationships/chartColorStyle" Target="colors63.xml"/><Relationship Id="rId1" Type="http://schemas.microsoft.com/office/2011/relationships/chartStyle" Target="style63.xml"/></Relationships>
</file>

<file path=xl/charts/_rels/chart64.xml.rels><?xml version="1.0" encoding="UTF-8" standalone="yes"?>
<Relationships xmlns="http://schemas.openxmlformats.org/package/2006/relationships"><Relationship Id="rId2" Type="http://schemas.microsoft.com/office/2011/relationships/chartColorStyle" Target="colors64.xml"/><Relationship Id="rId1" Type="http://schemas.microsoft.com/office/2011/relationships/chartStyle" Target="style64.xml"/></Relationships>
</file>

<file path=xl/charts/_rels/chart65.xml.rels><?xml version="1.0" encoding="UTF-8" standalone="yes"?>
<Relationships xmlns="http://schemas.openxmlformats.org/package/2006/relationships"><Relationship Id="rId2" Type="http://schemas.microsoft.com/office/2011/relationships/chartColorStyle" Target="colors65.xml"/><Relationship Id="rId1" Type="http://schemas.microsoft.com/office/2011/relationships/chartStyle" Target="style65.xml"/></Relationships>
</file>

<file path=xl/charts/_rels/chart66.xml.rels><?xml version="1.0" encoding="UTF-8" standalone="yes"?>
<Relationships xmlns="http://schemas.openxmlformats.org/package/2006/relationships"><Relationship Id="rId2" Type="http://schemas.microsoft.com/office/2011/relationships/chartColorStyle" Target="colors66.xml"/><Relationship Id="rId1" Type="http://schemas.microsoft.com/office/2011/relationships/chartStyle" Target="style66.xml"/></Relationships>
</file>

<file path=xl/charts/_rels/chart67.xml.rels><?xml version="1.0" encoding="UTF-8" standalone="yes"?>
<Relationships xmlns="http://schemas.openxmlformats.org/package/2006/relationships"><Relationship Id="rId2" Type="http://schemas.microsoft.com/office/2011/relationships/chartColorStyle" Target="colors67.xml"/><Relationship Id="rId1" Type="http://schemas.microsoft.com/office/2011/relationships/chartStyle" Target="style67.xml"/></Relationships>
</file>

<file path=xl/charts/_rels/chart68.xml.rels><?xml version="1.0" encoding="UTF-8" standalone="yes"?>
<Relationships xmlns="http://schemas.openxmlformats.org/package/2006/relationships"><Relationship Id="rId2" Type="http://schemas.microsoft.com/office/2011/relationships/chartColorStyle" Target="colors68.xml"/><Relationship Id="rId1" Type="http://schemas.microsoft.com/office/2011/relationships/chartStyle" Target="style68.xml"/></Relationships>
</file>

<file path=xl/charts/_rels/chart69.xml.rels><?xml version="1.0" encoding="UTF-8" standalone="yes"?>
<Relationships xmlns="http://schemas.openxmlformats.org/package/2006/relationships"><Relationship Id="rId2" Type="http://schemas.microsoft.com/office/2011/relationships/chartColorStyle" Target="colors69.xml"/><Relationship Id="rId1" Type="http://schemas.microsoft.com/office/2011/relationships/chartStyle" Target="style69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70.xml.rels><?xml version="1.0" encoding="UTF-8" standalone="yes"?>
<Relationships xmlns="http://schemas.openxmlformats.org/package/2006/relationships"><Relationship Id="rId2" Type="http://schemas.microsoft.com/office/2011/relationships/chartColorStyle" Target="colors70.xml"/><Relationship Id="rId1" Type="http://schemas.microsoft.com/office/2011/relationships/chartStyle" Target="style70.xml"/></Relationships>
</file>

<file path=xl/charts/_rels/chart71.xml.rels><?xml version="1.0" encoding="UTF-8" standalone="yes"?>
<Relationships xmlns="http://schemas.openxmlformats.org/package/2006/relationships"><Relationship Id="rId2" Type="http://schemas.microsoft.com/office/2011/relationships/chartColorStyle" Target="colors71.xml"/><Relationship Id="rId1" Type="http://schemas.microsoft.com/office/2011/relationships/chartStyle" Target="style71.xml"/></Relationships>
</file>

<file path=xl/charts/_rels/chart72.xml.rels><?xml version="1.0" encoding="UTF-8" standalone="yes"?>
<Relationships xmlns="http://schemas.openxmlformats.org/package/2006/relationships"><Relationship Id="rId2" Type="http://schemas.microsoft.com/office/2011/relationships/chartColorStyle" Target="colors72.xml"/><Relationship Id="rId1" Type="http://schemas.microsoft.com/office/2011/relationships/chartStyle" Target="style72.xml"/></Relationships>
</file>

<file path=xl/charts/_rels/chart73.xml.rels><?xml version="1.0" encoding="UTF-8" standalone="yes"?>
<Relationships xmlns="http://schemas.openxmlformats.org/package/2006/relationships"><Relationship Id="rId2" Type="http://schemas.microsoft.com/office/2011/relationships/chartColorStyle" Target="colors73.xml"/><Relationship Id="rId1" Type="http://schemas.microsoft.com/office/2011/relationships/chartStyle" Target="style73.xml"/></Relationships>
</file>

<file path=xl/charts/_rels/chart74.xml.rels><?xml version="1.0" encoding="UTF-8" standalone="yes"?>
<Relationships xmlns="http://schemas.openxmlformats.org/package/2006/relationships"><Relationship Id="rId2" Type="http://schemas.microsoft.com/office/2011/relationships/chartColorStyle" Target="colors74.xml"/><Relationship Id="rId1" Type="http://schemas.microsoft.com/office/2011/relationships/chartStyle" Target="style74.xml"/></Relationships>
</file>

<file path=xl/charts/_rels/chart75.xml.rels><?xml version="1.0" encoding="UTF-8" standalone="yes"?>
<Relationships xmlns="http://schemas.openxmlformats.org/package/2006/relationships"><Relationship Id="rId2" Type="http://schemas.microsoft.com/office/2011/relationships/chartColorStyle" Target="colors75.xml"/><Relationship Id="rId1" Type="http://schemas.microsoft.com/office/2011/relationships/chartStyle" Target="style75.xml"/></Relationships>
</file>

<file path=xl/charts/_rels/chart76.xml.rels><?xml version="1.0" encoding="UTF-8" standalone="yes"?>
<Relationships xmlns="http://schemas.openxmlformats.org/package/2006/relationships"><Relationship Id="rId2" Type="http://schemas.microsoft.com/office/2011/relationships/chartColorStyle" Target="colors76.xml"/><Relationship Id="rId1" Type="http://schemas.microsoft.com/office/2011/relationships/chartStyle" Target="style76.xml"/></Relationships>
</file>

<file path=xl/charts/_rels/chart77.xml.rels><?xml version="1.0" encoding="UTF-8" standalone="yes"?>
<Relationships xmlns="http://schemas.openxmlformats.org/package/2006/relationships"><Relationship Id="rId2" Type="http://schemas.microsoft.com/office/2011/relationships/chartColorStyle" Target="colors77.xml"/><Relationship Id="rId1" Type="http://schemas.microsoft.com/office/2011/relationships/chartStyle" Target="style77.xml"/></Relationships>
</file>

<file path=xl/charts/_rels/chart78.xml.rels><?xml version="1.0" encoding="UTF-8" standalone="yes"?>
<Relationships xmlns="http://schemas.openxmlformats.org/package/2006/relationships"><Relationship Id="rId2" Type="http://schemas.microsoft.com/office/2011/relationships/chartColorStyle" Target="colors78.xml"/><Relationship Id="rId1" Type="http://schemas.microsoft.com/office/2011/relationships/chartStyle" Target="style78.xml"/></Relationships>
</file>

<file path=xl/charts/_rels/chart79.xml.rels><?xml version="1.0" encoding="UTF-8" standalone="yes"?>
<Relationships xmlns="http://schemas.openxmlformats.org/package/2006/relationships"><Relationship Id="rId2" Type="http://schemas.microsoft.com/office/2011/relationships/chartColorStyle" Target="colors79.xml"/><Relationship Id="rId1" Type="http://schemas.microsoft.com/office/2011/relationships/chartStyle" Target="style79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80.xml.rels><?xml version="1.0" encoding="UTF-8" standalone="yes"?>
<Relationships xmlns="http://schemas.openxmlformats.org/package/2006/relationships"><Relationship Id="rId2" Type="http://schemas.microsoft.com/office/2011/relationships/chartColorStyle" Target="colors80.xml"/><Relationship Id="rId1" Type="http://schemas.microsoft.com/office/2011/relationships/chartStyle" Target="style80.xml"/></Relationships>
</file>

<file path=xl/charts/_rels/chart81.xml.rels><?xml version="1.0" encoding="UTF-8" standalone="yes"?>
<Relationships xmlns="http://schemas.openxmlformats.org/package/2006/relationships"><Relationship Id="rId2" Type="http://schemas.microsoft.com/office/2011/relationships/chartColorStyle" Target="colors81.xml"/><Relationship Id="rId1" Type="http://schemas.microsoft.com/office/2011/relationships/chartStyle" Target="style81.xml"/></Relationships>
</file>

<file path=xl/charts/_rels/chart82.xml.rels><?xml version="1.0" encoding="UTF-8" standalone="yes"?>
<Relationships xmlns="http://schemas.openxmlformats.org/package/2006/relationships"><Relationship Id="rId2" Type="http://schemas.microsoft.com/office/2011/relationships/chartColorStyle" Target="colors82.xml"/><Relationship Id="rId1" Type="http://schemas.microsoft.com/office/2011/relationships/chartStyle" Target="style82.xml"/></Relationships>
</file>

<file path=xl/charts/_rels/chart83.xml.rels><?xml version="1.0" encoding="UTF-8" standalone="yes"?>
<Relationships xmlns="http://schemas.openxmlformats.org/package/2006/relationships"><Relationship Id="rId2" Type="http://schemas.microsoft.com/office/2011/relationships/chartColorStyle" Target="colors83.xml"/><Relationship Id="rId1" Type="http://schemas.microsoft.com/office/2011/relationships/chartStyle" Target="style83.xml"/></Relationships>
</file>

<file path=xl/charts/_rels/chart84.xml.rels><?xml version="1.0" encoding="UTF-8" standalone="yes"?>
<Relationships xmlns="http://schemas.openxmlformats.org/package/2006/relationships"><Relationship Id="rId2" Type="http://schemas.microsoft.com/office/2011/relationships/chartColorStyle" Target="colors84.xml"/><Relationship Id="rId1" Type="http://schemas.microsoft.com/office/2011/relationships/chartStyle" Target="style84.xml"/></Relationships>
</file>

<file path=xl/charts/_rels/chart85.xml.rels><?xml version="1.0" encoding="UTF-8" standalone="yes"?>
<Relationships xmlns="http://schemas.openxmlformats.org/package/2006/relationships"><Relationship Id="rId2" Type="http://schemas.microsoft.com/office/2011/relationships/chartColorStyle" Target="colors85.xml"/><Relationship Id="rId1" Type="http://schemas.microsoft.com/office/2011/relationships/chartStyle" Target="style85.xml"/></Relationships>
</file>

<file path=xl/charts/_rels/chart86.xml.rels><?xml version="1.0" encoding="UTF-8" standalone="yes"?>
<Relationships xmlns="http://schemas.openxmlformats.org/package/2006/relationships"><Relationship Id="rId2" Type="http://schemas.microsoft.com/office/2011/relationships/chartColorStyle" Target="colors86.xml"/><Relationship Id="rId1" Type="http://schemas.microsoft.com/office/2011/relationships/chartStyle" Target="style86.xml"/></Relationships>
</file>

<file path=xl/charts/_rels/chart87.xml.rels><?xml version="1.0" encoding="UTF-8" standalone="yes"?>
<Relationships xmlns="http://schemas.openxmlformats.org/package/2006/relationships"><Relationship Id="rId2" Type="http://schemas.microsoft.com/office/2011/relationships/chartColorStyle" Target="colors87.xml"/><Relationship Id="rId1" Type="http://schemas.microsoft.com/office/2011/relationships/chartStyle" Target="style87.xml"/></Relationships>
</file>

<file path=xl/charts/_rels/chart88.xml.rels><?xml version="1.0" encoding="UTF-8" standalone="yes"?>
<Relationships xmlns="http://schemas.openxmlformats.org/package/2006/relationships"><Relationship Id="rId2" Type="http://schemas.microsoft.com/office/2011/relationships/chartColorStyle" Target="colors88.xml"/><Relationship Id="rId1" Type="http://schemas.microsoft.com/office/2011/relationships/chartStyle" Target="style88.xml"/></Relationships>
</file>

<file path=xl/charts/_rels/chart89.xml.rels><?xml version="1.0" encoding="UTF-8" standalone="yes"?>
<Relationships xmlns="http://schemas.openxmlformats.org/package/2006/relationships"><Relationship Id="rId2" Type="http://schemas.microsoft.com/office/2011/relationships/chartColorStyle" Target="colors89.xml"/><Relationship Id="rId1" Type="http://schemas.microsoft.com/office/2011/relationships/chartStyle" Target="style89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90.xml.rels><?xml version="1.0" encoding="UTF-8" standalone="yes"?>
<Relationships xmlns="http://schemas.openxmlformats.org/package/2006/relationships"><Relationship Id="rId2" Type="http://schemas.microsoft.com/office/2011/relationships/chartColorStyle" Target="colors90.xml"/><Relationship Id="rId1" Type="http://schemas.microsoft.com/office/2011/relationships/chartStyle" Target="style9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40" b="0" i="0" u="none" strike="noStrike" baseline="0">
                <a:effectLst/>
              </a:rPr>
              <a:t> Additional </a:t>
            </a:r>
            <a:r>
              <a:rPr lang="en-US" baseline="0"/>
              <a:t>Container Fleet Ships Needed to Maintain Call Frequency 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598754865163405"/>
          <c:y val="0.20228753733369537"/>
          <c:w val="0.87259031034874956"/>
          <c:h val="0.77667073943343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'Analysis Matrices'!$C$536:$D$536</c:f>
              <c:strCache>
                <c:ptCount val="2"/>
                <c:pt idx="0">
                  <c:v>200</c:v>
                </c:pt>
                <c:pt idx="1">
                  <c:v>nm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rgbClr val="00B0F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'Analysis Matrices'!$C$518:$L$518</c:f>
              <c:numCache>
                <c:formatCode>0.0</c:formatCode>
                <c:ptCount val="10"/>
                <c:pt idx="0">
                  <c:v>15.4</c:v>
                </c:pt>
                <c:pt idx="1">
                  <c:v>14.8</c:v>
                </c:pt>
                <c:pt idx="2">
                  <c:v>14.200000000000001</c:v>
                </c:pt>
                <c:pt idx="3">
                  <c:v>13.600000000000001</c:v>
                </c:pt>
                <c:pt idx="4">
                  <c:v>13.000000000000002</c:v>
                </c:pt>
                <c:pt idx="5">
                  <c:v>12.400000000000002</c:v>
                </c:pt>
                <c:pt idx="6">
                  <c:v>11.800000000000002</c:v>
                </c:pt>
                <c:pt idx="7">
                  <c:v>11.200000000000003</c:v>
                </c:pt>
                <c:pt idx="8">
                  <c:v>10.600000000000003</c:v>
                </c:pt>
                <c:pt idx="9">
                  <c:v>10.000000000000004</c:v>
                </c:pt>
              </c:numCache>
            </c:numRef>
          </c:cat>
          <c:val>
            <c:numRef>
              <c:f>'Analysis Matrices'!$P$518:$Y$518</c:f>
              <c:numCache>
                <c:formatCode>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55-45D0-8F4C-596C0DBE78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709399247"/>
        <c:axId val="789824927"/>
      </c:barChart>
      <c:catAx>
        <c:axId val="709399247"/>
        <c:scaling>
          <c:orientation val="minMax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Speed,</a:t>
                </a:r>
                <a:r>
                  <a:rPr lang="en-US" baseline="0"/>
                  <a:t> knots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"/>
              <c:y val="0.9461879608383514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9824927"/>
        <c:crosses val="autoZero"/>
        <c:auto val="1"/>
        <c:lblAlgn val="ctr"/>
        <c:lblOffset val="100"/>
        <c:noMultiLvlLbl val="0"/>
      </c:catAx>
      <c:valAx>
        <c:axId val="789824927"/>
        <c:scaling>
          <c:orientation val="minMax"/>
          <c:max val="40"/>
          <c:min val="0"/>
        </c:scaling>
        <c:delete val="0"/>
        <c:axPos val="l"/>
        <c:majorGridlines>
          <c:spPr>
            <a:ln w="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Additional</a:t>
                </a:r>
                <a:r>
                  <a:rPr lang="en-US" baseline="0"/>
                  <a:t> Ships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1.7447033923468504E-2"/>
              <c:y val="0.4058116784733190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9399247"/>
        <c:crosses val="autoZero"/>
        <c:crossBetween val="between"/>
        <c:majorUnit val="4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aseline="0"/>
              <a:t>Net </a:t>
            </a:r>
            <a:r>
              <a:rPr lang="en-US" sz="1440" b="0" i="0" u="none" strike="noStrike" baseline="0">
                <a:effectLst/>
              </a:rPr>
              <a:t>Container</a:t>
            </a:r>
            <a:r>
              <a:rPr lang="en-US" baseline="0"/>
              <a:t> Fleet </a:t>
            </a:r>
            <a:r>
              <a:rPr lang="en-US"/>
              <a:t>CO</a:t>
            </a:r>
            <a:r>
              <a:rPr lang="en-US" sz="1400" baseline="-25000"/>
              <a:t>2</a:t>
            </a:r>
            <a:r>
              <a:rPr lang="en-US"/>
              <a:t>e Emission Changes Compared to GSA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598754865163405"/>
          <c:y val="0.20228753733369537"/>
          <c:w val="0.87259031034874956"/>
          <c:h val="0.77667073943343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'Analysis Matrices'!$C$536:$D$536</c:f>
              <c:strCache>
                <c:ptCount val="2"/>
                <c:pt idx="0">
                  <c:v>200</c:v>
                </c:pt>
                <c:pt idx="1">
                  <c:v>nm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'Analysis Matrices'!$C$518:$L$518</c:f>
              <c:numCache>
                <c:formatCode>0.0</c:formatCode>
                <c:ptCount val="10"/>
                <c:pt idx="0">
                  <c:v>15.4</c:v>
                </c:pt>
                <c:pt idx="1">
                  <c:v>14.8</c:v>
                </c:pt>
                <c:pt idx="2">
                  <c:v>14.200000000000001</c:v>
                </c:pt>
                <c:pt idx="3">
                  <c:v>13.600000000000001</c:v>
                </c:pt>
                <c:pt idx="4">
                  <c:v>13.000000000000002</c:v>
                </c:pt>
                <c:pt idx="5">
                  <c:v>12.400000000000002</c:v>
                </c:pt>
                <c:pt idx="6">
                  <c:v>11.800000000000002</c:v>
                </c:pt>
                <c:pt idx="7">
                  <c:v>11.200000000000003</c:v>
                </c:pt>
                <c:pt idx="8">
                  <c:v>10.600000000000003</c:v>
                </c:pt>
                <c:pt idx="9">
                  <c:v>10.000000000000004</c:v>
                </c:pt>
              </c:numCache>
            </c:numRef>
          </c:cat>
          <c:val>
            <c:numRef>
              <c:f>'Analysis Matrices'!$E$237:$N$237</c:f>
              <c:numCache>
                <c:formatCode>0.0%</c:formatCode>
                <c:ptCount val="10"/>
                <c:pt idx="0">
                  <c:v>-6.1665802113006409E-2</c:v>
                </c:pt>
                <c:pt idx="1">
                  <c:v>-0.117613118587683</c:v>
                </c:pt>
                <c:pt idx="2">
                  <c:v>-0.16689841566551167</c:v>
                </c:pt>
                <c:pt idx="3">
                  <c:v>-0.21487393368346627</c:v>
                </c:pt>
                <c:pt idx="4">
                  <c:v>-0.25953366079620072</c:v>
                </c:pt>
                <c:pt idx="5">
                  <c:v>-0.30124907593617101</c:v>
                </c:pt>
                <c:pt idx="6">
                  <c:v>-0.34249251103798356</c:v>
                </c:pt>
                <c:pt idx="7">
                  <c:v>-0.38348181556696787</c:v>
                </c:pt>
                <c:pt idx="8">
                  <c:v>-0.3588247688581519</c:v>
                </c:pt>
                <c:pt idx="9">
                  <c:v>-0.39114845879350518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56-F544-B773-983D541C8D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709399247"/>
        <c:axId val="789824927"/>
      </c:barChart>
      <c:catAx>
        <c:axId val="709399247"/>
        <c:scaling>
          <c:orientation val="minMax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Speed,</a:t>
                </a:r>
                <a:r>
                  <a:rPr lang="en-US" baseline="0"/>
                  <a:t> knots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"/>
              <c:y val="0.9463539208335718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9824927"/>
        <c:crosses val="autoZero"/>
        <c:auto val="1"/>
        <c:lblAlgn val="ctr"/>
        <c:lblOffset val="100"/>
        <c:noMultiLvlLbl val="0"/>
      </c:catAx>
      <c:valAx>
        <c:axId val="789824927"/>
        <c:scaling>
          <c:orientation val="minMax"/>
          <c:max val="0.8"/>
          <c:min val="-0.8"/>
        </c:scaling>
        <c:delete val="0"/>
        <c:axPos val="l"/>
        <c:majorGridlines>
          <c:spPr>
            <a:ln w="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Emission Change</a:t>
                </a:r>
              </a:p>
            </c:rich>
          </c:tx>
          <c:layout>
            <c:manualLayout>
              <c:xMode val="edge"/>
              <c:yMode val="edge"/>
              <c:x val="1.7447033923468504E-2"/>
              <c:y val="0.4058116784733190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939924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aseline="0"/>
              <a:t>Net </a:t>
            </a:r>
            <a:r>
              <a:rPr lang="en-US" sz="1440" b="0" i="0" u="none" strike="noStrike" baseline="0">
                <a:effectLst/>
              </a:rPr>
              <a:t>Container </a:t>
            </a:r>
            <a:r>
              <a:rPr lang="en-US" baseline="0"/>
              <a:t>Fleet </a:t>
            </a:r>
            <a:r>
              <a:rPr lang="en-US"/>
              <a:t>CO</a:t>
            </a:r>
            <a:r>
              <a:rPr lang="en-US" sz="1400" baseline="-25000"/>
              <a:t>2</a:t>
            </a:r>
            <a:r>
              <a:rPr lang="en-US"/>
              <a:t>e Emission Changes</a:t>
            </a:r>
            <a:r>
              <a:rPr lang="en-US" sz="1440" b="0" i="0" u="none" strike="noStrike" baseline="0">
                <a:effectLst/>
              </a:rPr>
              <a:t> Compared to GSA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598758760764439"/>
          <c:y val="0.14124082306871832"/>
          <c:w val="0.87259031034874956"/>
          <c:h val="0.77667073943343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'Analysis Matrices'!$C$537:$D$537</c:f>
              <c:strCache>
                <c:ptCount val="2"/>
                <c:pt idx="0">
                  <c:v>200</c:v>
                </c:pt>
                <c:pt idx="1">
                  <c:v>nm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'Analysis Matrices'!$C$519:$L$519</c:f>
              <c:numCache>
                <c:formatCode>0.0</c:formatCode>
                <c:ptCount val="10"/>
                <c:pt idx="0">
                  <c:v>18.100000000000001</c:v>
                </c:pt>
                <c:pt idx="1">
                  <c:v>17.200000000000003</c:v>
                </c:pt>
                <c:pt idx="2">
                  <c:v>16.300000000000004</c:v>
                </c:pt>
                <c:pt idx="3">
                  <c:v>15.400000000000004</c:v>
                </c:pt>
                <c:pt idx="4">
                  <c:v>14.500000000000004</c:v>
                </c:pt>
                <c:pt idx="5">
                  <c:v>13.600000000000003</c:v>
                </c:pt>
                <c:pt idx="6">
                  <c:v>12.700000000000003</c:v>
                </c:pt>
                <c:pt idx="7">
                  <c:v>11.800000000000002</c:v>
                </c:pt>
                <c:pt idx="8">
                  <c:v>10.900000000000002</c:v>
                </c:pt>
                <c:pt idx="9">
                  <c:v>10.000000000000002</c:v>
                </c:pt>
              </c:numCache>
            </c:numRef>
          </c:cat>
          <c:val>
            <c:numRef>
              <c:f>'Analysis Matrices'!$E$238:$N$238</c:f>
              <c:numCache>
                <c:formatCode>0.0%</c:formatCode>
                <c:ptCount val="10"/>
                <c:pt idx="0">
                  <c:v>-8.7312954074910243E-2</c:v>
                </c:pt>
                <c:pt idx="1">
                  <c:v>-0.16225054742685482</c:v>
                </c:pt>
                <c:pt idx="2">
                  <c:v>-0.2294654467323673</c:v>
                </c:pt>
                <c:pt idx="3">
                  <c:v>-0.29187935298229634</c:v>
                </c:pt>
                <c:pt idx="4">
                  <c:v>-0.349313900525275</c:v>
                </c:pt>
                <c:pt idx="5">
                  <c:v>-0.40690504519404264</c:v>
                </c:pt>
                <c:pt idx="6">
                  <c:v>-0.42212946732168499</c:v>
                </c:pt>
                <c:pt idx="7">
                  <c:v>-0.47194068855161209</c:v>
                </c:pt>
                <c:pt idx="8">
                  <c:v>-0.51953093338876066</c:v>
                </c:pt>
                <c:pt idx="9">
                  <c:v>-0.56245091857433693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84-4C8E-9C09-29982493EA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709399247"/>
        <c:axId val="789824927"/>
      </c:barChart>
      <c:catAx>
        <c:axId val="709399247"/>
        <c:scaling>
          <c:orientation val="minMax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Speed,</a:t>
                </a:r>
                <a:r>
                  <a:rPr lang="en-US" baseline="0"/>
                  <a:t> knots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"/>
              <c:y val="0.946657794318556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9824927"/>
        <c:crosses val="autoZero"/>
        <c:auto val="1"/>
        <c:lblAlgn val="ctr"/>
        <c:lblOffset val="100"/>
        <c:noMultiLvlLbl val="0"/>
      </c:catAx>
      <c:valAx>
        <c:axId val="789824927"/>
        <c:scaling>
          <c:orientation val="minMax"/>
          <c:max val="0.8"/>
          <c:min val="-0.8"/>
        </c:scaling>
        <c:delete val="0"/>
        <c:axPos val="l"/>
        <c:majorGridlines>
          <c:spPr>
            <a:ln w="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Emission Change</a:t>
                </a:r>
              </a:p>
            </c:rich>
          </c:tx>
          <c:layout>
            <c:manualLayout>
              <c:xMode val="edge"/>
              <c:yMode val="edge"/>
              <c:x val="1.7447033923468504E-2"/>
              <c:y val="0.4058116784733190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939924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aseline="0"/>
              <a:t>Net </a:t>
            </a:r>
            <a:r>
              <a:rPr lang="en-US" sz="1440" b="0" i="0" u="none" strike="noStrike" baseline="0">
                <a:effectLst/>
              </a:rPr>
              <a:t>Container </a:t>
            </a:r>
            <a:r>
              <a:rPr lang="en-US" baseline="0"/>
              <a:t>Fleet </a:t>
            </a:r>
            <a:r>
              <a:rPr lang="en-US"/>
              <a:t>CO</a:t>
            </a:r>
            <a:r>
              <a:rPr lang="en-US" sz="1400" baseline="-25000"/>
              <a:t>2</a:t>
            </a:r>
            <a:r>
              <a:rPr lang="en-US"/>
              <a:t>e Emission Changes</a:t>
            </a:r>
            <a:r>
              <a:rPr lang="en-US" sz="1440" b="0" i="0" u="none" strike="noStrike" baseline="0">
                <a:effectLst/>
              </a:rPr>
              <a:t> Compared to GSA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598754865163405"/>
          <c:y val="0.20228753733369537"/>
          <c:w val="0.87259031034874956"/>
          <c:h val="0.77667073943343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'Analysis Matrices'!$C$538:$D$538</c:f>
              <c:strCache>
                <c:ptCount val="2"/>
                <c:pt idx="0">
                  <c:v>600</c:v>
                </c:pt>
                <c:pt idx="1">
                  <c:v>nm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'Analysis Matrices'!$C$520:$L$520</c:f>
              <c:numCache>
                <c:formatCode>0.0</c:formatCode>
                <c:ptCount val="10"/>
                <c:pt idx="0">
                  <c:v>19</c:v>
                </c:pt>
                <c:pt idx="1">
                  <c:v>18</c:v>
                </c:pt>
                <c:pt idx="2">
                  <c:v>17</c:v>
                </c:pt>
                <c:pt idx="3">
                  <c:v>16</c:v>
                </c:pt>
                <c:pt idx="4">
                  <c:v>15</c:v>
                </c:pt>
                <c:pt idx="5">
                  <c:v>14</c:v>
                </c:pt>
                <c:pt idx="6">
                  <c:v>13</c:v>
                </c:pt>
                <c:pt idx="7">
                  <c:v>12</c:v>
                </c:pt>
                <c:pt idx="8">
                  <c:v>11</c:v>
                </c:pt>
                <c:pt idx="9">
                  <c:v>10</c:v>
                </c:pt>
              </c:numCache>
            </c:numRef>
          </c:cat>
          <c:val>
            <c:numRef>
              <c:f>'Analysis Matrices'!$E$239:$N$239</c:f>
              <c:numCache>
                <c:formatCode>0.0%</c:formatCode>
                <c:ptCount val="10"/>
                <c:pt idx="0">
                  <c:v>-8.1275759264244213E-2</c:v>
                </c:pt>
                <c:pt idx="1">
                  <c:v>-0.15495751760139562</c:v>
                </c:pt>
                <c:pt idx="2">
                  <c:v>-0.22646578864992498</c:v>
                </c:pt>
                <c:pt idx="3">
                  <c:v>-0.29326393982961169</c:v>
                </c:pt>
                <c:pt idx="4">
                  <c:v>-0.35844769969321688</c:v>
                </c:pt>
                <c:pt idx="5">
                  <c:v>-0.38399932898709671</c:v>
                </c:pt>
                <c:pt idx="6">
                  <c:v>-0.44382091880006108</c:v>
                </c:pt>
                <c:pt idx="7">
                  <c:v>-0.49915010433013107</c:v>
                </c:pt>
                <c:pt idx="8">
                  <c:v>-0.54965878399423718</c:v>
                </c:pt>
                <c:pt idx="9">
                  <c:v>-0.59641504313700222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B4-40E8-9613-2904DE145A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709399247"/>
        <c:axId val="789824927"/>
      </c:barChart>
      <c:catAx>
        <c:axId val="709399247"/>
        <c:scaling>
          <c:orientation val="minMax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Speed,</a:t>
                </a:r>
                <a:r>
                  <a:rPr lang="en-US" baseline="0"/>
                  <a:t> knots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"/>
              <c:y val="0.9461586246833999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9824927"/>
        <c:crosses val="autoZero"/>
        <c:auto val="1"/>
        <c:lblAlgn val="ctr"/>
        <c:lblOffset val="100"/>
        <c:noMultiLvlLbl val="0"/>
      </c:catAx>
      <c:valAx>
        <c:axId val="789824927"/>
        <c:scaling>
          <c:orientation val="minMax"/>
          <c:max val="0.8"/>
          <c:min val="-0.8"/>
        </c:scaling>
        <c:delete val="0"/>
        <c:axPos val="l"/>
        <c:majorGridlines>
          <c:spPr>
            <a:ln w="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Emission Change</a:t>
                </a:r>
              </a:p>
            </c:rich>
          </c:tx>
          <c:layout>
            <c:manualLayout>
              <c:xMode val="edge"/>
              <c:yMode val="edge"/>
              <c:x val="1.7447033923468504E-2"/>
              <c:y val="0.4058116784733190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939924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aseline="0"/>
              <a:t>Net </a:t>
            </a:r>
            <a:r>
              <a:rPr lang="en-US" sz="1440" b="0" i="0" u="none" strike="noStrike" baseline="0">
                <a:effectLst/>
              </a:rPr>
              <a:t>Container </a:t>
            </a:r>
            <a:r>
              <a:rPr lang="en-US" baseline="0"/>
              <a:t>Fleet </a:t>
            </a:r>
            <a:r>
              <a:rPr lang="en-US"/>
              <a:t>CO</a:t>
            </a:r>
            <a:r>
              <a:rPr lang="en-US" sz="1400" baseline="-25000"/>
              <a:t>2</a:t>
            </a:r>
            <a:r>
              <a:rPr lang="en-US"/>
              <a:t>e Emission Changes</a:t>
            </a:r>
            <a:r>
              <a:rPr lang="en-US" sz="1440" b="0" i="0" u="none" strike="noStrike" baseline="0">
                <a:effectLst/>
              </a:rPr>
              <a:t> Compared to GSA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598754865163405"/>
          <c:y val="0.20228753733369537"/>
          <c:w val="0.87259031034874956"/>
          <c:h val="0.77667073943343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'Analysis Matrices'!$C$539:$D$539</c:f>
              <c:strCache>
                <c:ptCount val="2"/>
                <c:pt idx="0">
                  <c:v>800</c:v>
                </c:pt>
                <c:pt idx="1">
                  <c:v>nm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'Analysis Matrices'!$C$521:$L$521</c:f>
              <c:numCache>
                <c:formatCode>0.0</c:formatCode>
                <c:ptCount val="10"/>
                <c:pt idx="0">
                  <c:v>19</c:v>
                </c:pt>
                <c:pt idx="1">
                  <c:v>18</c:v>
                </c:pt>
                <c:pt idx="2">
                  <c:v>17</c:v>
                </c:pt>
                <c:pt idx="3">
                  <c:v>16</c:v>
                </c:pt>
                <c:pt idx="4">
                  <c:v>15</c:v>
                </c:pt>
                <c:pt idx="5">
                  <c:v>14</c:v>
                </c:pt>
                <c:pt idx="6">
                  <c:v>13</c:v>
                </c:pt>
                <c:pt idx="7">
                  <c:v>12</c:v>
                </c:pt>
                <c:pt idx="8">
                  <c:v>11</c:v>
                </c:pt>
                <c:pt idx="9">
                  <c:v>10</c:v>
                </c:pt>
              </c:numCache>
            </c:numRef>
          </c:cat>
          <c:val>
            <c:numRef>
              <c:f>'Analysis Matrices'!$E$240:$N$240</c:f>
              <c:numCache>
                <c:formatCode>0.0%</c:formatCode>
                <c:ptCount val="10"/>
                <c:pt idx="0">
                  <c:v>-9.0073921948210026E-2</c:v>
                </c:pt>
                <c:pt idx="1">
                  <c:v>-0.16851437827906274</c:v>
                </c:pt>
                <c:pt idx="2">
                  <c:v>-0.23768073916641577</c:v>
                </c:pt>
                <c:pt idx="3">
                  <c:v>-0.3038173341389328</c:v>
                </c:pt>
                <c:pt idx="4">
                  <c:v>-0.36727194764008042</c:v>
                </c:pt>
                <c:pt idx="5">
                  <c:v>-0.42891426217222239</c:v>
                </c:pt>
                <c:pt idx="6">
                  <c:v>-0.45014383752803133</c:v>
                </c:pt>
                <c:pt idx="7">
                  <c:v>-0.50341225572320025</c:v>
                </c:pt>
                <c:pt idx="8">
                  <c:v>-0.5539476921663149</c:v>
                </c:pt>
                <c:pt idx="9">
                  <c:v>-0.600696249636266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43-47CB-B462-344D65A9B2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709399247"/>
        <c:axId val="789824927"/>
      </c:barChart>
      <c:catAx>
        <c:axId val="709399247"/>
        <c:scaling>
          <c:orientation val="minMax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Speed,</a:t>
                </a:r>
                <a:r>
                  <a:rPr lang="en-US" baseline="0"/>
                  <a:t> knots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"/>
              <c:y val="0.9465923703587950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9824927"/>
        <c:crosses val="autoZero"/>
        <c:auto val="1"/>
        <c:lblAlgn val="ctr"/>
        <c:lblOffset val="100"/>
        <c:noMultiLvlLbl val="0"/>
      </c:catAx>
      <c:valAx>
        <c:axId val="789824927"/>
        <c:scaling>
          <c:orientation val="minMax"/>
          <c:max val="0.8"/>
          <c:min val="-0.8"/>
        </c:scaling>
        <c:delete val="0"/>
        <c:axPos val="l"/>
        <c:majorGridlines>
          <c:spPr>
            <a:ln w="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Emission Change</a:t>
                </a:r>
              </a:p>
            </c:rich>
          </c:tx>
          <c:layout>
            <c:manualLayout>
              <c:xMode val="edge"/>
              <c:yMode val="edge"/>
              <c:x val="1.7447033923468504E-2"/>
              <c:y val="0.4058116784733190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939924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aseline="0"/>
              <a:t>Net </a:t>
            </a:r>
            <a:r>
              <a:rPr lang="en-US" sz="1440" b="0" i="0" u="none" strike="noStrike" baseline="0">
                <a:effectLst/>
              </a:rPr>
              <a:t>Container </a:t>
            </a:r>
            <a:r>
              <a:rPr lang="en-US" baseline="0"/>
              <a:t>Fleet </a:t>
            </a:r>
            <a:r>
              <a:rPr lang="en-US"/>
              <a:t>CO</a:t>
            </a:r>
            <a:r>
              <a:rPr lang="en-US" sz="1400" baseline="-25000"/>
              <a:t>2</a:t>
            </a:r>
            <a:r>
              <a:rPr lang="en-US"/>
              <a:t>e Emission Changes</a:t>
            </a:r>
            <a:r>
              <a:rPr lang="en-US" sz="1440" b="0" i="0" u="none" strike="noStrike" baseline="0">
                <a:effectLst/>
              </a:rPr>
              <a:t> Compared to GSA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598754865163405"/>
          <c:y val="0.20228753733369537"/>
          <c:w val="0.87259031034874956"/>
          <c:h val="0.77667073943343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'Analysis Matrices'!$C$540:$D$540</c:f>
              <c:strCache>
                <c:ptCount val="2"/>
                <c:pt idx="0">
                  <c:v>1,000</c:v>
                </c:pt>
                <c:pt idx="1">
                  <c:v>nm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'Analysis Matrices'!$C$522:$L$522</c:f>
              <c:numCache>
                <c:formatCode>0.0</c:formatCode>
                <c:ptCount val="10"/>
                <c:pt idx="0">
                  <c:v>19</c:v>
                </c:pt>
                <c:pt idx="1">
                  <c:v>18</c:v>
                </c:pt>
                <c:pt idx="2">
                  <c:v>17</c:v>
                </c:pt>
                <c:pt idx="3">
                  <c:v>16</c:v>
                </c:pt>
                <c:pt idx="4">
                  <c:v>15</c:v>
                </c:pt>
                <c:pt idx="5">
                  <c:v>14</c:v>
                </c:pt>
                <c:pt idx="6">
                  <c:v>13</c:v>
                </c:pt>
                <c:pt idx="7">
                  <c:v>12</c:v>
                </c:pt>
                <c:pt idx="8">
                  <c:v>11</c:v>
                </c:pt>
                <c:pt idx="9">
                  <c:v>10</c:v>
                </c:pt>
              </c:numCache>
            </c:numRef>
          </c:cat>
          <c:val>
            <c:numRef>
              <c:f>'Analysis Matrices'!$E$241:$N$241</c:f>
              <c:numCache>
                <c:formatCode>0.0%</c:formatCode>
                <c:ptCount val="10"/>
                <c:pt idx="0">
                  <c:v>-9.8002438233339179E-2</c:v>
                </c:pt>
                <c:pt idx="1">
                  <c:v>-0.18001617973726397</c:v>
                </c:pt>
                <c:pt idx="2">
                  <c:v>-0.25209383763234422</c:v>
                </c:pt>
                <c:pt idx="3">
                  <c:v>-0.31789359762083141</c:v>
                </c:pt>
                <c:pt idx="4">
                  <c:v>-0.37984328358796282</c:v>
                </c:pt>
                <c:pt idx="5">
                  <c:v>-0.43936408286278711</c:v>
                </c:pt>
                <c:pt idx="6">
                  <c:v>-0.45737491345317144</c:v>
                </c:pt>
                <c:pt idx="7">
                  <c:v>-0.51025770164574802</c:v>
                </c:pt>
                <c:pt idx="8">
                  <c:v>-0.56032914197127848</c:v>
                </c:pt>
                <c:pt idx="9">
                  <c:v>-0.57880070767912795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CE-4A13-9ED0-788B61A074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709399247"/>
        <c:axId val="789824927"/>
      </c:barChart>
      <c:catAx>
        <c:axId val="709399247"/>
        <c:scaling>
          <c:orientation val="minMax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Speed,</a:t>
                </a:r>
                <a:r>
                  <a:rPr lang="en-US" baseline="0"/>
                  <a:t> knots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"/>
              <c:y val="0.9461586246833999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9824927"/>
        <c:crosses val="autoZero"/>
        <c:auto val="1"/>
        <c:lblAlgn val="ctr"/>
        <c:lblOffset val="100"/>
        <c:noMultiLvlLbl val="0"/>
      </c:catAx>
      <c:valAx>
        <c:axId val="789824927"/>
        <c:scaling>
          <c:orientation val="minMax"/>
          <c:max val="0.8"/>
          <c:min val="-0.8"/>
        </c:scaling>
        <c:delete val="0"/>
        <c:axPos val="l"/>
        <c:majorGridlines>
          <c:spPr>
            <a:ln w="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Emission Change</a:t>
                </a:r>
              </a:p>
            </c:rich>
          </c:tx>
          <c:layout>
            <c:manualLayout>
              <c:xMode val="edge"/>
              <c:yMode val="edge"/>
              <c:x val="1.7447033923468504E-2"/>
              <c:y val="0.4058116784733190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939924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aseline="0"/>
              <a:t>Net Container Fleet </a:t>
            </a:r>
            <a:r>
              <a:rPr lang="en-US"/>
              <a:t>CO</a:t>
            </a:r>
            <a:r>
              <a:rPr lang="en-US" sz="1400" baseline="-25000"/>
              <a:t>2</a:t>
            </a:r>
            <a:r>
              <a:rPr lang="en-US"/>
              <a:t>e Emission Changes</a:t>
            </a:r>
            <a:r>
              <a:rPr lang="en-US" sz="1440" b="0" i="0" u="none" strike="noStrike" baseline="0">
                <a:effectLst/>
              </a:rPr>
              <a:t> Compared to GSA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598754865163405"/>
          <c:y val="0.20228753733369537"/>
          <c:w val="0.87259031034874956"/>
          <c:h val="0.77667073943343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'Analysis Matrices'!$C$541:$D$541</c:f>
              <c:strCache>
                <c:ptCount val="2"/>
                <c:pt idx="0">
                  <c:v>1,200</c:v>
                </c:pt>
                <c:pt idx="1">
                  <c:v>nm</c:v>
                </c:pt>
              </c:strCache>
            </c:strRef>
          </c:tx>
          <c:spPr>
            <a:solidFill>
              <a:schemeClr val="tx2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'Analysis Matrices'!$C$523:$L$523</c:f>
              <c:numCache>
                <c:formatCode>0.0</c:formatCode>
                <c:ptCount val="10"/>
                <c:pt idx="0">
                  <c:v>19</c:v>
                </c:pt>
                <c:pt idx="1">
                  <c:v>18</c:v>
                </c:pt>
                <c:pt idx="2">
                  <c:v>17</c:v>
                </c:pt>
                <c:pt idx="3">
                  <c:v>16</c:v>
                </c:pt>
                <c:pt idx="4">
                  <c:v>15</c:v>
                </c:pt>
                <c:pt idx="5">
                  <c:v>14</c:v>
                </c:pt>
                <c:pt idx="6">
                  <c:v>13</c:v>
                </c:pt>
                <c:pt idx="7">
                  <c:v>12</c:v>
                </c:pt>
                <c:pt idx="8">
                  <c:v>11</c:v>
                </c:pt>
                <c:pt idx="9">
                  <c:v>10</c:v>
                </c:pt>
              </c:numCache>
            </c:numRef>
          </c:cat>
          <c:val>
            <c:numRef>
              <c:f>'Analysis Matrices'!$E$242:$N$242</c:f>
              <c:numCache>
                <c:formatCode>0.0%</c:formatCode>
                <c:ptCount val="10"/>
                <c:pt idx="0">
                  <c:v>-9.9396370797349629E-2</c:v>
                </c:pt>
                <c:pt idx="1">
                  <c:v>-0.18243692886094956</c:v>
                </c:pt>
                <c:pt idx="2">
                  <c:v>-0.25388194672264192</c:v>
                </c:pt>
                <c:pt idx="3">
                  <c:v>-0.31995137700118731</c:v>
                </c:pt>
                <c:pt idx="4">
                  <c:v>-0.38218897708772287</c:v>
                </c:pt>
                <c:pt idx="5">
                  <c:v>-0.44202299541351953</c:v>
                </c:pt>
                <c:pt idx="6">
                  <c:v>-0.48162654882641631</c:v>
                </c:pt>
                <c:pt idx="7">
                  <c:v>-0.53451496328816972</c:v>
                </c:pt>
                <c:pt idx="8">
                  <c:v>-0.55938595834104965</c:v>
                </c:pt>
                <c:pt idx="9">
                  <c:v>-0.58577224664249705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9B-4344-A2C5-6CBA44A3E0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709399247"/>
        <c:axId val="789824927"/>
      </c:barChart>
      <c:catAx>
        <c:axId val="709399247"/>
        <c:scaling>
          <c:orientation val="minMax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Speed,</a:t>
                </a:r>
                <a:r>
                  <a:rPr lang="en-US" baseline="0"/>
                  <a:t> knots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"/>
              <c:y val="0.9461586120857552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9824927"/>
        <c:crosses val="autoZero"/>
        <c:auto val="1"/>
        <c:lblAlgn val="ctr"/>
        <c:lblOffset val="100"/>
        <c:noMultiLvlLbl val="0"/>
      </c:catAx>
      <c:valAx>
        <c:axId val="789824927"/>
        <c:scaling>
          <c:orientation val="minMax"/>
          <c:max val="0.8"/>
          <c:min val="-0.8"/>
        </c:scaling>
        <c:delete val="0"/>
        <c:axPos val="l"/>
        <c:majorGridlines>
          <c:spPr>
            <a:ln w="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Emission Change</a:t>
                </a:r>
              </a:p>
            </c:rich>
          </c:tx>
          <c:layout>
            <c:manualLayout>
              <c:xMode val="edge"/>
              <c:yMode val="edge"/>
              <c:x val="1.7447033923468504E-2"/>
              <c:y val="0.4058116784733190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939924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aseline="0"/>
              <a:t>Net Bulk Fleet </a:t>
            </a:r>
            <a:r>
              <a:rPr lang="en-US"/>
              <a:t>CO</a:t>
            </a:r>
            <a:r>
              <a:rPr lang="en-US" sz="1400" baseline="-25000"/>
              <a:t>2</a:t>
            </a:r>
            <a:r>
              <a:rPr lang="en-US"/>
              <a:t>e Emission Changes</a:t>
            </a:r>
            <a:r>
              <a:rPr lang="en-US" sz="1440" b="0" i="0" u="none" strike="noStrike" baseline="0">
                <a:effectLst/>
              </a:rPr>
              <a:t> Compared to GSA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598754865163405"/>
          <c:y val="0.20228753733369537"/>
          <c:w val="0.87259031034874956"/>
          <c:h val="0.77667073943343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'Analysis Matrices'!$C$542:$D$542</c:f>
              <c:strCache>
                <c:ptCount val="2"/>
                <c:pt idx="0">
                  <c:v>600</c:v>
                </c:pt>
                <c:pt idx="1">
                  <c:v>nm</c:v>
                </c:pt>
              </c:strCache>
            </c:strRef>
          </c:tx>
          <c:spPr>
            <a:solidFill>
              <a:schemeClr val="accent6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'Analysis Matrices'!$C$524:$L$524</c:f>
              <c:numCache>
                <c:formatCode>0.0</c:formatCode>
                <c:ptCount val="10"/>
                <c:pt idx="0">
                  <c:v>11.8</c:v>
                </c:pt>
                <c:pt idx="1">
                  <c:v>11.600000000000001</c:v>
                </c:pt>
                <c:pt idx="2">
                  <c:v>11.400000000000002</c:v>
                </c:pt>
                <c:pt idx="3">
                  <c:v>11.200000000000003</c:v>
                </c:pt>
                <c:pt idx="4">
                  <c:v>11.000000000000004</c:v>
                </c:pt>
                <c:pt idx="5">
                  <c:v>10.800000000000004</c:v>
                </c:pt>
                <c:pt idx="6">
                  <c:v>10.600000000000005</c:v>
                </c:pt>
                <c:pt idx="7">
                  <c:v>10.400000000000006</c:v>
                </c:pt>
                <c:pt idx="8">
                  <c:v>10.200000000000006</c:v>
                </c:pt>
                <c:pt idx="9">
                  <c:v>10.000000000000007</c:v>
                </c:pt>
              </c:numCache>
            </c:numRef>
          </c:cat>
          <c:val>
            <c:numRef>
              <c:f>'Analysis Matrices'!$E$243:$N$243</c:f>
              <c:numCache>
                <c:formatCode>0.0%</c:formatCode>
                <c:ptCount val="10"/>
                <c:pt idx="0">
                  <c:v>-3.0590700570565101E-2</c:v>
                </c:pt>
                <c:pt idx="1">
                  <c:v>-5.9878296282565656E-2</c:v>
                </c:pt>
                <c:pt idx="2">
                  <c:v>-8.7230725735629192E-2</c:v>
                </c:pt>
                <c:pt idx="3">
                  <c:v>-0.11298699954211641</c:v>
                </c:pt>
                <c:pt idx="4">
                  <c:v>-0.13854860339803088</c:v>
                </c:pt>
                <c:pt idx="5">
                  <c:v>-0.16315455252028629</c:v>
                </c:pt>
                <c:pt idx="6">
                  <c:v>-0.18686608764392618</c:v>
                </c:pt>
                <c:pt idx="7">
                  <c:v>-0.20974171003472292</c:v>
                </c:pt>
                <c:pt idx="8">
                  <c:v>-0.23183716842254817</c:v>
                </c:pt>
                <c:pt idx="9">
                  <c:v>-0.2532054443667488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8D-4B07-90E1-4BAABEE2D3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709399247"/>
        <c:axId val="789824927"/>
      </c:barChart>
      <c:catAx>
        <c:axId val="709399247"/>
        <c:scaling>
          <c:orientation val="minMax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Speed,</a:t>
                </a:r>
                <a:r>
                  <a:rPr lang="en-US" baseline="0"/>
                  <a:t> knots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"/>
              <c:y val="0.9463539460034653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9824927"/>
        <c:crosses val="autoZero"/>
        <c:auto val="1"/>
        <c:lblAlgn val="ctr"/>
        <c:lblOffset val="100"/>
        <c:noMultiLvlLbl val="0"/>
      </c:catAx>
      <c:valAx>
        <c:axId val="789824927"/>
        <c:scaling>
          <c:orientation val="minMax"/>
          <c:max val="0.8"/>
          <c:min val="-0.8"/>
        </c:scaling>
        <c:delete val="0"/>
        <c:axPos val="l"/>
        <c:majorGridlines>
          <c:spPr>
            <a:ln w="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Emission Change</a:t>
                </a:r>
              </a:p>
            </c:rich>
          </c:tx>
          <c:layout>
            <c:manualLayout>
              <c:xMode val="edge"/>
              <c:yMode val="edge"/>
              <c:x val="1.7447033923468504E-2"/>
              <c:y val="0.4058116784733190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939924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aseline="0"/>
              <a:t>Net Bulk Fleet </a:t>
            </a:r>
            <a:r>
              <a:rPr lang="en-US"/>
              <a:t>CO</a:t>
            </a:r>
            <a:r>
              <a:rPr lang="en-US" sz="1400" baseline="-25000"/>
              <a:t>2</a:t>
            </a:r>
            <a:r>
              <a:rPr lang="en-US"/>
              <a:t>e Emission Changes</a:t>
            </a:r>
            <a:r>
              <a:rPr lang="en-US" sz="1440" b="0" i="0" u="none" strike="noStrike" baseline="0">
                <a:effectLst/>
              </a:rPr>
              <a:t> Compared to GSA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598754865163405"/>
          <c:y val="0.20228753733369537"/>
          <c:w val="0.87259031034874956"/>
          <c:h val="0.77667073943343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'Analysis Matrices'!$C$543:$D$543</c:f>
              <c:strCache>
                <c:ptCount val="2"/>
                <c:pt idx="0">
                  <c:v>600</c:v>
                </c:pt>
                <c:pt idx="1">
                  <c:v>nm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'Analysis Matrices'!$C$525:$L$525</c:f>
              <c:numCache>
                <c:formatCode>0.0</c:formatCode>
                <c:ptCount val="10"/>
                <c:pt idx="0">
                  <c:v>11.8</c:v>
                </c:pt>
                <c:pt idx="1">
                  <c:v>11.600000000000001</c:v>
                </c:pt>
                <c:pt idx="2">
                  <c:v>11.400000000000002</c:v>
                </c:pt>
                <c:pt idx="3">
                  <c:v>11.200000000000003</c:v>
                </c:pt>
                <c:pt idx="4">
                  <c:v>11.000000000000004</c:v>
                </c:pt>
                <c:pt idx="5">
                  <c:v>10.800000000000004</c:v>
                </c:pt>
                <c:pt idx="6">
                  <c:v>10.600000000000005</c:v>
                </c:pt>
                <c:pt idx="7">
                  <c:v>10.400000000000006</c:v>
                </c:pt>
                <c:pt idx="8">
                  <c:v>10.200000000000006</c:v>
                </c:pt>
                <c:pt idx="9">
                  <c:v>10.000000000000007</c:v>
                </c:pt>
              </c:numCache>
            </c:numRef>
          </c:cat>
          <c:val>
            <c:numRef>
              <c:f>'Analysis Matrices'!$E$244:$N$244</c:f>
              <c:numCache>
                <c:formatCode>0.0%</c:formatCode>
                <c:ptCount val="10"/>
                <c:pt idx="0">
                  <c:v>-2.8934014568404533E-2</c:v>
                </c:pt>
                <c:pt idx="1">
                  <c:v>-5.5840237349570748E-2</c:v>
                </c:pt>
                <c:pt idx="2">
                  <c:v>-8.2270086718489399E-2</c:v>
                </c:pt>
                <c:pt idx="3">
                  <c:v>-0.10635942993793188</c:v>
                </c:pt>
                <c:pt idx="4">
                  <c:v>-0.13061801462247785</c:v>
                </c:pt>
                <c:pt idx="5">
                  <c:v>-0.15398385071471815</c:v>
                </c:pt>
                <c:pt idx="6">
                  <c:v>-0.17651508439401201</c:v>
                </c:pt>
                <c:pt idx="7">
                  <c:v>-0.19826711887449458</c:v>
                </c:pt>
                <c:pt idx="8">
                  <c:v>-0.22130571437736479</c:v>
                </c:pt>
                <c:pt idx="9">
                  <c:v>-0.24175481937868543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F6-4CCB-A18C-267EDB3343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709399247"/>
        <c:axId val="789824927"/>
      </c:barChart>
      <c:catAx>
        <c:axId val="709399247"/>
        <c:scaling>
          <c:orientation val="minMax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Speed,</a:t>
                </a:r>
                <a:r>
                  <a:rPr lang="en-US" baseline="0"/>
                  <a:t> knots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"/>
              <c:y val="0.946158599488105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9824927"/>
        <c:crosses val="autoZero"/>
        <c:auto val="1"/>
        <c:lblAlgn val="ctr"/>
        <c:lblOffset val="100"/>
        <c:noMultiLvlLbl val="0"/>
      </c:catAx>
      <c:valAx>
        <c:axId val="789824927"/>
        <c:scaling>
          <c:orientation val="minMax"/>
          <c:max val="0.8"/>
          <c:min val="-0.8"/>
        </c:scaling>
        <c:delete val="0"/>
        <c:axPos val="l"/>
        <c:majorGridlines>
          <c:spPr>
            <a:ln w="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Emission Change</a:t>
                </a:r>
              </a:p>
            </c:rich>
          </c:tx>
          <c:layout>
            <c:manualLayout>
              <c:xMode val="edge"/>
              <c:yMode val="edge"/>
              <c:x val="1.7447033923468504E-2"/>
              <c:y val="0.4058116784733190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939924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aseline="0"/>
              <a:t>Net Bulk Fleet </a:t>
            </a:r>
            <a:r>
              <a:rPr lang="en-US"/>
              <a:t>CO</a:t>
            </a:r>
            <a:r>
              <a:rPr lang="en-US" sz="1400" baseline="-25000"/>
              <a:t>2</a:t>
            </a:r>
            <a:r>
              <a:rPr lang="en-US"/>
              <a:t>e Emission Changes</a:t>
            </a:r>
            <a:r>
              <a:rPr lang="en-US" sz="1440" b="0" i="0" u="none" strike="noStrike" baseline="0">
                <a:effectLst/>
              </a:rPr>
              <a:t> Compared to GSA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598754865163405"/>
          <c:y val="0.20228753733369537"/>
          <c:w val="0.87259031034874956"/>
          <c:h val="0.77667073943343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'Analysis Matrices'!$C$544:$D$544</c:f>
              <c:strCache>
                <c:ptCount val="2"/>
                <c:pt idx="0">
                  <c:v>600</c:v>
                </c:pt>
                <c:pt idx="1">
                  <c:v>nm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'Analysis Matrices'!$C$526:$L$526</c:f>
              <c:numCache>
                <c:formatCode>0.0</c:formatCode>
                <c:ptCount val="10"/>
                <c:pt idx="0">
                  <c:v>11.8</c:v>
                </c:pt>
                <c:pt idx="1">
                  <c:v>11.600000000000001</c:v>
                </c:pt>
                <c:pt idx="2">
                  <c:v>11.400000000000002</c:v>
                </c:pt>
                <c:pt idx="3">
                  <c:v>11.200000000000003</c:v>
                </c:pt>
                <c:pt idx="4">
                  <c:v>11.000000000000004</c:v>
                </c:pt>
                <c:pt idx="5">
                  <c:v>10.800000000000004</c:v>
                </c:pt>
                <c:pt idx="6">
                  <c:v>10.600000000000005</c:v>
                </c:pt>
                <c:pt idx="7">
                  <c:v>10.400000000000006</c:v>
                </c:pt>
                <c:pt idx="8">
                  <c:v>10.200000000000006</c:v>
                </c:pt>
                <c:pt idx="9">
                  <c:v>10.000000000000007</c:v>
                </c:pt>
              </c:numCache>
            </c:numRef>
          </c:cat>
          <c:val>
            <c:numRef>
              <c:f>'Analysis Matrices'!$E$245:$N$245</c:f>
              <c:numCache>
                <c:formatCode>0.0%</c:formatCode>
                <c:ptCount val="10"/>
                <c:pt idx="0">
                  <c:v>-2.897594109024856E-2</c:v>
                </c:pt>
                <c:pt idx="1">
                  <c:v>-5.7270663077855999E-2</c:v>
                </c:pt>
                <c:pt idx="2">
                  <c:v>-8.3245672941918952E-2</c:v>
                </c:pt>
                <c:pt idx="3">
                  <c:v>-0.10923586695003669</c:v>
                </c:pt>
                <c:pt idx="4">
                  <c:v>-0.1342822772271087</c:v>
                </c:pt>
                <c:pt idx="5">
                  <c:v>-0.15844750383829462</c:v>
                </c:pt>
                <c:pt idx="6">
                  <c:v>-0.18179142317096594</c:v>
                </c:pt>
                <c:pt idx="7">
                  <c:v>-0.20437117855432976</c:v>
                </c:pt>
                <c:pt idx="8">
                  <c:v>-0.22836129307048986</c:v>
                </c:pt>
                <c:pt idx="9">
                  <c:v>-0.24967320723849432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BD-4E2F-A6B0-859C0654C1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709399247"/>
        <c:axId val="789824927"/>
      </c:barChart>
      <c:catAx>
        <c:axId val="709399247"/>
        <c:scaling>
          <c:orientation val="minMax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Speed,</a:t>
                </a:r>
                <a:r>
                  <a:rPr lang="en-US" baseline="0"/>
                  <a:t> knots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6.1888792108549784E-4"/>
              <c:y val="0.9463539334185214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9824927"/>
        <c:crosses val="autoZero"/>
        <c:auto val="1"/>
        <c:lblAlgn val="ctr"/>
        <c:lblOffset val="100"/>
        <c:noMultiLvlLbl val="0"/>
      </c:catAx>
      <c:valAx>
        <c:axId val="789824927"/>
        <c:scaling>
          <c:orientation val="minMax"/>
          <c:max val="0.8"/>
          <c:min val="-0.8"/>
        </c:scaling>
        <c:delete val="0"/>
        <c:axPos val="l"/>
        <c:majorGridlines>
          <c:spPr>
            <a:ln w="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Emission Change</a:t>
                </a:r>
              </a:p>
            </c:rich>
          </c:tx>
          <c:layout>
            <c:manualLayout>
              <c:xMode val="edge"/>
              <c:yMode val="edge"/>
              <c:x val="1.7447033923468504E-2"/>
              <c:y val="0.4058116784733190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939924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40" b="0" i="0" u="none" strike="noStrike" baseline="0">
                <a:effectLst/>
              </a:rPr>
              <a:t> Additional </a:t>
            </a:r>
            <a:r>
              <a:rPr lang="en-US" baseline="0"/>
              <a:t>Container Fleet Ships Needed to Maintain Call Frequency 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598754865163405"/>
          <c:y val="0.20228753733369537"/>
          <c:w val="0.87259031034874956"/>
          <c:h val="0.77667073943343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'Analysis Matrices'!$K$536:$L$536</c:f>
              <c:strCache>
                <c:ptCount val="2"/>
                <c:pt idx="0">
                  <c:v>6,000</c:v>
                </c:pt>
                <c:pt idx="1">
                  <c:v>nm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'Analysis Matrices'!$C$518:$L$518</c:f>
              <c:numCache>
                <c:formatCode>0.0</c:formatCode>
                <c:ptCount val="10"/>
                <c:pt idx="0">
                  <c:v>15.4</c:v>
                </c:pt>
                <c:pt idx="1">
                  <c:v>14.8</c:v>
                </c:pt>
                <c:pt idx="2">
                  <c:v>14.200000000000001</c:v>
                </c:pt>
                <c:pt idx="3">
                  <c:v>13.600000000000001</c:v>
                </c:pt>
                <c:pt idx="4">
                  <c:v>13.000000000000002</c:v>
                </c:pt>
                <c:pt idx="5">
                  <c:v>12.400000000000002</c:v>
                </c:pt>
                <c:pt idx="6">
                  <c:v>11.800000000000002</c:v>
                </c:pt>
                <c:pt idx="7">
                  <c:v>11.200000000000003</c:v>
                </c:pt>
                <c:pt idx="8">
                  <c:v>10.600000000000003</c:v>
                </c:pt>
                <c:pt idx="9">
                  <c:v>10.000000000000004</c:v>
                </c:pt>
              </c:numCache>
            </c:numRef>
          </c:cat>
          <c:val>
            <c:numRef>
              <c:f>'Analysis Matrices'!$CS$518:$DB$518</c:f>
              <c:numCache>
                <c:formatCode>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2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00-4CAA-A828-3931ECED98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709399247"/>
        <c:axId val="789824927"/>
      </c:barChart>
      <c:catAx>
        <c:axId val="709399247"/>
        <c:scaling>
          <c:orientation val="minMax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Speed,</a:t>
                </a:r>
                <a:r>
                  <a:rPr lang="en-US" baseline="0"/>
                  <a:t> knots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"/>
              <c:y val="0.9468071673373940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9824927"/>
        <c:crosses val="autoZero"/>
        <c:auto val="1"/>
        <c:lblAlgn val="ctr"/>
        <c:lblOffset val="100"/>
        <c:noMultiLvlLbl val="0"/>
      </c:catAx>
      <c:valAx>
        <c:axId val="789824927"/>
        <c:scaling>
          <c:orientation val="minMax"/>
          <c:max val="40"/>
          <c:min val="0"/>
        </c:scaling>
        <c:delete val="0"/>
        <c:axPos val="l"/>
        <c:majorGridlines>
          <c:spPr>
            <a:ln w="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Additional</a:t>
                </a:r>
                <a:r>
                  <a:rPr lang="en-US" baseline="0"/>
                  <a:t> Ships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1.7447033923468504E-2"/>
              <c:y val="0.4058116784733190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9399247"/>
        <c:crosses val="autoZero"/>
        <c:crossBetween val="between"/>
        <c:majorUnit val="4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40" b="0" i="0" u="none" strike="noStrike" baseline="0">
                <a:effectLst/>
              </a:rPr>
              <a:t>Additional Container Fleet </a:t>
            </a:r>
            <a:r>
              <a:rPr lang="en-US" baseline="0"/>
              <a:t>Ships Needed to Maintain Call Frequency 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598754865163405"/>
          <c:y val="0.20228753733369537"/>
          <c:w val="0.87259031034874956"/>
          <c:h val="0.77667073943343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'Analysis Matrices'!$C$537:$D$537</c:f>
              <c:strCache>
                <c:ptCount val="2"/>
                <c:pt idx="0">
                  <c:v>200</c:v>
                </c:pt>
                <c:pt idx="1">
                  <c:v>nm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rgbClr val="00B0F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'Analysis Matrices'!$C$519:$L$519</c:f>
              <c:numCache>
                <c:formatCode>0.0</c:formatCode>
                <c:ptCount val="10"/>
                <c:pt idx="0">
                  <c:v>18.100000000000001</c:v>
                </c:pt>
                <c:pt idx="1">
                  <c:v>17.200000000000003</c:v>
                </c:pt>
                <c:pt idx="2">
                  <c:v>16.300000000000004</c:v>
                </c:pt>
                <c:pt idx="3">
                  <c:v>15.400000000000004</c:v>
                </c:pt>
                <c:pt idx="4">
                  <c:v>14.500000000000004</c:v>
                </c:pt>
                <c:pt idx="5">
                  <c:v>13.600000000000003</c:v>
                </c:pt>
                <c:pt idx="6">
                  <c:v>12.700000000000003</c:v>
                </c:pt>
                <c:pt idx="7">
                  <c:v>11.800000000000002</c:v>
                </c:pt>
                <c:pt idx="8">
                  <c:v>10.900000000000002</c:v>
                </c:pt>
                <c:pt idx="9">
                  <c:v>10.000000000000002</c:v>
                </c:pt>
              </c:numCache>
            </c:numRef>
          </c:cat>
          <c:val>
            <c:numRef>
              <c:f>'Analysis Matrices'!$P$519:$Y$519</c:f>
              <c:numCache>
                <c:formatCode>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B0-44C9-B850-50FCC7582A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709399247"/>
        <c:axId val="789824927"/>
      </c:barChart>
      <c:catAx>
        <c:axId val="709399247"/>
        <c:scaling>
          <c:orientation val="minMax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Speed,</a:t>
                </a:r>
                <a:r>
                  <a:rPr lang="en-US" baseline="0"/>
                  <a:t> knots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"/>
              <c:y val="0.946158599488105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9824927"/>
        <c:crosses val="autoZero"/>
        <c:auto val="1"/>
        <c:lblAlgn val="ctr"/>
        <c:lblOffset val="100"/>
        <c:noMultiLvlLbl val="0"/>
      </c:catAx>
      <c:valAx>
        <c:axId val="789824927"/>
        <c:scaling>
          <c:orientation val="minMax"/>
          <c:max val="40"/>
          <c:min val="0"/>
        </c:scaling>
        <c:delete val="0"/>
        <c:axPos val="l"/>
        <c:majorGridlines>
          <c:spPr>
            <a:ln w="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Additional</a:t>
                </a:r>
                <a:r>
                  <a:rPr lang="en-US" baseline="0"/>
                  <a:t> Ships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1.7447033923468504E-2"/>
              <c:y val="0.4058116784733190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9399247"/>
        <c:crosses val="autoZero"/>
        <c:crossBetween val="between"/>
        <c:majorUnit val="4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aseline="0"/>
              <a:t>Net </a:t>
            </a:r>
            <a:r>
              <a:rPr lang="en-US" sz="1440" b="0" i="0" u="none" strike="noStrike" baseline="0">
                <a:effectLst/>
              </a:rPr>
              <a:t>Container</a:t>
            </a:r>
            <a:r>
              <a:rPr lang="en-US" baseline="0"/>
              <a:t> Fleet </a:t>
            </a:r>
            <a:r>
              <a:rPr lang="en-US"/>
              <a:t>CO</a:t>
            </a:r>
            <a:r>
              <a:rPr lang="en-US" sz="1400" baseline="-25000"/>
              <a:t>2</a:t>
            </a:r>
            <a:r>
              <a:rPr lang="en-US"/>
              <a:t>e Emission Changes Compared to GSA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598754865163405"/>
          <c:y val="0.20228753733369537"/>
          <c:w val="0.87259031034874956"/>
          <c:h val="0.77667073943343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'Analysis Matrices'!$K$536:$L$536</c:f>
              <c:strCache>
                <c:ptCount val="2"/>
                <c:pt idx="0">
                  <c:v>6,000</c:v>
                </c:pt>
                <c:pt idx="1">
                  <c:v>nm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'Analysis Matrices'!$C$518:$L$518</c:f>
              <c:numCache>
                <c:formatCode>0.0</c:formatCode>
                <c:ptCount val="10"/>
                <c:pt idx="0">
                  <c:v>15.4</c:v>
                </c:pt>
                <c:pt idx="1">
                  <c:v>14.8</c:v>
                </c:pt>
                <c:pt idx="2">
                  <c:v>14.200000000000001</c:v>
                </c:pt>
                <c:pt idx="3">
                  <c:v>13.600000000000001</c:v>
                </c:pt>
                <c:pt idx="4">
                  <c:v>13.000000000000002</c:v>
                </c:pt>
                <c:pt idx="5">
                  <c:v>12.400000000000002</c:v>
                </c:pt>
                <c:pt idx="6">
                  <c:v>11.800000000000002</c:v>
                </c:pt>
                <c:pt idx="7">
                  <c:v>11.200000000000003</c:v>
                </c:pt>
                <c:pt idx="8">
                  <c:v>10.600000000000003</c:v>
                </c:pt>
                <c:pt idx="9">
                  <c:v>10.000000000000004</c:v>
                </c:pt>
              </c:numCache>
            </c:numRef>
          </c:cat>
          <c:val>
            <c:numRef>
              <c:f>'Analysis Matrices'!$AW$237:$BF$237</c:f>
              <c:numCache>
                <c:formatCode>0.0%</c:formatCode>
                <c:ptCount val="10"/>
                <c:pt idx="0">
                  <c:v>-6.166580211300652E-2</c:v>
                </c:pt>
                <c:pt idx="1">
                  <c:v>-0.11761311858768293</c:v>
                </c:pt>
                <c:pt idx="2">
                  <c:v>-0.16689841566551175</c:v>
                </c:pt>
                <c:pt idx="3">
                  <c:v>-0.14944676149042171</c:v>
                </c:pt>
                <c:pt idx="4">
                  <c:v>-0.1361226042622341</c:v>
                </c:pt>
                <c:pt idx="5">
                  <c:v>-0.18479058859219941</c:v>
                </c:pt>
                <c:pt idx="6">
                  <c:v>-0.17811563879747969</c:v>
                </c:pt>
                <c:pt idx="7">
                  <c:v>-0.17797575408929059</c:v>
                </c:pt>
                <c:pt idx="8">
                  <c:v>-9.1668422549048306E-2</c:v>
                </c:pt>
                <c:pt idx="9">
                  <c:v>-8.6722688190257621E-2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FD-4C2A-B6A2-BDF8930571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709399247"/>
        <c:axId val="789824927"/>
      </c:barChart>
      <c:catAx>
        <c:axId val="709399247"/>
        <c:scaling>
          <c:orientation val="minMax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Speed,</a:t>
                </a:r>
                <a:r>
                  <a:rPr lang="en-US" baseline="0"/>
                  <a:t> knots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"/>
              <c:y val="0.9467350463626129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9824927"/>
        <c:crosses val="autoZero"/>
        <c:auto val="1"/>
        <c:lblAlgn val="ctr"/>
        <c:lblOffset val="100"/>
        <c:noMultiLvlLbl val="0"/>
      </c:catAx>
      <c:valAx>
        <c:axId val="789824927"/>
        <c:scaling>
          <c:orientation val="minMax"/>
          <c:max val="0.8"/>
          <c:min val="-0.8"/>
        </c:scaling>
        <c:delete val="0"/>
        <c:axPos val="l"/>
        <c:majorGridlines>
          <c:spPr>
            <a:ln w="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Emission Change</a:t>
                </a:r>
              </a:p>
            </c:rich>
          </c:tx>
          <c:layout>
            <c:manualLayout>
              <c:xMode val="edge"/>
              <c:yMode val="edge"/>
              <c:x val="1.7447033923468504E-2"/>
              <c:y val="0.4058116784733190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939924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40" b="0" i="0" u="none" strike="noStrike" baseline="0">
                <a:effectLst/>
              </a:rPr>
              <a:t> Additional </a:t>
            </a:r>
            <a:r>
              <a:rPr lang="en-US" baseline="0"/>
              <a:t>Container Fleet Ships Needed to Maintain Call Frequency 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598754865163405"/>
          <c:y val="0.20228753733369537"/>
          <c:w val="0.87259031034874956"/>
          <c:h val="0.77667073943343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'Analysis Matrices'!$K$537:$L$537</c:f>
              <c:strCache>
                <c:ptCount val="2"/>
                <c:pt idx="0">
                  <c:v>6,000</c:v>
                </c:pt>
                <c:pt idx="1">
                  <c:v>nm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'Analysis Matrices'!$C$519:$L$519</c:f>
              <c:numCache>
                <c:formatCode>0.0</c:formatCode>
                <c:ptCount val="10"/>
                <c:pt idx="0">
                  <c:v>18.100000000000001</c:v>
                </c:pt>
                <c:pt idx="1">
                  <c:v>17.200000000000003</c:v>
                </c:pt>
                <c:pt idx="2">
                  <c:v>16.300000000000004</c:v>
                </c:pt>
                <c:pt idx="3">
                  <c:v>15.400000000000004</c:v>
                </c:pt>
                <c:pt idx="4">
                  <c:v>14.500000000000004</c:v>
                </c:pt>
                <c:pt idx="5">
                  <c:v>13.600000000000003</c:v>
                </c:pt>
                <c:pt idx="6">
                  <c:v>12.700000000000003</c:v>
                </c:pt>
                <c:pt idx="7">
                  <c:v>11.800000000000002</c:v>
                </c:pt>
                <c:pt idx="8">
                  <c:v>10.900000000000002</c:v>
                </c:pt>
                <c:pt idx="9">
                  <c:v>10.000000000000002</c:v>
                </c:pt>
              </c:numCache>
            </c:numRef>
          </c:cat>
          <c:val>
            <c:numRef>
              <c:f>'Analysis Matrices'!$CS$519:$DB$519</c:f>
              <c:numCache>
                <c:formatCode>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7</c:v>
                </c:pt>
                <c:pt idx="9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0A-4AB1-9686-6C73250834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709399247"/>
        <c:axId val="789824927"/>
      </c:barChart>
      <c:catAx>
        <c:axId val="709399247"/>
        <c:scaling>
          <c:orientation val="minMax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Speed,</a:t>
                </a:r>
                <a:r>
                  <a:rPr lang="en-US" baseline="0"/>
                  <a:t> knots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"/>
              <c:y val="0.946187986029820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9824927"/>
        <c:crosses val="autoZero"/>
        <c:auto val="1"/>
        <c:lblAlgn val="ctr"/>
        <c:lblOffset val="100"/>
        <c:noMultiLvlLbl val="0"/>
      </c:catAx>
      <c:valAx>
        <c:axId val="789824927"/>
        <c:scaling>
          <c:orientation val="minMax"/>
          <c:max val="40"/>
          <c:min val="0"/>
        </c:scaling>
        <c:delete val="0"/>
        <c:axPos val="l"/>
        <c:majorGridlines>
          <c:spPr>
            <a:ln w="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Additional</a:t>
                </a:r>
                <a:r>
                  <a:rPr lang="en-US" baseline="0"/>
                  <a:t> Ships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1.7447033923468504E-2"/>
              <c:y val="0.4058116784733190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9399247"/>
        <c:crosses val="autoZero"/>
        <c:crossBetween val="between"/>
        <c:majorUnit val="4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aseline="0"/>
              <a:t>Net </a:t>
            </a:r>
            <a:r>
              <a:rPr lang="en-US" sz="1440" b="0" i="0" u="none" strike="noStrike" baseline="0">
                <a:effectLst/>
              </a:rPr>
              <a:t>Container</a:t>
            </a:r>
            <a:r>
              <a:rPr lang="en-US" baseline="0"/>
              <a:t> Fleet </a:t>
            </a:r>
            <a:r>
              <a:rPr lang="en-US"/>
              <a:t>CO</a:t>
            </a:r>
            <a:r>
              <a:rPr lang="en-US" sz="1400" baseline="-25000"/>
              <a:t>2</a:t>
            </a:r>
            <a:r>
              <a:rPr lang="en-US"/>
              <a:t>e Emission Changes Compared to GSA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598754865163405"/>
          <c:y val="0.20228753733369537"/>
          <c:w val="0.87259031034874956"/>
          <c:h val="0.77667073943343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'Analysis Matrices'!$K$537:$L$537</c:f>
              <c:strCache>
                <c:ptCount val="2"/>
                <c:pt idx="0">
                  <c:v>6,000</c:v>
                </c:pt>
                <c:pt idx="1">
                  <c:v>nm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'Analysis Matrices'!$C$519:$L$519</c:f>
              <c:numCache>
                <c:formatCode>0.0</c:formatCode>
                <c:ptCount val="10"/>
                <c:pt idx="0">
                  <c:v>18.100000000000001</c:v>
                </c:pt>
                <c:pt idx="1">
                  <c:v>17.200000000000003</c:v>
                </c:pt>
                <c:pt idx="2">
                  <c:v>16.300000000000004</c:v>
                </c:pt>
                <c:pt idx="3">
                  <c:v>15.400000000000004</c:v>
                </c:pt>
                <c:pt idx="4">
                  <c:v>14.500000000000004</c:v>
                </c:pt>
                <c:pt idx="5">
                  <c:v>13.600000000000003</c:v>
                </c:pt>
                <c:pt idx="6">
                  <c:v>12.700000000000003</c:v>
                </c:pt>
                <c:pt idx="7">
                  <c:v>11.800000000000002</c:v>
                </c:pt>
                <c:pt idx="8">
                  <c:v>10.900000000000002</c:v>
                </c:pt>
                <c:pt idx="9">
                  <c:v>10.000000000000002</c:v>
                </c:pt>
              </c:numCache>
            </c:numRef>
          </c:cat>
          <c:val>
            <c:numRef>
              <c:f>'Analysis Matrices'!$AW$238:$BF$238</c:f>
              <c:numCache>
                <c:formatCode>0.0%</c:formatCode>
                <c:ptCount val="10"/>
                <c:pt idx="0">
                  <c:v>-8.7312954074909702E-2</c:v>
                </c:pt>
                <c:pt idx="1">
                  <c:v>-0.16225054742685474</c:v>
                </c:pt>
                <c:pt idx="2">
                  <c:v>-0.16525423396006453</c:v>
                </c:pt>
                <c:pt idx="3">
                  <c:v>-0.23286929906415438</c:v>
                </c:pt>
                <c:pt idx="4">
                  <c:v>-0.24086621727948726</c:v>
                </c:pt>
                <c:pt idx="5">
                  <c:v>-0.25863130649255328</c:v>
                </c:pt>
                <c:pt idx="6">
                  <c:v>-0.22950595642891314</c:v>
                </c:pt>
                <c:pt idx="7">
                  <c:v>-0.25191597544811695</c:v>
                </c:pt>
                <c:pt idx="8">
                  <c:v>-0.23925731119887075</c:v>
                </c:pt>
                <c:pt idx="9">
                  <c:v>-0.27075153095722809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47-453C-BA4A-419602E197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709399247"/>
        <c:axId val="789824927"/>
      </c:barChart>
      <c:catAx>
        <c:axId val="709399247"/>
        <c:scaling>
          <c:orientation val="minMax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Speed,</a:t>
                </a:r>
                <a:r>
                  <a:rPr lang="en-US" baseline="0"/>
                  <a:t> knots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"/>
              <c:y val="0.9465671627043175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9824927"/>
        <c:crosses val="autoZero"/>
        <c:auto val="1"/>
        <c:lblAlgn val="ctr"/>
        <c:lblOffset val="100"/>
        <c:noMultiLvlLbl val="0"/>
      </c:catAx>
      <c:valAx>
        <c:axId val="789824927"/>
        <c:scaling>
          <c:orientation val="minMax"/>
          <c:max val="0.8"/>
          <c:min val="-0.8"/>
        </c:scaling>
        <c:delete val="0"/>
        <c:axPos val="l"/>
        <c:majorGridlines>
          <c:spPr>
            <a:ln w="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Emission Change</a:t>
                </a:r>
              </a:p>
            </c:rich>
          </c:tx>
          <c:layout>
            <c:manualLayout>
              <c:xMode val="edge"/>
              <c:yMode val="edge"/>
              <c:x val="1.7447033923468504E-2"/>
              <c:y val="0.4058116784733190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939924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40" b="0" i="0" u="none" strike="noStrike" baseline="0">
                <a:effectLst/>
              </a:rPr>
              <a:t> Additional </a:t>
            </a:r>
            <a:r>
              <a:rPr lang="en-US" baseline="0"/>
              <a:t>Container Fleet Ships Needed to Maintain Call Frequency 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598754865163405"/>
          <c:y val="0.20228753733369537"/>
          <c:w val="0.87259031034874956"/>
          <c:h val="0.77667073943343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'Analysis Matrices'!$K$538:$L$538</c:f>
              <c:strCache>
                <c:ptCount val="2"/>
                <c:pt idx="0">
                  <c:v>7,000</c:v>
                </c:pt>
                <c:pt idx="1">
                  <c:v>nm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'Analysis Matrices'!$C$520:$L$520</c:f>
              <c:numCache>
                <c:formatCode>0.0</c:formatCode>
                <c:ptCount val="10"/>
                <c:pt idx="0">
                  <c:v>19</c:v>
                </c:pt>
                <c:pt idx="1">
                  <c:v>18</c:v>
                </c:pt>
                <c:pt idx="2">
                  <c:v>17</c:v>
                </c:pt>
                <c:pt idx="3">
                  <c:v>16</c:v>
                </c:pt>
                <c:pt idx="4">
                  <c:v>15</c:v>
                </c:pt>
                <c:pt idx="5">
                  <c:v>14</c:v>
                </c:pt>
                <c:pt idx="6">
                  <c:v>13</c:v>
                </c:pt>
                <c:pt idx="7">
                  <c:v>12</c:v>
                </c:pt>
                <c:pt idx="8">
                  <c:v>11</c:v>
                </c:pt>
                <c:pt idx="9">
                  <c:v>10</c:v>
                </c:pt>
              </c:numCache>
            </c:numRef>
          </c:cat>
          <c:val>
            <c:numRef>
              <c:f>'Analysis Matrices'!$CS$520:$DB$520</c:f>
              <c:numCache>
                <c:formatCode>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8</c:v>
                </c:pt>
                <c:pt idx="9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51-409F-BA52-FE6E3DCA8E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709399247"/>
        <c:axId val="789824927"/>
      </c:barChart>
      <c:catAx>
        <c:axId val="709399247"/>
        <c:scaling>
          <c:orientation val="minMax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Speed,</a:t>
                </a:r>
                <a:r>
                  <a:rPr lang="en-US" baseline="0"/>
                  <a:t> knots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"/>
              <c:y val="0.9459934954255299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9824927"/>
        <c:crosses val="autoZero"/>
        <c:auto val="1"/>
        <c:lblAlgn val="ctr"/>
        <c:lblOffset val="100"/>
        <c:noMultiLvlLbl val="0"/>
      </c:catAx>
      <c:valAx>
        <c:axId val="789824927"/>
        <c:scaling>
          <c:orientation val="minMax"/>
          <c:max val="40"/>
          <c:min val="0"/>
        </c:scaling>
        <c:delete val="0"/>
        <c:axPos val="l"/>
        <c:majorGridlines>
          <c:spPr>
            <a:ln w="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Additional</a:t>
                </a:r>
                <a:r>
                  <a:rPr lang="en-US" baseline="0"/>
                  <a:t> Ships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1.7447033923468504E-2"/>
              <c:y val="0.4058116784733190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9399247"/>
        <c:crosses val="autoZero"/>
        <c:crossBetween val="between"/>
        <c:majorUnit val="4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aseline="0"/>
              <a:t>Net </a:t>
            </a:r>
            <a:r>
              <a:rPr lang="en-US" sz="1440" b="0" i="0" u="none" strike="noStrike" baseline="0">
                <a:effectLst/>
              </a:rPr>
              <a:t>Container</a:t>
            </a:r>
            <a:r>
              <a:rPr lang="en-US" baseline="0"/>
              <a:t> Fleet </a:t>
            </a:r>
            <a:r>
              <a:rPr lang="en-US"/>
              <a:t>CO</a:t>
            </a:r>
            <a:r>
              <a:rPr lang="en-US" sz="1400" baseline="-25000"/>
              <a:t>2</a:t>
            </a:r>
            <a:r>
              <a:rPr lang="en-US"/>
              <a:t>e Emission Changes Compared to GSA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598754865163405"/>
          <c:y val="0.20228753733369537"/>
          <c:w val="0.87259031034874956"/>
          <c:h val="0.77667073943343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'Analysis Matrices'!$K$538:$L$538</c:f>
              <c:strCache>
                <c:ptCount val="2"/>
                <c:pt idx="0">
                  <c:v>7,000</c:v>
                </c:pt>
                <c:pt idx="1">
                  <c:v>nm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'Analysis Matrices'!$C$520:$L$520</c:f>
              <c:numCache>
                <c:formatCode>0.0</c:formatCode>
                <c:ptCount val="10"/>
                <c:pt idx="0">
                  <c:v>19</c:v>
                </c:pt>
                <c:pt idx="1">
                  <c:v>18</c:v>
                </c:pt>
                <c:pt idx="2">
                  <c:v>17</c:v>
                </c:pt>
                <c:pt idx="3">
                  <c:v>16</c:v>
                </c:pt>
                <c:pt idx="4">
                  <c:v>15</c:v>
                </c:pt>
                <c:pt idx="5">
                  <c:v>14</c:v>
                </c:pt>
                <c:pt idx="6">
                  <c:v>13</c:v>
                </c:pt>
                <c:pt idx="7">
                  <c:v>12</c:v>
                </c:pt>
                <c:pt idx="8">
                  <c:v>11</c:v>
                </c:pt>
                <c:pt idx="9">
                  <c:v>10</c:v>
                </c:pt>
              </c:numCache>
            </c:numRef>
          </c:cat>
          <c:val>
            <c:numRef>
              <c:f>'Analysis Matrices'!$AW$239:$BF$239</c:f>
              <c:numCache>
                <c:formatCode>0.0%</c:formatCode>
                <c:ptCount val="10"/>
                <c:pt idx="0">
                  <c:v>-8.1275759264244365E-2</c:v>
                </c:pt>
                <c:pt idx="1">
                  <c:v>-0.15495751760139581</c:v>
                </c:pt>
                <c:pt idx="2">
                  <c:v>-0.16200460437075234</c:v>
                </c:pt>
                <c:pt idx="3">
                  <c:v>-0.17547459646788069</c:v>
                </c:pt>
                <c:pt idx="4">
                  <c:v>-0.19805962461652141</c:v>
                </c:pt>
                <c:pt idx="5">
                  <c:v>-0.17866577198279568</c:v>
                </c:pt>
                <c:pt idx="6">
                  <c:v>-0.2120796349667538</c:v>
                </c:pt>
                <c:pt idx="7">
                  <c:v>-0.24872515649519714</c:v>
                </c:pt>
                <c:pt idx="8">
                  <c:v>-0.2494313066570622</c:v>
                </c:pt>
                <c:pt idx="9">
                  <c:v>-0.26009424575117079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FF-414A-9A98-FBD21C74EC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709399247"/>
        <c:axId val="789824927"/>
      </c:barChart>
      <c:catAx>
        <c:axId val="709399247"/>
        <c:scaling>
          <c:orientation val="minMax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Speed,</a:t>
                </a:r>
                <a:r>
                  <a:rPr lang="en-US" baseline="0"/>
                  <a:t> knots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"/>
              <c:y val="0.9467350589220627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9824927"/>
        <c:crosses val="autoZero"/>
        <c:auto val="1"/>
        <c:lblAlgn val="ctr"/>
        <c:lblOffset val="100"/>
        <c:noMultiLvlLbl val="0"/>
      </c:catAx>
      <c:valAx>
        <c:axId val="789824927"/>
        <c:scaling>
          <c:orientation val="minMax"/>
          <c:max val="0.8"/>
          <c:min val="-0.8"/>
        </c:scaling>
        <c:delete val="0"/>
        <c:axPos val="l"/>
        <c:majorGridlines>
          <c:spPr>
            <a:ln w="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Emission Change</a:t>
                </a:r>
              </a:p>
            </c:rich>
          </c:tx>
          <c:layout>
            <c:manualLayout>
              <c:xMode val="edge"/>
              <c:yMode val="edge"/>
              <c:x val="1.7447033923468504E-2"/>
              <c:y val="0.4058116784733190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939924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40" b="0" i="0" u="none" strike="noStrike" baseline="0">
                <a:effectLst/>
              </a:rPr>
              <a:t> Additional </a:t>
            </a:r>
            <a:r>
              <a:rPr lang="en-US" baseline="0"/>
              <a:t>Container Fleet Ships Needed to Maintain Call Frequency 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598754865163405"/>
          <c:y val="0.20228753733369537"/>
          <c:w val="0.87259031034874956"/>
          <c:h val="0.77667073943343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'Analysis Matrices'!$K$539:$L$539</c:f>
              <c:strCache>
                <c:ptCount val="2"/>
                <c:pt idx="0">
                  <c:v>8,000</c:v>
                </c:pt>
                <c:pt idx="1">
                  <c:v>nm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'Analysis Matrices'!$C$521:$L$521</c:f>
              <c:numCache>
                <c:formatCode>0.0</c:formatCode>
                <c:ptCount val="10"/>
                <c:pt idx="0">
                  <c:v>19</c:v>
                </c:pt>
                <c:pt idx="1">
                  <c:v>18</c:v>
                </c:pt>
                <c:pt idx="2">
                  <c:v>17</c:v>
                </c:pt>
                <c:pt idx="3">
                  <c:v>16</c:v>
                </c:pt>
                <c:pt idx="4">
                  <c:v>15</c:v>
                </c:pt>
                <c:pt idx="5">
                  <c:v>14</c:v>
                </c:pt>
                <c:pt idx="6">
                  <c:v>13</c:v>
                </c:pt>
                <c:pt idx="7">
                  <c:v>12</c:v>
                </c:pt>
                <c:pt idx="8">
                  <c:v>11</c:v>
                </c:pt>
                <c:pt idx="9">
                  <c:v>10</c:v>
                </c:pt>
              </c:numCache>
            </c:numRef>
          </c:cat>
          <c:val>
            <c:numRef>
              <c:f>'Analysis Matrices'!$CS$521:$DB$521</c:f>
              <c:numCache>
                <c:formatCode>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8</c:v>
                </c:pt>
                <c:pt idx="9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22-495D-A532-A6CFAC4AA9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709399247"/>
        <c:axId val="789824927"/>
      </c:barChart>
      <c:catAx>
        <c:axId val="709399247"/>
        <c:scaling>
          <c:orientation val="minMax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>
                    <a:solidFill>
                      <a:sysClr val="windowText" lastClr="000000"/>
                    </a:solidFill>
                  </a:rPr>
                  <a:t>Speed,</a:t>
                </a:r>
                <a:r>
                  <a:rPr lang="en-US" baseline="0">
                    <a:solidFill>
                      <a:sysClr val="windowText" lastClr="000000"/>
                    </a:solidFill>
                  </a:rPr>
                  <a:t> knots</a:t>
                </a:r>
                <a:endParaRPr lang="en-US">
                  <a:solidFill>
                    <a:sysClr val="windowText" lastClr="000000"/>
                  </a:solidFill>
                </a:endParaRPr>
              </a:p>
            </c:rich>
          </c:tx>
          <c:layout>
            <c:manualLayout>
              <c:xMode val="edge"/>
              <c:yMode val="edge"/>
              <c:x val="0"/>
              <c:y val="0.9464253468891571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9824927"/>
        <c:crosses val="autoZero"/>
        <c:auto val="1"/>
        <c:lblAlgn val="ctr"/>
        <c:lblOffset val="100"/>
        <c:noMultiLvlLbl val="0"/>
      </c:catAx>
      <c:valAx>
        <c:axId val="789824927"/>
        <c:scaling>
          <c:orientation val="minMax"/>
          <c:max val="40"/>
          <c:min val="0"/>
        </c:scaling>
        <c:delete val="0"/>
        <c:axPos val="l"/>
        <c:majorGridlines>
          <c:spPr>
            <a:ln w="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Additional</a:t>
                </a:r>
                <a:r>
                  <a:rPr lang="en-US" baseline="0"/>
                  <a:t> Ships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1.7447033923468504E-2"/>
              <c:y val="0.4058116784733190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9399247"/>
        <c:crosses val="autoZero"/>
        <c:crossBetween val="between"/>
        <c:majorUnit val="4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aseline="0"/>
              <a:t>Net </a:t>
            </a:r>
            <a:r>
              <a:rPr lang="en-US" sz="1440" b="0" i="0" u="none" strike="noStrike" baseline="0">
                <a:effectLst/>
              </a:rPr>
              <a:t>Container</a:t>
            </a:r>
            <a:r>
              <a:rPr lang="en-US" baseline="0"/>
              <a:t> Fleet </a:t>
            </a:r>
            <a:r>
              <a:rPr lang="en-US"/>
              <a:t>CO</a:t>
            </a:r>
            <a:r>
              <a:rPr lang="en-US" sz="1400" baseline="-25000"/>
              <a:t>2</a:t>
            </a:r>
            <a:r>
              <a:rPr lang="en-US"/>
              <a:t>e Emission Changes Compared to GSA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598754865163405"/>
          <c:y val="0.20228753733369537"/>
          <c:w val="0.87259031034874956"/>
          <c:h val="0.77667073943343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'Analysis Matrices'!$K$539:$L$539</c:f>
              <c:strCache>
                <c:ptCount val="2"/>
                <c:pt idx="0">
                  <c:v>8,000</c:v>
                </c:pt>
                <c:pt idx="1">
                  <c:v>nm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'Analysis Matrices'!$C$521:$L$521</c:f>
              <c:numCache>
                <c:formatCode>0.0</c:formatCode>
                <c:ptCount val="10"/>
                <c:pt idx="0">
                  <c:v>19</c:v>
                </c:pt>
                <c:pt idx="1">
                  <c:v>18</c:v>
                </c:pt>
                <c:pt idx="2">
                  <c:v>17</c:v>
                </c:pt>
                <c:pt idx="3">
                  <c:v>16</c:v>
                </c:pt>
                <c:pt idx="4">
                  <c:v>15</c:v>
                </c:pt>
                <c:pt idx="5">
                  <c:v>14</c:v>
                </c:pt>
                <c:pt idx="6">
                  <c:v>13</c:v>
                </c:pt>
                <c:pt idx="7">
                  <c:v>12</c:v>
                </c:pt>
                <c:pt idx="8">
                  <c:v>11</c:v>
                </c:pt>
                <c:pt idx="9">
                  <c:v>10</c:v>
                </c:pt>
              </c:numCache>
            </c:numRef>
          </c:cat>
          <c:val>
            <c:numRef>
              <c:f>'Analysis Matrices'!$AW$240:$BF$240</c:f>
              <c:numCache>
                <c:formatCode>0.0%</c:formatCode>
                <c:ptCount val="10"/>
                <c:pt idx="0">
                  <c:v>-9.0073921948209998E-2</c:v>
                </c:pt>
                <c:pt idx="1">
                  <c:v>-0.16851437827906285</c:v>
                </c:pt>
                <c:pt idx="2">
                  <c:v>-0.17415413409695035</c:v>
                </c:pt>
                <c:pt idx="3">
                  <c:v>-0.18778688982875474</c:v>
                </c:pt>
                <c:pt idx="4">
                  <c:v>-0.20908993455010066</c:v>
                </c:pt>
                <c:pt idx="5">
                  <c:v>-0.23855234956296301</c:v>
                </c:pt>
                <c:pt idx="6">
                  <c:v>-0.22103710316471095</c:v>
                </c:pt>
                <c:pt idx="7">
                  <c:v>-0.25511838358480027</c:v>
                </c:pt>
                <c:pt idx="8">
                  <c:v>-0.25657948694385829</c:v>
                </c:pt>
                <c:pt idx="9">
                  <c:v>-0.26794312433315437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9C-4D97-ACA6-1ECD40B295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709399247"/>
        <c:axId val="789824927"/>
      </c:barChart>
      <c:catAx>
        <c:axId val="709399247"/>
        <c:scaling>
          <c:orientation val="minMax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Speed,</a:t>
                </a:r>
                <a:r>
                  <a:rPr lang="en-US" baseline="0"/>
                  <a:t> knots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"/>
              <c:y val="0.944204479788505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9824927"/>
        <c:crosses val="autoZero"/>
        <c:auto val="1"/>
        <c:lblAlgn val="ctr"/>
        <c:lblOffset val="100"/>
        <c:noMultiLvlLbl val="0"/>
      </c:catAx>
      <c:valAx>
        <c:axId val="789824927"/>
        <c:scaling>
          <c:orientation val="minMax"/>
          <c:max val="0.8"/>
          <c:min val="-0.8"/>
        </c:scaling>
        <c:delete val="0"/>
        <c:axPos val="l"/>
        <c:majorGridlines>
          <c:spPr>
            <a:ln w="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Emission Change</a:t>
                </a:r>
              </a:p>
            </c:rich>
          </c:tx>
          <c:layout>
            <c:manualLayout>
              <c:xMode val="edge"/>
              <c:yMode val="edge"/>
              <c:x val="1.7447033923468504E-2"/>
              <c:y val="0.4058116784733190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939924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40" b="0" i="0" u="none" strike="noStrike" baseline="0">
                <a:effectLst/>
              </a:rPr>
              <a:t> Additional </a:t>
            </a:r>
            <a:r>
              <a:rPr lang="en-US" baseline="0"/>
              <a:t>Container Fleet Ships Needed to Maintain Call Frequency 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598754865163405"/>
          <c:y val="0.20228753733369537"/>
          <c:w val="0.87259031034874956"/>
          <c:h val="0.77667073943343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'Analysis Matrices'!$K$540:$L$540</c:f>
              <c:strCache>
                <c:ptCount val="2"/>
                <c:pt idx="0">
                  <c:v>9,000</c:v>
                </c:pt>
                <c:pt idx="1">
                  <c:v>nm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'Analysis Matrices'!$C$522:$L$522</c:f>
              <c:numCache>
                <c:formatCode>0.0</c:formatCode>
                <c:ptCount val="10"/>
                <c:pt idx="0">
                  <c:v>19</c:v>
                </c:pt>
                <c:pt idx="1">
                  <c:v>18</c:v>
                </c:pt>
                <c:pt idx="2">
                  <c:v>17</c:v>
                </c:pt>
                <c:pt idx="3">
                  <c:v>16</c:v>
                </c:pt>
                <c:pt idx="4">
                  <c:v>15</c:v>
                </c:pt>
                <c:pt idx="5">
                  <c:v>14</c:v>
                </c:pt>
                <c:pt idx="6">
                  <c:v>13</c:v>
                </c:pt>
                <c:pt idx="7">
                  <c:v>12</c:v>
                </c:pt>
                <c:pt idx="8">
                  <c:v>11</c:v>
                </c:pt>
                <c:pt idx="9">
                  <c:v>10</c:v>
                </c:pt>
              </c:numCache>
            </c:numRef>
          </c:cat>
          <c:val>
            <c:numRef>
              <c:f>'Analysis Matrices'!$CS$522:$DB$522</c:f>
              <c:numCache>
                <c:formatCode>0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8</c:v>
                </c:pt>
                <c:pt idx="8">
                  <c:v>10</c:v>
                </c:pt>
                <c:pt idx="9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EB-4578-94E8-4AB7E27E00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709399247"/>
        <c:axId val="789824927"/>
      </c:barChart>
      <c:catAx>
        <c:axId val="709399247"/>
        <c:scaling>
          <c:orientation val="minMax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>
                    <a:solidFill>
                      <a:sysClr val="windowText" lastClr="000000"/>
                    </a:solidFill>
                  </a:rPr>
                  <a:t>Speed,</a:t>
                </a:r>
                <a:r>
                  <a:rPr lang="en-US" baseline="0">
                    <a:solidFill>
                      <a:sysClr val="windowText" lastClr="000000"/>
                    </a:solidFill>
                  </a:rPr>
                  <a:t> knots</a:t>
                </a:r>
                <a:endParaRPr lang="en-US">
                  <a:solidFill>
                    <a:sysClr val="windowText" lastClr="000000"/>
                  </a:solidFill>
                </a:endParaRPr>
              </a:p>
            </c:rich>
          </c:tx>
          <c:layout>
            <c:manualLayout>
              <c:xMode val="edge"/>
              <c:yMode val="edge"/>
              <c:x val="0"/>
              <c:y val="0.946187998625546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9824927"/>
        <c:crosses val="autoZero"/>
        <c:auto val="1"/>
        <c:lblAlgn val="ctr"/>
        <c:lblOffset val="100"/>
        <c:noMultiLvlLbl val="0"/>
      </c:catAx>
      <c:valAx>
        <c:axId val="789824927"/>
        <c:scaling>
          <c:orientation val="minMax"/>
          <c:max val="40"/>
          <c:min val="0"/>
        </c:scaling>
        <c:delete val="0"/>
        <c:axPos val="l"/>
        <c:majorGridlines>
          <c:spPr>
            <a:ln w="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Additional</a:t>
                </a:r>
                <a:r>
                  <a:rPr lang="en-US" baseline="0"/>
                  <a:t> Ships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1.7447033923468504E-2"/>
              <c:y val="0.4058116784733190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9399247"/>
        <c:crosses val="autoZero"/>
        <c:crossBetween val="between"/>
        <c:majorUnit val="4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aseline="0"/>
              <a:t>Net </a:t>
            </a:r>
            <a:r>
              <a:rPr lang="en-US" sz="1440" b="0" i="0" u="none" strike="noStrike" baseline="0">
                <a:effectLst/>
              </a:rPr>
              <a:t>Container</a:t>
            </a:r>
            <a:r>
              <a:rPr lang="en-US" baseline="0"/>
              <a:t> Fleet </a:t>
            </a:r>
            <a:r>
              <a:rPr lang="en-US"/>
              <a:t>CO</a:t>
            </a:r>
            <a:r>
              <a:rPr lang="en-US" sz="1400" baseline="-25000"/>
              <a:t>2</a:t>
            </a:r>
            <a:r>
              <a:rPr lang="en-US"/>
              <a:t>e Emission Changes Compared to GSA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598754865163405"/>
          <c:y val="0.20228753733369537"/>
          <c:w val="0.87259031034874956"/>
          <c:h val="0.77667073943343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'Analysis Matrices'!$K$540:$L$540</c:f>
              <c:strCache>
                <c:ptCount val="2"/>
                <c:pt idx="0">
                  <c:v>9,000</c:v>
                </c:pt>
                <c:pt idx="1">
                  <c:v>nm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'Analysis Matrices'!$C$522:$L$522</c:f>
              <c:numCache>
                <c:formatCode>0.0</c:formatCode>
                <c:ptCount val="10"/>
                <c:pt idx="0">
                  <c:v>19</c:v>
                </c:pt>
                <c:pt idx="1">
                  <c:v>18</c:v>
                </c:pt>
                <c:pt idx="2">
                  <c:v>17</c:v>
                </c:pt>
                <c:pt idx="3">
                  <c:v>16</c:v>
                </c:pt>
                <c:pt idx="4">
                  <c:v>15</c:v>
                </c:pt>
                <c:pt idx="5">
                  <c:v>14</c:v>
                </c:pt>
                <c:pt idx="6">
                  <c:v>13</c:v>
                </c:pt>
                <c:pt idx="7">
                  <c:v>12</c:v>
                </c:pt>
                <c:pt idx="8">
                  <c:v>11</c:v>
                </c:pt>
                <c:pt idx="9">
                  <c:v>10</c:v>
                </c:pt>
              </c:numCache>
            </c:numRef>
          </c:cat>
          <c:val>
            <c:numRef>
              <c:f>'Analysis Matrices'!$AW$241:$BF$241</c:f>
              <c:numCache>
                <c:formatCode>0.0%</c:formatCode>
                <c:ptCount val="10"/>
                <c:pt idx="0">
                  <c:v>-9.8002438233338582E-2</c:v>
                </c:pt>
                <c:pt idx="1">
                  <c:v>-0.12535059171974805</c:v>
                </c:pt>
                <c:pt idx="2">
                  <c:v>-0.20223342680783377</c:v>
                </c:pt>
                <c:pt idx="3">
                  <c:v>-0.22694607730360869</c:v>
                </c:pt>
                <c:pt idx="4">
                  <c:v>-0.21446815921141968</c:v>
                </c:pt>
                <c:pt idx="5">
                  <c:v>-0.25248544381704913</c:v>
                </c:pt>
                <c:pt idx="6">
                  <c:v>-0.24032487883443998</c:v>
                </c:pt>
                <c:pt idx="7">
                  <c:v>-0.24906180919014673</c:v>
                </c:pt>
                <c:pt idx="8">
                  <c:v>-0.26721523661879737</c:v>
                </c:pt>
                <c:pt idx="9">
                  <c:v>-0.26290123843847352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92-47FD-8AC3-00BCA56F29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709399247"/>
        <c:axId val="789824927"/>
      </c:barChart>
      <c:catAx>
        <c:axId val="709399247"/>
        <c:scaling>
          <c:orientation val="minMax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Speed,</a:t>
                </a:r>
                <a:r>
                  <a:rPr lang="en-US" baseline="0"/>
                  <a:t> knots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"/>
              <c:y val="0.9465671878459108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9824927"/>
        <c:crosses val="autoZero"/>
        <c:auto val="1"/>
        <c:lblAlgn val="ctr"/>
        <c:lblOffset val="100"/>
        <c:noMultiLvlLbl val="0"/>
      </c:catAx>
      <c:valAx>
        <c:axId val="789824927"/>
        <c:scaling>
          <c:orientation val="minMax"/>
          <c:max val="0.8"/>
          <c:min val="-0.8"/>
        </c:scaling>
        <c:delete val="0"/>
        <c:axPos val="l"/>
        <c:majorGridlines>
          <c:spPr>
            <a:ln w="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Emission Change</a:t>
                </a:r>
              </a:p>
            </c:rich>
          </c:tx>
          <c:layout>
            <c:manualLayout>
              <c:xMode val="edge"/>
              <c:yMode val="edge"/>
              <c:x val="1.7447033923468504E-2"/>
              <c:y val="0.4058116784733190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939924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40" b="0" i="0" u="none" strike="noStrike" baseline="0">
                <a:effectLst/>
              </a:rPr>
              <a:t> Additional </a:t>
            </a:r>
            <a:r>
              <a:rPr lang="en-US" baseline="0"/>
              <a:t>Container Fleet Ships Needed to Maintain Call Frequency 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598754865163405"/>
          <c:y val="0.20228753733369537"/>
          <c:w val="0.87259031034874956"/>
          <c:h val="0.77667073943343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'Analysis Matrices'!$K$541</c:f>
              <c:strCache>
                <c:ptCount val="1"/>
                <c:pt idx="0">
                  <c:v>15,000</c:v>
                </c:pt>
              </c:strCache>
            </c:strRef>
          </c:tx>
          <c:spPr>
            <a:solidFill>
              <a:schemeClr val="tx2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'Analysis Matrices'!$C$523:$L$523</c:f>
              <c:numCache>
                <c:formatCode>0.0</c:formatCode>
                <c:ptCount val="10"/>
                <c:pt idx="0">
                  <c:v>19</c:v>
                </c:pt>
                <c:pt idx="1">
                  <c:v>18</c:v>
                </c:pt>
                <c:pt idx="2">
                  <c:v>17</c:v>
                </c:pt>
                <c:pt idx="3">
                  <c:v>16</c:v>
                </c:pt>
                <c:pt idx="4">
                  <c:v>15</c:v>
                </c:pt>
                <c:pt idx="5">
                  <c:v>14</c:v>
                </c:pt>
                <c:pt idx="6">
                  <c:v>13</c:v>
                </c:pt>
                <c:pt idx="7">
                  <c:v>12</c:v>
                </c:pt>
                <c:pt idx="8">
                  <c:v>11</c:v>
                </c:pt>
                <c:pt idx="9">
                  <c:v>10</c:v>
                </c:pt>
              </c:numCache>
            </c:numRef>
          </c:cat>
          <c:val>
            <c:numRef>
              <c:f>'Analysis Matrices'!$CS$523:$DB$523</c:f>
              <c:numCache>
                <c:formatCode>0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6</c:v>
                </c:pt>
                <c:pt idx="6">
                  <c:v>7</c:v>
                </c:pt>
                <c:pt idx="7">
                  <c:v>9</c:v>
                </c:pt>
                <c:pt idx="8">
                  <c:v>11</c:v>
                </c:pt>
                <c:pt idx="9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D6-4AE4-A973-3FF95CA4FE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709399247"/>
        <c:axId val="789824927"/>
      </c:barChart>
      <c:catAx>
        <c:axId val="709399247"/>
        <c:scaling>
          <c:orientation val="minMax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>
                    <a:solidFill>
                      <a:sysClr val="windowText" lastClr="000000"/>
                    </a:solidFill>
                  </a:rPr>
                  <a:t>Speed,</a:t>
                </a:r>
                <a:r>
                  <a:rPr lang="en-US" baseline="0">
                    <a:solidFill>
                      <a:sysClr val="windowText" lastClr="000000"/>
                    </a:solidFill>
                  </a:rPr>
                  <a:t> knots</a:t>
                </a:r>
                <a:endParaRPr lang="en-US">
                  <a:solidFill>
                    <a:sysClr val="windowText" lastClr="000000"/>
                  </a:solidFill>
                </a:endParaRPr>
              </a:p>
            </c:rich>
          </c:tx>
          <c:layout>
            <c:manualLayout>
              <c:xMode val="edge"/>
              <c:yMode val="edge"/>
              <c:x val="0"/>
              <c:y val="0.9459934954255299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9824927"/>
        <c:crosses val="autoZero"/>
        <c:auto val="1"/>
        <c:lblAlgn val="ctr"/>
        <c:lblOffset val="100"/>
        <c:noMultiLvlLbl val="0"/>
      </c:catAx>
      <c:valAx>
        <c:axId val="789824927"/>
        <c:scaling>
          <c:orientation val="minMax"/>
          <c:max val="40"/>
          <c:min val="0"/>
        </c:scaling>
        <c:delete val="0"/>
        <c:axPos val="l"/>
        <c:majorGridlines>
          <c:spPr>
            <a:ln w="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Additional</a:t>
                </a:r>
                <a:r>
                  <a:rPr lang="en-US" baseline="0"/>
                  <a:t> Ships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1.7447033923468504E-2"/>
              <c:y val="0.4058116784733190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9399247"/>
        <c:crosses val="autoZero"/>
        <c:crossBetween val="between"/>
        <c:majorUnit val="4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40" b="0" i="0" u="none" strike="noStrike" baseline="0">
                <a:effectLst/>
              </a:rPr>
              <a:t>Additional Container Fleet </a:t>
            </a:r>
            <a:r>
              <a:rPr lang="en-US" baseline="0"/>
              <a:t>Ships Needed to Maintain Call Frequency 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598754865163405"/>
          <c:y val="0.20228753733369537"/>
          <c:w val="0.87259031034874956"/>
          <c:h val="0.77667073943343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'Analysis Matrices'!$C$538:$D$538</c:f>
              <c:strCache>
                <c:ptCount val="2"/>
                <c:pt idx="0">
                  <c:v>600</c:v>
                </c:pt>
                <c:pt idx="1">
                  <c:v>nm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rgbClr val="00B0F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'Analysis Matrices'!$C$520:$L$520</c:f>
              <c:numCache>
                <c:formatCode>0.0</c:formatCode>
                <c:ptCount val="10"/>
                <c:pt idx="0">
                  <c:v>19</c:v>
                </c:pt>
                <c:pt idx="1">
                  <c:v>18</c:v>
                </c:pt>
                <c:pt idx="2">
                  <c:v>17</c:v>
                </c:pt>
                <c:pt idx="3">
                  <c:v>16</c:v>
                </c:pt>
                <c:pt idx="4">
                  <c:v>15</c:v>
                </c:pt>
                <c:pt idx="5">
                  <c:v>14</c:v>
                </c:pt>
                <c:pt idx="6">
                  <c:v>13</c:v>
                </c:pt>
                <c:pt idx="7">
                  <c:v>12</c:v>
                </c:pt>
                <c:pt idx="8">
                  <c:v>11</c:v>
                </c:pt>
                <c:pt idx="9">
                  <c:v>10</c:v>
                </c:pt>
              </c:numCache>
            </c:numRef>
          </c:cat>
          <c:val>
            <c:numRef>
              <c:f>'Analysis Matrices'!$P$520:$Y$520</c:f>
              <c:numCache>
                <c:formatCode>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40-4F52-B803-88F3BA208F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709399247"/>
        <c:axId val="789824927"/>
      </c:barChart>
      <c:catAx>
        <c:axId val="709399247"/>
        <c:scaling>
          <c:orientation val="minMax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Speed,</a:t>
                </a:r>
                <a:r>
                  <a:rPr lang="en-US" baseline="0"/>
                  <a:t> knots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"/>
              <c:y val="0.9462004283720013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9824927"/>
        <c:crosses val="autoZero"/>
        <c:auto val="1"/>
        <c:lblAlgn val="ctr"/>
        <c:lblOffset val="100"/>
        <c:noMultiLvlLbl val="0"/>
      </c:catAx>
      <c:valAx>
        <c:axId val="789824927"/>
        <c:scaling>
          <c:orientation val="minMax"/>
          <c:max val="40"/>
          <c:min val="0"/>
        </c:scaling>
        <c:delete val="0"/>
        <c:axPos val="l"/>
        <c:majorGridlines>
          <c:spPr>
            <a:ln w="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Additional</a:t>
                </a:r>
                <a:r>
                  <a:rPr lang="en-US" baseline="0"/>
                  <a:t> Ships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1.7447033923468504E-2"/>
              <c:y val="0.4058116784733190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9399247"/>
        <c:crosses val="autoZero"/>
        <c:crossBetween val="between"/>
        <c:majorUnit val="4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aseline="0"/>
              <a:t>Net </a:t>
            </a:r>
            <a:r>
              <a:rPr lang="en-US" sz="1440" b="0" i="0" u="none" strike="noStrike" baseline="0">
                <a:effectLst/>
              </a:rPr>
              <a:t>Container</a:t>
            </a:r>
            <a:r>
              <a:rPr lang="en-US" baseline="0"/>
              <a:t> Fleet </a:t>
            </a:r>
            <a:r>
              <a:rPr lang="en-US"/>
              <a:t>CO</a:t>
            </a:r>
            <a:r>
              <a:rPr lang="en-US" sz="1400" baseline="-25000"/>
              <a:t>2</a:t>
            </a:r>
            <a:r>
              <a:rPr lang="en-US"/>
              <a:t>e Emission Changes Compared to GSA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598754865163405"/>
          <c:y val="0.20228753733369537"/>
          <c:w val="0.87259031034874956"/>
          <c:h val="0.77667073943343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'Analysis Matrices'!$K$541:$L$541</c:f>
              <c:strCache>
                <c:ptCount val="2"/>
                <c:pt idx="0">
                  <c:v>15,000</c:v>
                </c:pt>
                <c:pt idx="1">
                  <c:v>nm</c:v>
                </c:pt>
              </c:strCache>
            </c:strRef>
          </c:tx>
          <c:spPr>
            <a:solidFill>
              <a:schemeClr val="tx2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'Analysis Matrices'!$C$523:$L$523</c:f>
              <c:numCache>
                <c:formatCode>0.0</c:formatCode>
                <c:ptCount val="10"/>
                <c:pt idx="0">
                  <c:v>19</c:v>
                </c:pt>
                <c:pt idx="1">
                  <c:v>18</c:v>
                </c:pt>
                <c:pt idx="2">
                  <c:v>17</c:v>
                </c:pt>
                <c:pt idx="3">
                  <c:v>16</c:v>
                </c:pt>
                <c:pt idx="4">
                  <c:v>15</c:v>
                </c:pt>
                <c:pt idx="5">
                  <c:v>14</c:v>
                </c:pt>
                <c:pt idx="6">
                  <c:v>13</c:v>
                </c:pt>
                <c:pt idx="7">
                  <c:v>12</c:v>
                </c:pt>
                <c:pt idx="8">
                  <c:v>11</c:v>
                </c:pt>
                <c:pt idx="9">
                  <c:v>10</c:v>
                </c:pt>
              </c:numCache>
            </c:numRef>
          </c:cat>
          <c:val>
            <c:numRef>
              <c:f>'Analysis Matrices'!$AW$242:$BF$242</c:f>
              <c:numCache>
                <c:formatCode>0.0%</c:formatCode>
                <c:ptCount val="10"/>
                <c:pt idx="0">
                  <c:v>-9.9396370797349129E-2</c:v>
                </c:pt>
                <c:pt idx="1">
                  <c:v>-0.12793272411834619</c:v>
                </c:pt>
                <c:pt idx="2">
                  <c:v>-0.15439953961899355</c:v>
                </c:pt>
                <c:pt idx="3">
                  <c:v>-0.1839416524014246</c:v>
                </c:pt>
                <c:pt idx="4">
                  <c:v>-0.21743937097778229</c:v>
                </c:pt>
                <c:pt idx="5">
                  <c:v>-0.21883219357892714</c:v>
                </c:pt>
                <c:pt idx="6">
                  <c:v>-0.23971893827874399</c:v>
                </c:pt>
                <c:pt idx="7">
                  <c:v>-0.25522394126107134</c:v>
                </c:pt>
                <c:pt idx="8">
                  <c:v>-0.28400218230420549</c:v>
                </c:pt>
                <c:pt idx="9">
                  <c:v>-0.2933761854489656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3C-4547-A959-D90E7CA438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709399247"/>
        <c:axId val="789824927"/>
      </c:barChart>
      <c:catAx>
        <c:axId val="709399247"/>
        <c:scaling>
          <c:orientation val="minMax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Speed,</a:t>
                </a:r>
                <a:r>
                  <a:rPr lang="en-US" baseline="0"/>
                  <a:t> knots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"/>
              <c:y val="0.9467350589220627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9824927"/>
        <c:crosses val="autoZero"/>
        <c:auto val="1"/>
        <c:lblAlgn val="ctr"/>
        <c:lblOffset val="100"/>
        <c:noMultiLvlLbl val="0"/>
      </c:catAx>
      <c:valAx>
        <c:axId val="789824927"/>
        <c:scaling>
          <c:orientation val="minMax"/>
          <c:max val="0.8"/>
          <c:min val="-0.8"/>
        </c:scaling>
        <c:delete val="0"/>
        <c:axPos val="l"/>
        <c:majorGridlines>
          <c:spPr>
            <a:ln w="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Emission Change</a:t>
                </a:r>
              </a:p>
            </c:rich>
          </c:tx>
          <c:layout>
            <c:manualLayout>
              <c:xMode val="edge"/>
              <c:yMode val="edge"/>
              <c:x val="1.7447033923468504E-2"/>
              <c:y val="0.4058116784733190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939924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40" b="0" i="0" u="none" strike="noStrike" baseline="0">
                <a:effectLst/>
              </a:rPr>
              <a:t> Additional Bulk</a:t>
            </a:r>
            <a:r>
              <a:rPr lang="en-US" baseline="0"/>
              <a:t> Fleet Ships Needed to Maintain Call Frequency 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598754865163405"/>
          <c:y val="0.20228753733369537"/>
          <c:w val="0.87259031034874956"/>
          <c:h val="0.77667073943343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'Analysis Matrices'!$K$542:$L$542</c:f>
              <c:strCache>
                <c:ptCount val="2"/>
                <c:pt idx="0">
                  <c:v>9,000</c:v>
                </c:pt>
                <c:pt idx="1">
                  <c:v>nm</c:v>
                </c:pt>
              </c:strCache>
            </c:strRef>
          </c:tx>
          <c:spPr>
            <a:solidFill>
              <a:schemeClr val="accent6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'Analysis Matrices'!$C$524:$L$524</c:f>
              <c:numCache>
                <c:formatCode>0.0</c:formatCode>
                <c:ptCount val="10"/>
                <c:pt idx="0">
                  <c:v>11.8</c:v>
                </c:pt>
                <c:pt idx="1">
                  <c:v>11.600000000000001</c:v>
                </c:pt>
                <c:pt idx="2">
                  <c:v>11.400000000000002</c:v>
                </c:pt>
                <c:pt idx="3">
                  <c:v>11.200000000000003</c:v>
                </c:pt>
                <c:pt idx="4">
                  <c:v>11.000000000000004</c:v>
                </c:pt>
                <c:pt idx="5">
                  <c:v>10.800000000000004</c:v>
                </c:pt>
                <c:pt idx="6">
                  <c:v>10.600000000000005</c:v>
                </c:pt>
                <c:pt idx="7">
                  <c:v>10.400000000000006</c:v>
                </c:pt>
                <c:pt idx="8">
                  <c:v>10.200000000000006</c:v>
                </c:pt>
                <c:pt idx="9">
                  <c:v>10.000000000000007</c:v>
                </c:pt>
              </c:numCache>
            </c:numRef>
          </c:cat>
          <c:val>
            <c:numRef>
              <c:f>'Analysis Matrices'!$CS$524:$DB$524</c:f>
              <c:numCache>
                <c:formatCode>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CF-4D17-911B-AD37374A06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709399247"/>
        <c:axId val="789824927"/>
      </c:barChart>
      <c:catAx>
        <c:axId val="709399247"/>
        <c:scaling>
          <c:orientation val="minMax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Speed,</a:t>
                </a:r>
                <a:r>
                  <a:rPr lang="en-US" baseline="0"/>
                  <a:t> knots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"/>
              <c:y val="0.9468071798919220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9824927"/>
        <c:crosses val="autoZero"/>
        <c:auto val="1"/>
        <c:lblAlgn val="ctr"/>
        <c:lblOffset val="100"/>
        <c:noMultiLvlLbl val="0"/>
      </c:catAx>
      <c:valAx>
        <c:axId val="789824927"/>
        <c:scaling>
          <c:orientation val="minMax"/>
          <c:max val="40"/>
          <c:min val="0"/>
        </c:scaling>
        <c:delete val="0"/>
        <c:axPos val="l"/>
        <c:majorGridlines>
          <c:spPr>
            <a:ln w="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Additional</a:t>
                </a:r>
                <a:r>
                  <a:rPr lang="en-US" baseline="0"/>
                  <a:t> Ships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1.7447033923468504E-2"/>
              <c:y val="0.4058116784733190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9399247"/>
        <c:crosses val="autoZero"/>
        <c:crossBetween val="between"/>
        <c:majorUnit val="4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aseline="0"/>
              <a:t>Net </a:t>
            </a:r>
            <a:r>
              <a:rPr lang="en-US" sz="1440" b="0" i="0" u="none" strike="noStrike" baseline="0">
                <a:effectLst/>
              </a:rPr>
              <a:t>Bulk</a:t>
            </a:r>
            <a:r>
              <a:rPr lang="en-US" baseline="0"/>
              <a:t> Fleet </a:t>
            </a:r>
            <a:r>
              <a:rPr lang="en-US"/>
              <a:t>CO</a:t>
            </a:r>
            <a:r>
              <a:rPr lang="en-US" sz="1400" baseline="-25000"/>
              <a:t>2</a:t>
            </a:r>
            <a:r>
              <a:rPr lang="en-US"/>
              <a:t>e Emission Changes Compared to GSA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598754865163405"/>
          <c:y val="0.20228753733369537"/>
          <c:w val="0.87259031034874956"/>
          <c:h val="0.77667073943343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'Analysis Matrices'!$K$542:$L$542</c:f>
              <c:strCache>
                <c:ptCount val="2"/>
                <c:pt idx="0">
                  <c:v>9,000</c:v>
                </c:pt>
                <c:pt idx="1">
                  <c:v>nm</c:v>
                </c:pt>
              </c:strCache>
            </c:strRef>
          </c:tx>
          <c:spPr>
            <a:solidFill>
              <a:schemeClr val="accent6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'Analysis Matrices'!$C$524:$L$524</c:f>
              <c:numCache>
                <c:formatCode>0.0</c:formatCode>
                <c:ptCount val="10"/>
                <c:pt idx="0">
                  <c:v>11.8</c:v>
                </c:pt>
                <c:pt idx="1">
                  <c:v>11.600000000000001</c:v>
                </c:pt>
                <c:pt idx="2">
                  <c:v>11.400000000000002</c:v>
                </c:pt>
                <c:pt idx="3">
                  <c:v>11.200000000000003</c:v>
                </c:pt>
                <c:pt idx="4">
                  <c:v>11.000000000000004</c:v>
                </c:pt>
                <c:pt idx="5">
                  <c:v>10.800000000000004</c:v>
                </c:pt>
                <c:pt idx="6">
                  <c:v>10.600000000000005</c:v>
                </c:pt>
                <c:pt idx="7">
                  <c:v>10.400000000000006</c:v>
                </c:pt>
                <c:pt idx="8">
                  <c:v>10.200000000000006</c:v>
                </c:pt>
                <c:pt idx="9">
                  <c:v>10.000000000000007</c:v>
                </c:pt>
              </c:numCache>
            </c:numRef>
          </c:cat>
          <c:val>
            <c:numRef>
              <c:f>'Analysis Matrices'!$AW$243:$BF$243</c:f>
              <c:numCache>
                <c:formatCode>0.0%</c:formatCode>
                <c:ptCount val="10"/>
                <c:pt idx="0">
                  <c:v>-3.0590700570565347E-2</c:v>
                </c:pt>
                <c:pt idx="1">
                  <c:v>-5.9878296282565829E-2</c:v>
                </c:pt>
                <c:pt idx="2">
                  <c:v>-8.7230725735629303E-2</c:v>
                </c:pt>
                <c:pt idx="3">
                  <c:v>-3.906924950395959E-2</c:v>
                </c:pt>
                <c:pt idx="4">
                  <c:v>-6.6760987014533396E-2</c:v>
                </c:pt>
                <c:pt idx="5">
                  <c:v>-9.341743189697671E-2</c:v>
                </c:pt>
                <c:pt idx="6">
                  <c:v>-0.11910492828092009</c:v>
                </c:pt>
                <c:pt idx="7">
                  <c:v>-7.8031995040509949E-2</c:v>
                </c:pt>
                <c:pt idx="8">
                  <c:v>-0.10381002982630648</c:v>
                </c:pt>
                <c:pt idx="9">
                  <c:v>-0.1287396850945407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5A-4D06-841D-6E508A674B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709399247"/>
        <c:axId val="789824927"/>
      </c:barChart>
      <c:catAx>
        <c:axId val="709399247"/>
        <c:scaling>
          <c:orientation val="minMax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Speed,</a:t>
                </a:r>
                <a:r>
                  <a:rPr lang="en-US" baseline="0"/>
                  <a:t> knots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"/>
              <c:y val="0.9467348356895629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9824927"/>
        <c:crosses val="autoZero"/>
        <c:auto val="1"/>
        <c:lblAlgn val="ctr"/>
        <c:lblOffset val="100"/>
        <c:noMultiLvlLbl val="0"/>
      </c:catAx>
      <c:valAx>
        <c:axId val="789824927"/>
        <c:scaling>
          <c:orientation val="minMax"/>
          <c:max val="0.8"/>
          <c:min val="-0.8"/>
        </c:scaling>
        <c:delete val="0"/>
        <c:axPos val="l"/>
        <c:majorGridlines>
          <c:spPr>
            <a:ln w="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Emission Change</a:t>
                </a:r>
              </a:p>
            </c:rich>
          </c:tx>
          <c:layout>
            <c:manualLayout>
              <c:xMode val="edge"/>
              <c:yMode val="edge"/>
              <c:x val="1.7447033923468504E-2"/>
              <c:y val="0.4058116784733190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939924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40" b="0" i="0" u="none" strike="noStrike" baseline="0">
                <a:effectLst/>
              </a:rPr>
              <a:t> Additional </a:t>
            </a:r>
            <a:r>
              <a:rPr lang="en-US" baseline="0"/>
              <a:t>Bulk Fleet Ships Needed to Maintain Call Frequency 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598754865163405"/>
          <c:y val="0.20228753733369537"/>
          <c:w val="0.87259031034874956"/>
          <c:h val="0.77667073943343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'Analysis Matrices'!$K$543:$L$543</c:f>
              <c:strCache>
                <c:ptCount val="2"/>
                <c:pt idx="0">
                  <c:v>12,000</c:v>
                </c:pt>
                <c:pt idx="1">
                  <c:v>nm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'Analysis Matrices'!$C$525:$L$525</c:f>
              <c:numCache>
                <c:formatCode>0.0</c:formatCode>
                <c:ptCount val="10"/>
                <c:pt idx="0">
                  <c:v>11.8</c:v>
                </c:pt>
                <c:pt idx="1">
                  <c:v>11.600000000000001</c:v>
                </c:pt>
                <c:pt idx="2">
                  <c:v>11.400000000000002</c:v>
                </c:pt>
                <c:pt idx="3">
                  <c:v>11.200000000000003</c:v>
                </c:pt>
                <c:pt idx="4">
                  <c:v>11.000000000000004</c:v>
                </c:pt>
                <c:pt idx="5">
                  <c:v>10.800000000000004</c:v>
                </c:pt>
                <c:pt idx="6">
                  <c:v>10.600000000000005</c:v>
                </c:pt>
                <c:pt idx="7">
                  <c:v>10.400000000000006</c:v>
                </c:pt>
                <c:pt idx="8">
                  <c:v>10.200000000000006</c:v>
                </c:pt>
                <c:pt idx="9">
                  <c:v>10.000000000000007</c:v>
                </c:pt>
              </c:numCache>
            </c:numRef>
          </c:cat>
          <c:val>
            <c:numRef>
              <c:f>'Analysis Matrices'!$CS$525:$DB$525</c:f>
              <c:numCache>
                <c:formatCode>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86-4696-A2E6-82D85A13AC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709399247"/>
        <c:axId val="789824927"/>
      </c:barChart>
      <c:catAx>
        <c:axId val="709399247"/>
        <c:scaling>
          <c:orientation val="minMax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Speed,</a:t>
                </a:r>
                <a:r>
                  <a:rPr lang="en-US" baseline="0"/>
                  <a:t> knots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"/>
              <c:y val="0.9466389353785159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9824927"/>
        <c:crosses val="autoZero"/>
        <c:auto val="1"/>
        <c:lblAlgn val="ctr"/>
        <c:lblOffset val="100"/>
        <c:noMultiLvlLbl val="0"/>
      </c:catAx>
      <c:valAx>
        <c:axId val="789824927"/>
        <c:scaling>
          <c:orientation val="minMax"/>
          <c:max val="40"/>
          <c:min val="0"/>
        </c:scaling>
        <c:delete val="0"/>
        <c:axPos val="l"/>
        <c:majorGridlines>
          <c:spPr>
            <a:ln w="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Additional</a:t>
                </a:r>
                <a:r>
                  <a:rPr lang="en-US" baseline="0"/>
                  <a:t> Ships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1.7447033923468504E-2"/>
              <c:y val="0.4058116784733190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9399247"/>
        <c:crosses val="autoZero"/>
        <c:crossBetween val="between"/>
        <c:majorUnit val="4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aseline="0"/>
              <a:t>Net </a:t>
            </a:r>
            <a:r>
              <a:rPr lang="en-US" sz="1440" b="0" i="0" u="none" strike="noStrike" baseline="0">
                <a:effectLst/>
              </a:rPr>
              <a:t>Bulk </a:t>
            </a:r>
            <a:r>
              <a:rPr lang="en-US" baseline="0"/>
              <a:t>Fleet </a:t>
            </a:r>
            <a:r>
              <a:rPr lang="en-US"/>
              <a:t>CO</a:t>
            </a:r>
            <a:r>
              <a:rPr lang="en-US" sz="1400" baseline="-25000"/>
              <a:t>2</a:t>
            </a:r>
            <a:r>
              <a:rPr lang="en-US"/>
              <a:t>e Emission Changes Compared to GSA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598754865163405"/>
          <c:y val="0.20228753733369537"/>
          <c:w val="0.87259031034874956"/>
          <c:h val="0.77667073943343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'Analysis Matrices'!$K$543:$L$543</c:f>
              <c:strCache>
                <c:ptCount val="2"/>
                <c:pt idx="0">
                  <c:v>12,000</c:v>
                </c:pt>
                <c:pt idx="1">
                  <c:v>nm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'Analysis Matrices'!$C$525:$L$525</c:f>
              <c:numCache>
                <c:formatCode>0.0</c:formatCode>
                <c:ptCount val="10"/>
                <c:pt idx="0">
                  <c:v>11.8</c:v>
                </c:pt>
                <c:pt idx="1">
                  <c:v>11.600000000000001</c:v>
                </c:pt>
                <c:pt idx="2">
                  <c:v>11.400000000000002</c:v>
                </c:pt>
                <c:pt idx="3">
                  <c:v>11.200000000000003</c:v>
                </c:pt>
                <c:pt idx="4">
                  <c:v>11.000000000000004</c:v>
                </c:pt>
                <c:pt idx="5">
                  <c:v>10.800000000000004</c:v>
                </c:pt>
                <c:pt idx="6">
                  <c:v>10.600000000000005</c:v>
                </c:pt>
                <c:pt idx="7">
                  <c:v>10.400000000000006</c:v>
                </c:pt>
                <c:pt idx="8">
                  <c:v>10.200000000000006</c:v>
                </c:pt>
                <c:pt idx="9">
                  <c:v>10.000000000000007</c:v>
                </c:pt>
              </c:numCache>
            </c:numRef>
          </c:cat>
          <c:val>
            <c:numRef>
              <c:f>'Analysis Matrices'!$AW$244:$BF$244</c:f>
              <c:numCache>
                <c:formatCode>0.0%</c:formatCode>
                <c:ptCount val="10"/>
                <c:pt idx="0">
                  <c:v>-2.8934014568404894E-2</c:v>
                </c:pt>
                <c:pt idx="1">
                  <c:v>-5.5840237349571303E-2</c:v>
                </c:pt>
                <c:pt idx="2">
                  <c:v>-5.7925939450306253E-3</c:v>
                </c:pt>
                <c:pt idx="3">
                  <c:v>-3.1889382432759641E-2</c:v>
                </c:pt>
                <c:pt idx="4">
                  <c:v>-5.8169515841018246E-2</c:v>
                </c:pt>
                <c:pt idx="5">
                  <c:v>-8.3482504940944988E-2</c:v>
                </c:pt>
                <c:pt idx="6">
                  <c:v>-0.10789134142684655</c:v>
                </c:pt>
                <c:pt idx="7">
                  <c:v>-6.4644972020243871E-2</c:v>
                </c:pt>
                <c:pt idx="8">
                  <c:v>-9.1523333440258897E-2</c:v>
                </c:pt>
                <c:pt idx="9">
                  <c:v>-0.11538062260846682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4A-4A83-8F1F-305910E18C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709399247"/>
        <c:axId val="789824927"/>
      </c:barChart>
      <c:catAx>
        <c:axId val="709399247"/>
        <c:scaling>
          <c:orientation val="minMax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Speed,</a:t>
                </a:r>
                <a:r>
                  <a:rPr lang="en-US" baseline="0"/>
                  <a:t> knots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"/>
              <c:y val="0.946567150133512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9824927"/>
        <c:crosses val="autoZero"/>
        <c:auto val="1"/>
        <c:lblAlgn val="ctr"/>
        <c:lblOffset val="100"/>
        <c:noMultiLvlLbl val="0"/>
      </c:catAx>
      <c:valAx>
        <c:axId val="789824927"/>
        <c:scaling>
          <c:orientation val="minMax"/>
          <c:max val="0.8"/>
          <c:min val="-0.8"/>
        </c:scaling>
        <c:delete val="0"/>
        <c:axPos val="l"/>
        <c:majorGridlines>
          <c:spPr>
            <a:ln w="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Emission Change</a:t>
                </a:r>
              </a:p>
            </c:rich>
          </c:tx>
          <c:layout>
            <c:manualLayout>
              <c:xMode val="edge"/>
              <c:yMode val="edge"/>
              <c:x val="1.7447033923468504E-2"/>
              <c:y val="0.4058116784733190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939924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40" b="0" i="0" u="none" strike="noStrike" baseline="0">
                <a:effectLst/>
              </a:rPr>
              <a:t> Additional </a:t>
            </a:r>
            <a:r>
              <a:rPr lang="en-US" baseline="0"/>
              <a:t>Bulk Fleet Ships Needed to Maintain Call Frequency 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598754865163405"/>
          <c:y val="0.20228753733369537"/>
          <c:w val="0.87259031034874956"/>
          <c:h val="0.77667073943343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'Analysis Matrices'!$K$544</c:f>
              <c:strCache>
                <c:ptCount val="1"/>
                <c:pt idx="0">
                  <c:v>14,000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'Analysis Matrices'!$C$526:$L$526</c:f>
              <c:numCache>
                <c:formatCode>0.0</c:formatCode>
                <c:ptCount val="10"/>
                <c:pt idx="0">
                  <c:v>11.8</c:v>
                </c:pt>
                <c:pt idx="1">
                  <c:v>11.600000000000001</c:v>
                </c:pt>
                <c:pt idx="2">
                  <c:v>11.400000000000002</c:v>
                </c:pt>
                <c:pt idx="3">
                  <c:v>11.200000000000003</c:v>
                </c:pt>
                <c:pt idx="4">
                  <c:v>11.000000000000004</c:v>
                </c:pt>
                <c:pt idx="5">
                  <c:v>10.800000000000004</c:v>
                </c:pt>
                <c:pt idx="6">
                  <c:v>10.600000000000005</c:v>
                </c:pt>
                <c:pt idx="7">
                  <c:v>10.400000000000006</c:v>
                </c:pt>
                <c:pt idx="8">
                  <c:v>10.200000000000006</c:v>
                </c:pt>
                <c:pt idx="9">
                  <c:v>10.000000000000007</c:v>
                </c:pt>
              </c:numCache>
            </c:numRef>
          </c:cat>
          <c:val>
            <c:numRef>
              <c:f>'Analysis Matrices'!$CS$526:$DB$526</c:f>
              <c:numCache>
                <c:formatCode>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77-484E-B9BC-DCBF37AB5E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709399247"/>
        <c:axId val="789824927"/>
      </c:barChart>
      <c:catAx>
        <c:axId val="709399247"/>
        <c:scaling>
          <c:orientation val="minMax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Speed,</a:t>
                </a:r>
                <a:r>
                  <a:rPr lang="en-US" baseline="0"/>
                  <a:t> knots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"/>
              <c:y val="0.9466094401607475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9824927"/>
        <c:crosses val="autoZero"/>
        <c:auto val="1"/>
        <c:lblAlgn val="ctr"/>
        <c:lblOffset val="100"/>
        <c:noMultiLvlLbl val="0"/>
      </c:catAx>
      <c:valAx>
        <c:axId val="789824927"/>
        <c:scaling>
          <c:orientation val="minMax"/>
          <c:max val="40"/>
          <c:min val="0"/>
        </c:scaling>
        <c:delete val="0"/>
        <c:axPos val="l"/>
        <c:majorGridlines>
          <c:spPr>
            <a:ln w="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Additional</a:t>
                </a:r>
                <a:r>
                  <a:rPr lang="en-US" baseline="0"/>
                  <a:t> Ships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1.7447033923468504E-2"/>
              <c:y val="0.4058116784733190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9399247"/>
        <c:crosses val="autoZero"/>
        <c:crossBetween val="between"/>
        <c:majorUnit val="4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aseline="0"/>
              <a:t>Net </a:t>
            </a:r>
            <a:r>
              <a:rPr lang="en-US" sz="1440" b="0" i="0" u="none" strike="noStrike" baseline="0">
                <a:effectLst/>
              </a:rPr>
              <a:t>Bulk</a:t>
            </a:r>
            <a:r>
              <a:rPr lang="en-US" baseline="0"/>
              <a:t> Fleet </a:t>
            </a:r>
            <a:r>
              <a:rPr lang="en-US"/>
              <a:t>CO</a:t>
            </a:r>
            <a:r>
              <a:rPr lang="en-US" sz="1400" baseline="-25000"/>
              <a:t>2</a:t>
            </a:r>
            <a:r>
              <a:rPr lang="en-US"/>
              <a:t>e Emission Changes Compared to GSA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598754865163405"/>
          <c:y val="0.20228753733369537"/>
          <c:w val="0.87259031034874956"/>
          <c:h val="0.77667073943343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'Analysis Matrices'!$K$544:$L$544</c:f>
              <c:strCache>
                <c:ptCount val="2"/>
                <c:pt idx="0">
                  <c:v>14,000</c:v>
                </c:pt>
                <c:pt idx="1">
                  <c:v>nm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'Analysis Matrices'!$C$526:$L$526</c:f>
              <c:numCache>
                <c:formatCode>0.0</c:formatCode>
                <c:ptCount val="10"/>
                <c:pt idx="0">
                  <c:v>11.8</c:v>
                </c:pt>
                <c:pt idx="1">
                  <c:v>11.600000000000001</c:v>
                </c:pt>
                <c:pt idx="2">
                  <c:v>11.400000000000002</c:v>
                </c:pt>
                <c:pt idx="3">
                  <c:v>11.200000000000003</c:v>
                </c:pt>
                <c:pt idx="4">
                  <c:v>11.000000000000004</c:v>
                </c:pt>
                <c:pt idx="5">
                  <c:v>10.800000000000004</c:v>
                </c:pt>
                <c:pt idx="6">
                  <c:v>10.600000000000005</c:v>
                </c:pt>
                <c:pt idx="7">
                  <c:v>10.400000000000006</c:v>
                </c:pt>
                <c:pt idx="8">
                  <c:v>10.200000000000006</c:v>
                </c:pt>
                <c:pt idx="9">
                  <c:v>10.000000000000007</c:v>
                </c:pt>
              </c:numCache>
            </c:numRef>
          </c:cat>
          <c:val>
            <c:numRef>
              <c:f>'Analysis Matrices'!$AW$245:$BF$245</c:f>
              <c:numCache>
                <c:formatCode>0.0%</c:formatCode>
                <c:ptCount val="10"/>
                <c:pt idx="0">
                  <c:v>-2.897594109024872E-2</c:v>
                </c:pt>
                <c:pt idx="1">
                  <c:v>-5.7270663077856457E-2</c:v>
                </c:pt>
                <c:pt idx="2">
                  <c:v>-6.8494790204126467E-3</c:v>
                </c:pt>
                <c:pt idx="3">
                  <c:v>-3.5005522529206828E-2</c:v>
                </c:pt>
                <c:pt idx="4">
                  <c:v>-6.213913366270131E-2</c:v>
                </c:pt>
                <c:pt idx="5">
                  <c:v>-8.8318129158152722E-2</c:v>
                </c:pt>
                <c:pt idx="6">
                  <c:v>-4.5423327032793906E-2</c:v>
                </c:pt>
                <c:pt idx="7">
                  <c:v>-7.1766374980051409E-2</c:v>
                </c:pt>
                <c:pt idx="8">
                  <c:v>-9.9754841915571865E-2</c:v>
                </c:pt>
                <c:pt idx="9">
                  <c:v>-0.12461874177824357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A5-4B08-93D1-CA10F32D82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709399247"/>
        <c:axId val="789824927"/>
      </c:barChart>
      <c:catAx>
        <c:axId val="709399247"/>
        <c:scaling>
          <c:orientation val="minMax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Speed,</a:t>
                </a:r>
                <a:r>
                  <a:rPr lang="en-US" baseline="0"/>
                  <a:t> knots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"/>
              <c:y val="0.9465377116153850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9824927"/>
        <c:crosses val="autoZero"/>
        <c:auto val="1"/>
        <c:lblAlgn val="ctr"/>
        <c:lblOffset val="100"/>
        <c:noMultiLvlLbl val="0"/>
      </c:catAx>
      <c:valAx>
        <c:axId val="789824927"/>
        <c:scaling>
          <c:orientation val="minMax"/>
          <c:max val="0.8"/>
          <c:min val="-0.8"/>
        </c:scaling>
        <c:delete val="0"/>
        <c:axPos val="l"/>
        <c:majorGridlines>
          <c:spPr>
            <a:ln w="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Emission Change</a:t>
                </a:r>
              </a:p>
            </c:rich>
          </c:tx>
          <c:layout>
            <c:manualLayout>
              <c:xMode val="edge"/>
              <c:yMode val="edge"/>
              <c:x val="1.7447033923468504E-2"/>
              <c:y val="0.4058116784733190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939924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40" b="0" i="0" u="none" strike="noStrike" baseline="0">
                <a:effectLst/>
              </a:rPr>
              <a:t> Additional </a:t>
            </a:r>
            <a:r>
              <a:rPr lang="en-US" baseline="0"/>
              <a:t>Container Fleet Ships Needed to Maintain Call Frequency 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598754865163405"/>
          <c:y val="0.20228753733369537"/>
          <c:w val="0.87259031034874956"/>
          <c:h val="0.77667073943343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'Analysis Matrices'!$E$536:$F$536</c:f>
              <c:strCache>
                <c:ptCount val="2"/>
                <c:pt idx="0">
                  <c:v>1,650</c:v>
                </c:pt>
                <c:pt idx="1">
                  <c:v>nm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'Analysis Matrices'!$C$518:$L$518</c:f>
              <c:numCache>
                <c:formatCode>0.0</c:formatCode>
                <c:ptCount val="10"/>
                <c:pt idx="0">
                  <c:v>15.4</c:v>
                </c:pt>
                <c:pt idx="1">
                  <c:v>14.8</c:v>
                </c:pt>
                <c:pt idx="2">
                  <c:v>14.200000000000001</c:v>
                </c:pt>
                <c:pt idx="3">
                  <c:v>13.600000000000001</c:v>
                </c:pt>
                <c:pt idx="4">
                  <c:v>13.000000000000002</c:v>
                </c:pt>
                <c:pt idx="5">
                  <c:v>12.400000000000002</c:v>
                </c:pt>
                <c:pt idx="6">
                  <c:v>11.800000000000002</c:v>
                </c:pt>
                <c:pt idx="7">
                  <c:v>11.200000000000003</c:v>
                </c:pt>
                <c:pt idx="8">
                  <c:v>10.600000000000003</c:v>
                </c:pt>
                <c:pt idx="9">
                  <c:v>10.000000000000004</c:v>
                </c:pt>
              </c:numCache>
            </c:numRef>
          </c:cat>
          <c:val>
            <c:numRef>
              <c:f>'Analysis Matrices'!$AG$518:$AP$518</c:f>
              <c:numCache>
                <c:formatCode>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0B-4799-ADF7-DB5AD56D0B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709399247"/>
        <c:axId val="789824927"/>
      </c:barChart>
      <c:catAx>
        <c:axId val="709399247"/>
        <c:scaling>
          <c:orientation val="minMax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Speed,</a:t>
                </a:r>
                <a:r>
                  <a:rPr lang="en-US" baseline="0"/>
                  <a:t> knots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"/>
              <c:y val="0.9468071673373940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9824927"/>
        <c:crosses val="autoZero"/>
        <c:auto val="1"/>
        <c:lblAlgn val="ctr"/>
        <c:lblOffset val="100"/>
        <c:noMultiLvlLbl val="0"/>
      </c:catAx>
      <c:valAx>
        <c:axId val="789824927"/>
        <c:scaling>
          <c:orientation val="minMax"/>
          <c:max val="40"/>
          <c:min val="0"/>
        </c:scaling>
        <c:delete val="0"/>
        <c:axPos val="l"/>
        <c:majorGridlines>
          <c:spPr>
            <a:ln w="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Additional</a:t>
                </a:r>
                <a:r>
                  <a:rPr lang="en-US" baseline="0"/>
                  <a:t> Ships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1.7447033923468504E-2"/>
              <c:y val="0.4058116784733190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9399247"/>
        <c:crosses val="autoZero"/>
        <c:crossBetween val="between"/>
        <c:majorUnit val="4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aseline="0"/>
              <a:t>Net </a:t>
            </a:r>
            <a:r>
              <a:rPr lang="en-US" sz="1440" b="0" i="0" u="none" strike="noStrike" baseline="0">
                <a:effectLst/>
              </a:rPr>
              <a:t>Container</a:t>
            </a:r>
            <a:r>
              <a:rPr lang="en-US" baseline="0"/>
              <a:t> Fleet </a:t>
            </a:r>
            <a:r>
              <a:rPr lang="en-US"/>
              <a:t>CO</a:t>
            </a:r>
            <a:r>
              <a:rPr lang="en-US" sz="1400" baseline="-25000"/>
              <a:t>2</a:t>
            </a:r>
            <a:r>
              <a:rPr lang="en-US"/>
              <a:t>e Emission Changes Compared to GSA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598754865163405"/>
          <c:y val="0.20228753733369537"/>
          <c:w val="0.87259031034874956"/>
          <c:h val="0.77667073943343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'Analysis Matrices'!$E$536:$F$536</c:f>
              <c:strCache>
                <c:ptCount val="2"/>
                <c:pt idx="0">
                  <c:v>1,650</c:v>
                </c:pt>
                <c:pt idx="1">
                  <c:v>nm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'Analysis Matrices'!$C$518:$L$518</c:f>
              <c:numCache>
                <c:formatCode>0.0</c:formatCode>
                <c:ptCount val="10"/>
                <c:pt idx="0">
                  <c:v>15.4</c:v>
                </c:pt>
                <c:pt idx="1">
                  <c:v>14.8</c:v>
                </c:pt>
                <c:pt idx="2">
                  <c:v>14.200000000000001</c:v>
                </c:pt>
                <c:pt idx="3">
                  <c:v>13.600000000000001</c:v>
                </c:pt>
                <c:pt idx="4">
                  <c:v>13.000000000000002</c:v>
                </c:pt>
                <c:pt idx="5">
                  <c:v>12.400000000000002</c:v>
                </c:pt>
                <c:pt idx="6">
                  <c:v>11.800000000000002</c:v>
                </c:pt>
                <c:pt idx="7">
                  <c:v>11.200000000000003</c:v>
                </c:pt>
                <c:pt idx="8">
                  <c:v>10.600000000000003</c:v>
                </c:pt>
                <c:pt idx="9">
                  <c:v>10.000000000000004</c:v>
                </c:pt>
              </c:numCache>
            </c:numRef>
          </c:cat>
          <c:val>
            <c:numRef>
              <c:f>'Analysis Matrices'!$P$237:$Y$237</c:f>
              <c:numCache>
                <c:formatCode>0.0%</c:formatCode>
                <c:ptCount val="10"/>
                <c:pt idx="0">
                  <c:v>-6.1665802113006367E-2</c:v>
                </c:pt>
                <c:pt idx="1">
                  <c:v>-0.11761311858768274</c:v>
                </c:pt>
                <c:pt idx="2">
                  <c:v>-0.16689841566551158</c:v>
                </c:pt>
                <c:pt idx="3">
                  <c:v>-0.21487393368346636</c:v>
                </c:pt>
                <c:pt idx="4">
                  <c:v>-0.25953366079620072</c:v>
                </c:pt>
                <c:pt idx="5">
                  <c:v>-0.3012490759361709</c:v>
                </c:pt>
                <c:pt idx="6">
                  <c:v>-0.3424925110379835</c:v>
                </c:pt>
                <c:pt idx="7">
                  <c:v>-0.38348181556696775</c:v>
                </c:pt>
                <c:pt idx="8">
                  <c:v>-0.30539349959633111</c:v>
                </c:pt>
                <c:pt idx="9">
                  <c:v>-0.28967320192575591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DB-4E15-910C-6EDBFA09B1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709399247"/>
        <c:axId val="789824927"/>
      </c:barChart>
      <c:catAx>
        <c:axId val="709399247"/>
        <c:scaling>
          <c:orientation val="minMax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Speed,</a:t>
                </a:r>
                <a:r>
                  <a:rPr lang="en-US" baseline="0"/>
                  <a:t> knots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9.7873638575897643E-4"/>
              <c:y val="0.9469759082257774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9824927"/>
        <c:crosses val="autoZero"/>
        <c:auto val="1"/>
        <c:lblAlgn val="ctr"/>
        <c:lblOffset val="100"/>
        <c:noMultiLvlLbl val="0"/>
      </c:catAx>
      <c:valAx>
        <c:axId val="789824927"/>
        <c:scaling>
          <c:orientation val="minMax"/>
          <c:max val="0.8"/>
          <c:min val="-0.8"/>
        </c:scaling>
        <c:delete val="0"/>
        <c:axPos val="l"/>
        <c:majorGridlines>
          <c:spPr>
            <a:ln w="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Emission Change</a:t>
                </a:r>
              </a:p>
            </c:rich>
          </c:tx>
          <c:layout>
            <c:manualLayout>
              <c:xMode val="edge"/>
              <c:yMode val="edge"/>
              <c:x val="1.7447033923468504E-2"/>
              <c:y val="0.4058116784733190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939924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40" b="0" i="0" u="none" strike="noStrike" baseline="0">
                <a:effectLst/>
              </a:rPr>
              <a:t>Additional Container Fleet </a:t>
            </a:r>
            <a:r>
              <a:rPr lang="en-US" baseline="0"/>
              <a:t>Ships Needed to Maintain Call Frequency 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598754865163405"/>
          <c:y val="0.20228753733369537"/>
          <c:w val="0.87259031034874956"/>
          <c:h val="0.77667073943343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'Analysis Matrices'!$E$537:$F$537</c:f>
              <c:strCache>
                <c:ptCount val="2"/>
                <c:pt idx="0">
                  <c:v>1,650</c:v>
                </c:pt>
                <c:pt idx="1">
                  <c:v>nm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'Analysis Matrices'!$C$519:$L$519</c:f>
              <c:numCache>
                <c:formatCode>0.0</c:formatCode>
                <c:ptCount val="10"/>
                <c:pt idx="0">
                  <c:v>18.100000000000001</c:v>
                </c:pt>
                <c:pt idx="1">
                  <c:v>17.200000000000003</c:v>
                </c:pt>
                <c:pt idx="2">
                  <c:v>16.300000000000004</c:v>
                </c:pt>
                <c:pt idx="3">
                  <c:v>15.400000000000004</c:v>
                </c:pt>
                <c:pt idx="4">
                  <c:v>14.500000000000004</c:v>
                </c:pt>
                <c:pt idx="5">
                  <c:v>13.600000000000003</c:v>
                </c:pt>
                <c:pt idx="6">
                  <c:v>12.700000000000003</c:v>
                </c:pt>
                <c:pt idx="7">
                  <c:v>11.800000000000002</c:v>
                </c:pt>
                <c:pt idx="8">
                  <c:v>10.900000000000002</c:v>
                </c:pt>
                <c:pt idx="9">
                  <c:v>10.000000000000002</c:v>
                </c:pt>
              </c:numCache>
            </c:numRef>
          </c:cat>
          <c:val>
            <c:numRef>
              <c:f>'Analysis Matrices'!$AG$519:$AP$519</c:f>
              <c:numCache>
                <c:formatCode>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55-4615-B73C-DD3D0C8379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709399247"/>
        <c:axId val="789824927"/>
      </c:barChart>
      <c:catAx>
        <c:axId val="709399247"/>
        <c:scaling>
          <c:orientation val="minMax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Speed,</a:t>
                </a:r>
                <a:r>
                  <a:rPr lang="en-US" baseline="0"/>
                  <a:t> knots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"/>
              <c:y val="0.9468071798919220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9824927"/>
        <c:crosses val="autoZero"/>
        <c:auto val="1"/>
        <c:lblAlgn val="ctr"/>
        <c:lblOffset val="100"/>
        <c:noMultiLvlLbl val="0"/>
      </c:catAx>
      <c:valAx>
        <c:axId val="789824927"/>
        <c:scaling>
          <c:orientation val="minMax"/>
          <c:max val="40"/>
          <c:min val="0"/>
        </c:scaling>
        <c:delete val="0"/>
        <c:axPos val="l"/>
        <c:majorGridlines>
          <c:spPr>
            <a:ln w="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Additional</a:t>
                </a:r>
                <a:r>
                  <a:rPr lang="en-US" baseline="0"/>
                  <a:t> Ships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1.7447033923468504E-2"/>
              <c:y val="0.4058116784733190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9399247"/>
        <c:crosses val="autoZero"/>
        <c:crossBetween val="between"/>
        <c:majorUnit val="4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40" b="0" i="0" u="none" strike="noStrike" baseline="0">
                <a:effectLst/>
              </a:rPr>
              <a:t>Additional Container Fleet </a:t>
            </a:r>
            <a:r>
              <a:rPr lang="en-US" baseline="0"/>
              <a:t>Ships Needed to Maintain Call Frequency 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598754865163405"/>
          <c:y val="0.20228753733369537"/>
          <c:w val="0.87259031034874956"/>
          <c:h val="0.77667073943343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'Analysis Matrices'!$C$539:$D$539</c:f>
              <c:strCache>
                <c:ptCount val="2"/>
                <c:pt idx="0">
                  <c:v>800</c:v>
                </c:pt>
                <c:pt idx="1">
                  <c:v>nm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rgbClr val="00B0F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'Analysis Matrices'!$C$521:$L$521</c:f>
              <c:numCache>
                <c:formatCode>0.0</c:formatCode>
                <c:ptCount val="10"/>
                <c:pt idx="0">
                  <c:v>19</c:v>
                </c:pt>
                <c:pt idx="1">
                  <c:v>18</c:v>
                </c:pt>
                <c:pt idx="2">
                  <c:v>17</c:v>
                </c:pt>
                <c:pt idx="3">
                  <c:v>16</c:v>
                </c:pt>
                <c:pt idx="4">
                  <c:v>15</c:v>
                </c:pt>
                <c:pt idx="5">
                  <c:v>14</c:v>
                </c:pt>
                <c:pt idx="6">
                  <c:v>13</c:v>
                </c:pt>
                <c:pt idx="7">
                  <c:v>12</c:v>
                </c:pt>
                <c:pt idx="8">
                  <c:v>11</c:v>
                </c:pt>
                <c:pt idx="9">
                  <c:v>10</c:v>
                </c:pt>
              </c:numCache>
            </c:numRef>
          </c:cat>
          <c:val>
            <c:numRef>
              <c:f>'Analysis Matrices'!$P$521:$Y$521</c:f>
              <c:numCache>
                <c:formatCode>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15-4D88-881C-D6CD4D4EDC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709399247"/>
        <c:axId val="789824927"/>
      </c:barChart>
      <c:catAx>
        <c:axId val="709399247"/>
        <c:scaling>
          <c:orientation val="minMax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Speed,</a:t>
                </a:r>
                <a:r>
                  <a:rPr lang="en-US" baseline="0"/>
                  <a:t> knots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"/>
              <c:y val="0.9465923703587950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9824927"/>
        <c:crosses val="autoZero"/>
        <c:auto val="1"/>
        <c:lblAlgn val="ctr"/>
        <c:lblOffset val="100"/>
        <c:noMultiLvlLbl val="0"/>
      </c:catAx>
      <c:valAx>
        <c:axId val="789824927"/>
        <c:scaling>
          <c:orientation val="minMax"/>
          <c:max val="40"/>
          <c:min val="0"/>
        </c:scaling>
        <c:delete val="0"/>
        <c:axPos val="l"/>
        <c:majorGridlines>
          <c:spPr>
            <a:ln w="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Additional</a:t>
                </a:r>
                <a:r>
                  <a:rPr lang="en-US" baseline="0"/>
                  <a:t> Ships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1.7447033923468504E-2"/>
              <c:y val="0.4058116784733190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9399247"/>
        <c:crosses val="autoZero"/>
        <c:crossBetween val="between"/>
        <c:majorUnit val="4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40" b="0" i="0" u="none" strike="noStrike" baseline="0">
                <a:effectLst/>
              </a:rPr>
              <a:t>Additional Container Fleet </a:t>
            </a:r>
            <a:r>
              <a:rPr lang="en-US" baseline="0"/>
              <a:t>Ships Needed to Maintain Call Frequency 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598754865163405"/>
          <c:y val="0.20228753733369537"/>
          <c:w val="0.87259031034874956"/>
          <c:h val="0.77667073943343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'Analysis Matrices'!$E$538:$F$538</c:f>
              <c:strCache>
                <c:ptCount val="2"/>
                <c:pt idx="0">
                  <c:v>2,200</c:v>
                </c:pt>
                <c:pt idx="1">
                  <c:v>nm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'Analysis Matrices'!$C$520:$L$520</c:f>
              <c:numCache>
                <c:formatCode>0.0</c:formatCode>
                <c:ptCount val="10"/>
                <c:pt idx="0">
                  <c:v>19</c:v>
                </c:pt>
                <c:pt idx="1">
                  <c:v>18</c:v>
                </c:pt>
                <c:pt idx="2">
                  <c:v>17</c:v>
                </c:pt>
                <c:pt idx="3">
                  <c:v>16</c:v>
                </c:pt>
                <c:pt idx="4">
                  <c:v>15</c:v>
                </c:pt>
                <c:pt idx="5">
                  <c:v>14</c:v>
                </c:pt>
                <c:pt idx="6">
                  <c:v>13</c:v>
                </c:pt>
                <c:pt idx="7">
                  <c:v>12</c:v>
                </c:pt>
                <c:pt idx="8">
                  <c:v>11</c:v>
                </c:pt>
                <c:pt idx="9">
                  <c:v>10</c:v>
                </c:pt>
              </c:numCache>
            </c:numRef>
          </c:cat>
          <c:val>
            <c:numRef>
              <c:f>'Analysis Matrices'!$AG$520:$AP$520</c:f>
              <c:numCache>
                <c:formatCode>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2</c:v>
                </c:pt>
                <c:pt idx="8">
                  <c:v>4</c:v>
                </c:pt>
                <c:pt idx="9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A9-42FA-9A80-B4140B75A7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709399247"/>
        <c:axId val="789824927"/>
      </c:barChart>
      <c:catAx>
        <c:axId val="709399247"/>
        <c:scaling>
          <c:orientation val="minMax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Speed,</a:t>
                </a:r>
                <a:r>
                  <a:rPr lang="en-US" baseline="0"/>
                  <a:t> knots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"/>
              <c:y val="0.9468198314441500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9824927"/>
        <c:crosses val="autoZero"/>
        <c:auto val="1"/>
        <c:lblAlgn val="ctr"/>
        <c:lblOffset val="100"/>
        <c:noMultiLvlLbl val="0"/>
      </c:catAx>
      <c:valAx>
        <c:axId val="789824927"/>
        <c:scaling>
          <c:orientation val="minMax"/>
          <c:max val="40"/>
          <c:min val="0"/>
        </c:scaling>
        <c:delete val="0"/>
        <c:axPos val="l"/>
        <c:majorGridlines>
          <c:spPr>
            <a:ln w="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Additional</a:t>
                </a:r>
                <a:r>
                  <a:rPr lang="en-US" baseline="0"/>
                  <a:t> Ships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1.7447033923468504E-2"/>
              <c:y val="0.4058116784733190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9399247"/>
        <c:crosses val="autoZero"/>
        <c:crossBetween val="between"/>
        <c:majorUnit val="4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40" b="0" i="0" u="none" strike="noStrike" baseline="0">
                <a:effectLst/>
              </a:rPr>
              <a:t>Additional Container Fleet </a:t>
            </a:r>
            <a:r>
              <a:rPr lang="en-US" baseline="0"/>
              <a:t>Ships Needed to Maintain Call Frequency 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598754865163405"/>
          <c:y val="0.20228753733369537"/>
          <c:w val="0.87259031034874956"/>
          <c:h val="0.77667073943343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'Analysis Matrices'!$E$539:$F$539</c:f>
              <c:strCache>
                <c:ptCount val="2"/>
                <c:pt idx="0">
                  <c:v>2,600</c:v>
                </c:pt>
                <c:pt idx="1">
                  <c:v>nm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'Analysis Matrices'!$C$521:$L$521</c:f>
              <c:numCache>
                <c:formatCode>0.0</c:formatCode>
                <c:ptCount val="10"/>
                <c:pt idx="0">
                  <c:v>19</c:v>
                </c:pt>
                <c:pt idx="1">
                  <c:v>18</c:v>
                </c:pt>
                <c:pt idx="2">
                  <c:v>17</c:v>
                </c:pt>
                <c:pt idx="3">
                  <c:v>16</c:v>
                </c:pt>
                <c:pt idx="4">
                  <c:v>15</c:v>
                </c:pt>
                <c:pt idx="5">
                  <c:v>14</c:v>
                </c:pt>
                <c:pt idx="6">
                  <c:v>13</c:v>
                </c:pt>
                <c:pt idx="7">
                  <c:v>12</c:v>
                </c:pt>
                <c:pt idx="8">
                  <c:v>11</c:v>
                </c:pt>
                <c:pt idx="9">
                  <c:v>10</c:v>
                </c:pt>
              </c:numCache>
            </c:numRef>
          </c:cat>
          <c:val>
            <c:numRef>
              <c:f>'Analysis Matrices'!$AG$521:$AP$521</c:f>
              <c:numCache>
                <c:formatCode>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5F-46B5-BAC9-4DB3784ECB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709399247"/>
        <c:axId val="789824927"/>
      </c:barChart>
      <c:catAx>
        <c:axId val="709399247"/>
        <c:scaling>
          <c:orientation val="minMax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Speed,</a:t>
                </a:r>
                <a:r>
                  <a:rPr lang="en-US" baseline="0"/>
                  <a:t> knots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"/>
              <c:y val="0.9442044665474079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9824927"/>
        <c:crosses val="autoZero"/>
        <c:auto val="1"/>
        <c:lblAlgn val="ctr"/>
        <c:lblOffset val="100"/>
        <c:noMultiLvlLbl val="0"/>
      </c:catAx>
      <c:valAx>
        <c:axId val="789824927"/>
        <c:scaling>
          <c:orientation val="minMax"/>
          <c:max val="40"/>
          <c:min val="0"/>
        </c:scaling>
        <c:delete val="0"/>
        <c:axPos val="l"/>
        <c:majorGridlines>
          <c:spPr>
            <a:ln w="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Additional</a:t>
                </a:r>
                <a:r>
                  <a:rPr lang="en-US" baseline="0"/>
                  <a:t> Ships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1.7447033923468504E-2"/>
              <c:y val="0.4058116784733190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9399247"/>
        <c:crosses val="autoZero"/>
        <c:crossBetween val="between"/>
        <c:majorUnit val="4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40" b="0" i="0" u="none" strike="noStrike" baseline="0">
                <a:effectLst/>
              </a:rPr>
              <a:t>Additional Container Fleet </a:t>
            </a:r>
            <a:r>
              <a:rPr lang="en-US" baseline="0"/>
              <a:t>Ships Needed to Maintain Call Frequency 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598754865163405"/>
          <c:y val="0.20228753733369537"/>
          <c:w val="0.87259031034874956"/>
          <c:h val="0.77667073943343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'Analysis Matrices'!$E$540:$F$540</c:f>
              <c:strCache>
                <c:ptCount val="2"/>
                <c:pt idx="0">
                  <c:v>3,000</c:v>
                </c:pt>
                <c:pt idx="1">
                  <c:v>nm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'Analysis Matrices'!$C$522:$L$522</c:f>
              <c:numCache>
                <c:formatCode>0.0</c:formatCode>
                <c:ptCount val="10"/>
                <c:pt idx="0">
                  <c:v>19</c:v>
                </c:pt>
                <c:pt idx="1">
                  <c:v>18</c:v>
                </c:pt>
                <c:pt idx="2">
                  <c:v>17</c:v>
                </c:pt>
                <c:pt idx="3">
                  <c:v>16</c:v>
                </c:pt>
                <c:pt idx="4">
                  <c:v>15</c:v>
                </c:pt>
                <c:pt idx="5">
                  <c:v>14</c:v>
                </c:pt>
                <c:pt idx="6">
                  <c:v>13</c:v>
                </c:pt>
                <c:pt idx="7">
                  <c:v>12</c:v>
                </c:pt>
                <c:pt idx="8">
                  <c:v>11</c:v>
                </c:pt>
                <c:pt idx="9">
                  <c:v>10</c:v>
                </c:pt>
              </c:numCache>
            </c:numRef>
          </c:cat>
          <c:val>
            <c:numRef>
              <c:f>'Analysis Matrices'!$AG$522:$AP$522</c:f>
              <c:numCache>
                <c:formatCode>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6</c:v>
                </c:pt>
                <c:pt idx="9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06-4024-AB74-28BD532CE9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709399247"/>
        <c:axId val="789824927"/>
      </c:barChart>
      <c:catAx>
        <c:axId val="709399247"/>
        <c:scaling>
          <c:orientation val="minMax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Speed,</a:t>
                </a:r>
                <a:r>
                  <a:rPr lang="en-US" baseline="0"/>
                  <a:t> knots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"/>
              <c:y val="0.9468495183541648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9824927"/>
        <c:crosses val="autoZero"/>
        <c:auto val="1"/>
        <c:lblAlgn val="ctr"/>
        <c:lblOffset val="100"/>
        <c:noMultiLvlLbl val="0"/>
      </c:catAx>
      <c:valAx>
        <c:axId val="789824927"/>
        <c:scaling>
          <c:orientation val="minMax"/>
          <c:max val="40"/>
          <c:min val="0"/>
        </c:scaling>
        <c:delete val="0"/>
        <c:axPos val="l"/>
        <c:majorGridlines>
          <c:spPr>
            <a:ln w="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Additional</a:t>
                </a:r>
                <a:r>
                  <a:rPr lang="en-US" baseline="0"/>
                  <a:t> Ships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1.7447033923468504E-2"/>
              <c:y val="0.4058116784733190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9399247"/>
        <c:crosses val="autoZero"/>
        <c:crossBetween val="between"/>
        <c:majorUnit val="4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40" b="0" i="0" u="none" strike="noStrike" baseline="0">
                <a:effectLst/>
              </a:rPr>
              <a:t>Additional Container Fleet </a:t>
            </a:r>
            <a:r>
              <a:rPr lang="en-US" baseline="0"/>
              <a:t>Ships Needed to Maintain Call Frequency 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598754865163405"/>
          <c:y val="0.20228753733369537"/>
          <c:w val="0.87259031034874956"/>
          <c:h val="0.77667073943343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'Analysis Matrices'!$E$541:$F$541</c:f>
              <c:strCache>
                <c:ptCount val="2"/>
                <c:pt idx="0">
                  <c:v>4,650</c:v>
                </c:pt>
                <c:pt idx="1">
                  <c:v>nm</c:v>
                </c:pt>
              </c:strCache>
            </c:strRef>
          </c:tx>
          <c:spPr>
            <a:solidFill>
              <a:schemeClr val="tx2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'Analysis Matrices'!$C$523:$L$523</c:f>
              <c:numCache>
                <c:formatCode>0.0</c:formatCode>
                <c:ptCount val="10"/>
                <c:pt idx="0">
                  <c:v>19</c:v>
                </c:pt>
                <c:pt idx="1">
                  <c:v>18</c:v>
                </c:pt>
                <c:pt idx="2">
                  <c:v>17</c:v>
                </c:pt>
                <c:pt idx="3">
                  <c:v>16</c:v>
                </c:pt>
                <c:pt idx="4">
                  <c:v>15</c:v>
                </c:pt>
                <c:pt idx="5">
                  <c:v>14</c:v>
                </c:pt>
                <c:pt idx="6">
                  <c:v>13</c:v>
                </c:pt>
                <c:pt idx="7">
                  <c:v>12</c:v>
                </c:pt>
                <c:pt idx="8">
                  <c:v>11</c:v>
                </c:pt>
                <c:pt idx="9">
                  <c:v>10</c:v>
                </c:pt>
              </c:numCache>
            </c:numRef>
          </c:cat>
          <c:val>
            <c:numRef>
              <c:f>'Analysis Matrices'!$AG$523:$AP$523</c:f>
              <c:numCache>
                <c:formatCode>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5</c:v>
                </c:pt>
                <c:pt idx="7">
                  <c:v>6</c:v>
                </c:pt>
                <c:pt idx="8">
                  <c:v>8</c:v>
                </c:pt>
                <c:pt idx="9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5D-4B92-96B8-3B520F3E51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709399247"/>
        <c:axId val="789824927"/>
      </c:barChart>
      <c:catAx>
        <c:axId val="709399247"/>
        <c:scaling>
          <c:orientation val="minMax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Speed,</a:t>
                </a:r>
                <a:r>
                  <a:rPr lang="en-US" baseline="0"/>
                  <a:t> knots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"/>
              <c:y val="0.9467773032002838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9824927"/>
        <c:crosses val="autoZero"/>
        <c:auto val="1"/>
        <c:lblAlgn val="ctr"/>
        <c:lblOffset val="100"/>
        <c:noMultiLvlLbl val="0"/>
      </c:catAx>
      <c:valAx>
        <c:axId val="789824927"/>
        <c:scaling>
          <c:orientation val="minMax"/>
          <c:max val="40"/>
          <c:min val="0"/>
        </c:scaling>
        <c:delete val="0"/>
        <c:axPos val="l"/>
        <c:majorGridlines>
          <c:spPr>
            <a:ln w="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Additional</a:t>
                </a:r>
                <a:r>
                  <a:rPr lang="en-US" baseline="0"/>
                  <a:t> Ships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1.7447033923468504E-2"/>
              <c:y val="0.4058116784733190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9399247"/>
        <c:crosses val="autoZero"/>
        <c:crossBetween val="between"/>
        <c:majorUnit val="4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40" b="0" i="0" u="none" strike="noStrike" baseline="0">
                <a:effectLst/>
              </a:rPr>
              <a:t> Additional </a:t>
            </a:r>
            <a:r>
              <a:rPr lang="en-US" baseline="0"/>
              <a:t>Bulk Fleet Ships Needed to Maintain Call Frequency 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598754865163405"/>
          <c:y val="0.20228753733369537"/>
          <c:w val="0.87259031034874956"/>
          <c:h val="0.77667073943343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'Analysis Matrices'!$E$542:$F$542</c:f>
              <c:strCache>
                <c:ptCount val="2"/>
                <c:pt idx="0">
                  <c:v>2,700</c:v>
                </c:pt>
                <c:pt idx="1">
                  <c:v>nm</c:v>
                </c:pt>
              </c:strCache>
            </c:strRef>
          </c:tx>
          <c:spPr>
            <a:solidFill>
              <a:schemeClr val="accent6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'Analysis Matrices'!$C$524:$L$524</c:f>
              <c:numCache>
                <c:formatCode>0.0</c:formatCode>
                <c:ptCount val="10"/>
                <c:pt idx="0">
                  <c:v>11.8</c:v>
                </c:pt>
                <c:pt idx="1">
                  <c:v>11.600000000000001</c:v>
                </c:pt>
                <c:pt idx="2">
                  <c:v>11.400000000000002</c:v>
                </c:pt>
                <c:pt idx="3">
                  <c:v>11.200000000000003</c:v>
                </c:pt>
                <c:pt idx="4">
                  <c:v>11.000000000000004</c:v>
                </c:pt>
                <c:pt idx="5">
                  <c:v>10.800000000000004</c:v>
                </c:pt>
                <c:pt idx="6">
                  <c:v>10.600000000000005</c:v>
                </c:pt>
                <c:pt idx="7">
                  <c:v>10.400000000000006</c:v>
                </c:pt>
                <c:pt idx="8">
                  <c:v>10.200000000000006</c:v>
                </c:pt>
                <c:pt idx="9">
                  <c:v>10.000000000000007</c:v>
                </c:pt>
              </c:numCache>
            </c:numRef>
          </c:cat>
          <c:val>
            <c:numRef>
              <c:f>'Analysis Matrices'!$AG$524:$AP$524</c:f>
              <c:numCache>
                <c:formatCode>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F5-4E33-8E0E-BA059985C3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709399247"/>
        <c:axId val="789824927"/>
      </c:barChart>
      <c:catAx>
        <c:axId val="709399247"/>
        <c:scaling>
          <c:orientation val="minMax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Speed,</a:t>
                </a:r>
                <a:r>
                  <a:rPr lang="en-US" baseline="0"/>
                  <a:t> knots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"/>
              <c:y val="0.9469759333115705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9824927"/>
        <c:crosses val="autoZero"/>
        <c:auto val="1"/>
        <c:lblAlgn val="ctr"/>
        <c:lblOffset val="100"/>
        <c:noMultiLvlLbl val="0"/>
      </c:catAx>
      <c:valAx>
        <c:axId val="789824927"/>
        <c:scaling>
          <c:orientation val="minMax"/>
          <c:max val="40"/>
        </c:scaling>
        <c:delete val="0"/>
        <c:axPos val="l"/>
        <c:majorGridlines>
          <c:spPr>
            <a:ln w="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Additional</a:t>
                </a:r>
                <a:r>
                  <a:rPr lang="en-US" baseline="0"/>
                  <a:t> Ships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1.7447033923468504E-2"/>
              <c:y val="0.4058116784733190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9399247"/>
        <c:crosses val="autoZero"/>
        <c:crossBetween val="between"/>
        <c:majorUnit val="4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40" b="0" i="0" u="none" strike="noStrike" baseline="0">
                <a:effectLst/>
              </a:rPr>
              <a:t>Additional Bulk Fleet </a:t>
            </a:r>
            <a:r>
              <a:rPr lang="en-US" baseline="0"/>
              <a:t>Ships Needed to Maintain Call Frequency 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598754865163405"/>
          <c:y val="0.20228753733369537"/>
          <c:w val="0.87259031034874956"/>
          <c:h val="0.77667073943343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'Analysis Matrices'!$E$543:$F$543</c:f>
              <c:strCache>
                <c:ptCount val="2"/>
                <c:pt idx="0">
                  <c:v>3,450</c:v>
                </c:pt>
                <c:pt idx="1">
                  <c:v>nm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'Analysis Matrices'!$C$525:$L$525</c:f>
              <c:numCache>
                <c:formatCode>0.0</c:formatCode>
                <c:ptCount val="10"/>
                <c:pt idx="0">
                  <c:v>11.8</c:v>
                </c:pt>
                <c:pt idx="1">
                  <c:v>11.600000000000001</c:v>
                </c:pt>
                <c:pt idx="2">
                  <c:v>11.400000000000002</c:v>
                </c:pt>
                <c:pt idx="3">
                  <c:v>11.200000000000003</c:v>
                </c:pt>
                <c:pt idx="4">
                  <c:v>11.000000000000004</c:v>
                </c:pt>
                <c:pt idx="5">
                  <c:v>10.800000000000004</c:v>
                </c:pt>
                <c:pt idx="6">
                  <c:v>10.600000000000005</c:v>
                </c:pt>
                <c:pt idx="7">
                  <c:v>10.400000000000006</c:v>
                </c:pt>
                <c:pt idx="8">
                  <c:v>10.200000000000006</c:v>
                </c:pt>
                <c:pt idx="9">
                  <c:v>10.000000000000007</c:v>
                </c:pt>
              </c:numCache>
            </c:numRef>
          </c:cat>
          <c:val>
            <c:numRef>
              <c:f>'Analysis Matrices'!$AG$525:$AP$525</c:f>
              <c:numCache>
                <c:formatCode>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FC-4669-A0AC-B98A6FEE80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709399247"/>
        <c:axId val="789824927"/>
      </c:barChart>
      <c:catAx>
        <c:axId val="709399247"/>
        <c:scaling>
          <c:orientation val="minMax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Speed,</a:t>
                </a:r>
                <a:r>
                  <a:rPr lang="en-US" baseline="0"/>
                  <a:t> knots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"/>
              <c:y val="0.9468071673373940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9824927"/>
        <c:crosses val="autoZero"/>
        <c:auto val="1"/>
        <c:lblAlgn val="ctr"/>
        <c:lblOffset val="100"/>
        <c:noMultiLvlLbl val="0"/>
      </c:catAx>
      <c:valAx>
        <c:axId val="789824927"/>
        <c:scaling>
          <c:orientation val="minMax"/>
          <c:max val="40"/>
          <c:min val="0"/>
        </c:scaling>
        <c:delete val="0"/>
        <c:axPos val="l"/>
        <c:majorGridlines>
          <c:spPr>
            <a:ln w="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Additional</a:t>
                </a:r>
                <a:r>
                  <a:rPr lang="en-US" baseline="0"/>
                  <a:t> Ships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1.7447033923468504E-2"/>
              <c:y val="0.4058116784733190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9399247"/>
        <c:crosses val="autoZero"/>
        <c:crossBetween val="between"/>
        <c:majorUnit val="4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40" b="0" i="0" u="none" strike="noStrike" baseline="0">
                <a:effectLst/>
              </a:rPr>
              <a:t>Additional Bulk Fleet </a:t>
            </a:r>
            <a:r>
              <a:rPr lang="en-US" baseline="0"/>
              <a:t>Ships Needed to Maintain Call Frequency 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598754865163405"/>
          <c:y val="0.20228753733369537"/>
          <c:w val="0.87259031034874956"/>
          <c:h val="0.77667073943343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'Analysis Matrices'!$E$544:$F$544</c:f>
              <c:strCache>
                <c:ptCount val="2"/>
                <c:pt idx="0">
                  <c:v>3,950</c:v>
                </c:pt>
                <c:pt idx="1">
                  <c:v>nm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'Analysis Matrices'!$C$526:$L$526</c:f>
              <c:numCache>
                <c:formatCode>0.0</c:formatCode>
                <c:ptCount val="10"/>
                <c:pt idx="0">
                  <c:v>11.8</c:v>
                </c:pt>
                <c:pt idx="1">
                  <c:v>11.600000000000001</c:v>
                </c:pt>
                <c:pt idx="2">
                  <c:v>11.400000000000002</c:v>
                </c:pt>
                <c:pt idx="3">
                  <c:v>11.200000000000003</c:v>
                </c:pt>
                <c:pt idx="4">
                  <c:v>11.000000000000004</c:v>
                </c:pt>
                <c:pt idx="5">
                  <c:v>10.800000000000004</c:v>
                </c:pt>
                <c:pt idx="6">
                  <c:v>10.600000000000005</c:v>
                </c:pt>
                <c:pt idx="7">
                  <c:v>10.400000000000006</c:v>
                </c:pt>
                <c:pt idx="8">
                  <c:v>10.200000000000006</c:v>
                </c:pt>
                <c:pt idx="9">
                  <c:v>10.000000000000007</c:v>
                </c:pt>
              </c:numCache>
            </c:numRef>
          </c:cat>
          <c:val>
            <c:numRef>
              <c:f>'Analysis Matrices'!$AG$526:$AP$526</c:f>
              <c:numCache>
                <c:formatCode>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CD-42ED-A2F1-BABF07ADBC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709399247"/>
        <c:axId val="789824927"/>
      </c:barChart>
      <c:catAx>
        <c:axId val="709399247"/>
        <c:scaling>
          <c:orientation val="minMax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Speed,</a:t>
                </a:r>
                <a:r>
                  <a:rPr lang="en-US" baseline="0"/>
                  <a:t> knots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"/>
              <c:y val="0.944204440065195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9824927"/>
        <c:crosses val="autoZero"/>
        <c:auto val="1"/>
        <c:lblAlgn val="ctr"/>
        <c:lblOffset val="100"/>
        <c:noMultiLvlLbl val="0"/>
      </c:catAx>
      <c:valAx>
        <c:axId val="789824927"/>
        <c:scaling>
          <c:orientation val="minMax"/>
          <c:max val="40"/>
          <c:min val="0"/>
        </c:scaling>
        <c:delete val="0"/>
        <c:axPos val="l"/>
        <c:majorGridlines>
          <c:spPr>
            <a:ln w="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Additional</a:t>
                </a:r>
                <a:r>
                  <a:rPr lang="en-US" baseline="0"/>
                  <a:t> Ships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1.7447033923468504E-2"/>
              <c:y val="0.4058116784733190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9399247"/>
        <c:crosses val="autoZero"/>
        <c:crossBetween val="between"/>
        <c:majorUnit val="4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aseline="0"/>
              <a:t>Net </a:t>
            </a:r>
            <a:r>
              <a:rPr lang="en-US" sz="1440" b="0" i="0" u="none" strike="noStrike" baseline="0">
                <a:effectLst/>
              </a:rPr>
              <a:t>Container </a:t>
            </a:r>
            <a:r>
              <a:rPr lang="en-US" baseline="0"/>
              <a:t>Fleet </a:t>
            </a:r>
            <a:r>
              <a:rPr lang="en-US"/>
              <a:t>CO</a:t>
            </a:r>
            <a:r>
              <a:rPr lang="en-US" sz="1400" baseline="-25000"/>
              <a:t>2</a:t>
            </a:r>
            <a:r>
              <a:rPr lang="en-US"/>
              <a:t>e Emission Changes</a:t>
            </a:r>
            <a:r>
              <a:rPr lang="en-US" sz="1440" b="0" i="0" u="none" strike="noStrike" baseline="0">
                <a:effectLst/>
              </a:rPr>
              <a:t> Compared to GSA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598758760764439"/>
          <c:y val="0.14124082306871832"/>
          <c:w val="0.87259031034874956"/>
          <c:h val="0.77667073943343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'Analysis Matrices'!$E$537:$F$537</c:f>
              <c:strCache>
                <c:ptCount val="2"/>
                <c:pt idx="0">
                  <c:v>1,650</c:v>
                </c:pt>
                <c:pt idx="1">
                  <c:v>nm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'Analysis Matrices'!$C$519:$L$519</c:f>
              <c:numCache>
                <c:formatCode>0.0</c:formatCode>
                <c:ptCount val="10"/>
                <c:pt idx="0">
                  <c:v>18.100000000000001</c:v>
                </c:pt>
                <c:pt idx="1">
                  <c:v>17.200000000000003</c:v>
                </c:pt>
                <c:pt idx="2">
                  <c:v>16.300000000000004</c:v>
                </c:pt>
                <c:pt idx="3">
                  <c:v>15.400000000000004</c:v>
                </c:pt>
                <c:pt idx="4">
                  <c:v>14.500000000000004</c:v>
                </c:pt>
                <c:pt idx="5">
                  <c:v>13.600000000000003</c:v>
                </c:pt>
                <c:pt idx="6">
                  <c:v>12.700000000000003</c:v>
                </c:pt>
                <c:pt idx="7">
                  <c:v>11.800000000000002</c:v>
                </c:pt>
                <c:pt idx="8">
                  <c:v>10.900000000000002</c:v>
                </c:pt>
                <c:pt idx="9">
                  <c:v>10.000000000000002</c:v>
                </c:pt>
              </c:numCache>
            </c:numRef>
          </c:cat>
          <c:val>
            <c:numRef>
              <c:f>'Analysis Matrices'!$P$238:$Y$238</c:f>
              <c:numCache>
                <c:formatCode>0.0%</c:formatCode>
                <c:ptCount val="10"/>
                <c:pt idx="0">
                  <c:v>-8.7312954074909715E-2</c:v>
                </c:pt>
                <c:pt idx="1">
                  <c:v>-0.16225054742685466</c:v>
                </c:pt>
                <c:pt idx="2">
                  <c:v>-0.22946544673236691</c:v>
                </c:pt>
                <c:pt idx="3">
                  <c:v>-0.2918793529822965</c:v>
                </c:pt>
                <c:pt idx="4">
                  <c:v>-0.34931390052527495</c:v>
                </c:pt>
                <c:pt idx="5">
                  <c:v>-0.40690504519404253</c:v>
                </c:pt>
                <c:pt idx="6">
                  <c:v>-0.42212946732168488</c:v>
                </c:pt>
                <c:pt idx="7">
                  <c:v>-0.42793574593091305</c:v>
                </c:pt>
                <c:pt idx="8">
                  <c:v>-0.43945275562022063</c:v>
                </c:pt>
                <c:pt idx="9">
                  <c:v>-0.45306364821792094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F5-4729-9500-5BE4DC1CF3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709399247"/>
        <c:axId val="789824927"/>
      </c:barChart>
      <c:catAx>
        <c:axId val="709399247"/>
        <c:scaling>
          <c:orientation val="minMax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Speed,</a:t>
                </a:r>
                <a:r>
                  <a:rPr lang="en-US" baseline="0"/>
                  <a:t> knots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"/>
              <c:y val="0.9441049988790475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9824927"/>
        <c:crosses val="autoZero"/>
        <c:auto val="1"/>
        <c:lblAlgn val="ctr"/>
        <c:lblOffset val="100"/>
        <c:noMultiLvlLbl val="0"/>
      </c:catAx>
      <c:valAx>
        <c:axId val="789824927"/>
        <c:scaling>
          <c:orientation val="minMax"/>
          <c:max val="0.8"/>
          <c:min val="-0.8"/>
        </c:scaling>
        <c:delete val="0"/>
        <c:axPos val="l"/>
        <c:majorGridlines>
          <c:spPr>
            <a:ln w="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Emission Change</a:t>
                </a:r>
              </a:p>
            </c:rich>
          </c:tx>
          <c:layout>
            <c:manualLayout>
              <c:xMode val="edge"/>
              <c:yMode val="edge"/>
              <c:x val="1.7447033923468504E-2"/>
              <c:y val="0.4058116784733190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939924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aseline="0"/>
              <a:t>Net </a:t>
            </a:r>
            <a:r>
              <a:rPr lang="en-US" sz="1440" b="0" i="0" u="none" strike="noStrike" baseline="0">
                <a:effectLst/>
              </a:rPr>
              <a:t>Container </a:t>
            </a:r>
            <a:r>
              <a:rPr lang="en-US" baseline="0"/>
              <a:t>Fleet </a:t>
            </a:r>
            <a:r>
              <a:rPr lang="en-US"/>
              <a:t>CO</a:t>
            </a:r>
            <a:r>
              <a:rPr lang="en-US" sz="1400" baseline="-25000"/>
              <a:t>2</a:t>
            </a:r>
            <a:r>
              <a:rPr lang="en-US"/>
              <a:t>e Emission Changes</a:t>
            </a:r>
            <a:r>
              <a:rPr lang="en-US" sz="1440" b="0" i="0" u="none" strike="noStrike" baseline="0">
                <a:effectLst/>
              </a:rPr>
              <a:t> Compared to GSA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598754865163405"/>
          <c:y val="0.20228753733369537"/>
          <c:w val="0.87259031034874956"/>
          <c:h val="0.77667073943343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'Analysis Matrices'!$E$538:$F$538</c:f>
              <c:strCache>
                <c:ptCount val="2"/>
                <c:pt idx="0">
                  <c:v>2,200</c:v>
                </c:pt>
                <c:pt idx="1">
                  <c:v>nm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'Analysis Matrices'!$C$520:$L$520</c:f>
              <c:numCache>
                <c:formatCode>0.0</c:formatCode>
                <c:ptCount val="10"/>
                <c:pt idx="0">
                  <c:v>19</c:v>
                </c:pt>
                <c:pt idx="1">
                  <c:v>18</c:v>
                </c:pt>
                <c:pt idx="2">
                  <c:v>17</c:v>
                </c:pt>
                <c:pt idx="3">
                  <c:v>16</c:v>
                </c:pt>
                <c:pt idx="4">
                  <c:v>15</c:v>
                </c:pt>
                <c:pt idx="5">
                  <c:v>14</c:v>
                </c:pt>
                <c:pt idx="6">
                  <c:v>13</c:v>
                </c:pt>
                <c:pt idx="7">
                  <c:v>12</c:v>
                </c:pt>
                <c:pt idx="8">
                  <c:v>11</c:v>
                </c:pt>
                <c:pt idx="9">
                  <c:v>10</c:v>
                </c:pt>
              </c:numCache>
            </c:numRef>
          </c:cat>
          <c:val>
            <c:numRef>
              <c:f>'Analysis Matrices'!$P$239:$Y$239</c:f>
              <c:numCache>
                <c:formatCode>0.0%</c:formatCode>
                <c:ptCount val="10"/>
                <c:pt idx="0">
                  <c:v>-8.1275759264244241E-2</c:v>
                </c:pt>
                <c:pt idx="1">
                  <c:v>-0.15495751760139573</c:v>
                </c:pt>
                <c:pt idx="2">
                  <c:v>-0.22646578864992523</c:v>
                </c:pt>
                <c:pt idx="3">
                  <c:v>-0.29326393982961185</c:v>
                </c:pt>
                <c:pt idx="4">
                  <c:v>-0.35844769969321694</c:v>
                </c:pt>
                <c:pt idx="5">
                  <c:v>-0.3839993289870966</c:v>
                </c:pt>
                <c:pt idx="6">
                  <c:v>-0.39747266203339993</c:v>
                </c:pt>
                <c:pt idx="7">
                  <c:v>-0.41567512171848636</c:v>
                </c:pt>
                <c:pt idx="8">
                  <c:v>-0.39954504532564983</c:v>
                </c:pt>
                <c:pt idx="9">
                  <c:v>-0.42825464444408634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A6-4484-B728-C4A7B7C8E8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709399247"/>
        <c:axId val="789824927"/>
      </c:barChart>
      <c:catAx>
        <c:axId val="709399247"/>
        <c:scaling>
          <c:orientation val="minMax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Speed,</a:t>
                </a:r>
                <a:r>
                  <a:rPr lang="en-US" baseline="0"/>
                  <a:t> knots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"/>
              <c:y val="0.9467773283134677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9824927"/>
        <c:crosses val="autoZero"/>
        <c:auto val="1"/>
        <c:lblAlgn val="ctr"/>
        <c:lblOffset val="100"/>
        <c:noMultiLvlLbl val="0"/>
      </c:catAx>
      <c:valAx>
        <c:axId val="789824927"/>
        <c:scaling>
          <c:orientation val="minMax"/>
          <c:max val="0.8"/>
          <c:min val="-0.8"/>
        </c:scaling>
        <c:delete val="0"/>
        <c:axPos val="l"/>
        <c:majorGridlines>
          <c:spPr>
            <a:ln w="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Emission Change</a:t>
                </a:r>
              </a:p>
            </c:rich>
          </c:tx>
          <c:layout>
            <c:manualLayout>
              <c:xMode val="edge"/>
              <c:yMode val="edge"/>
              <c:x val="1.7447033923468504E-2"/>
              <c:y val="0.4058116784733190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939924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aseline="0"/>
              <a:t>Net </a:t>
            </a:r>
            <a:r>
              <a:rPr lang="en-US" sz="1440" b="0" i="0" u="none" strike="noStrike" baseline="0">
                <a:effectLst/>
              </a:rPr>
              <a:t>Container </a:t>
            </a:r>
            <a:r>
              <a:rPr lang="en-US" baseline="0"/>
              <a:t>Fleet </a:t>
            </a:r>
            <a:r>
              <a:rPr lang="en-US"/>
              <a:t>CO</a:t>
            </a:r>
            <a:r>
              <a:rPr lang="en-US" sz="1400" baseline="-25000"/>
              <a:t>2</a:t>
            </a:r>
            <a:r>
              <a:rPr lang="en-US"/>
              <a:t>e Emission Changes</a:t>
            </a:r>
            <a:r>
              <a:rPr lang="en-US" sz="1440" b="0" i="0" u="none" strike="noStrike" baseline="0">
                <a:effectLst/>
              </a:rPr>
              <a:t> Compared to GSA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598754865163405"/>
          <c:y val="0.20228753733369537"/>
          <c:w val="0.87259031034874956"/>
          <c:h val="0.77667073943343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'Analysis Matrices'!$E$539:$F$539</c:f>
              <c:strCache>
                <c:ptCount val="2"/>
                <c:pt idx="0">
                  <c:v>2,600</c:v>
                </c:pt>
                <c:pt idx="1">
                  <c:v>nm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'Analysis Matrices'!$C$521:$L$521</c:f>
              <c:numCache>
                <c:formatCode>0.0</c:formatCode>
                <c:ptCount val="10"/>
                <c:pt idx="0">
                  <c:v>19</c:v>
                </c:pt>
                <c:pt idx="1">
                  <c:v>18</c:v>
                </c:pt>
                <c:pt idx="2">
                  <c:v>17</c:v>
                </c:pt>
                <c:pt idx="3">
                  <c:v>16</c:v>
                </c:pt>
                <c:pt idx="4">
                  <c:v>15</c:v>
                </c:pt>
                <c:pt idx="5">
                  <c:v>14</c:v>
                </c:pt>
                <c:pt idx="6">
                  <c:v>13</c:v>
                </c:pt>
                <c:pt idx="7">
                  <c:v>12</c:v>
                </c:pt>
                <c:pt idx="8">
                  <c:v>11</c:v>
                </c:pt>
                <c:pt idx="9">
                  <c:v>10</c:v>
                </c:pt>
              </c:numCache>
            </c:numRef>
          </c:cat>
          <c:val>
            <c:numRef>
              <c:f>'Analysis Matrices'!$P$240:$Y$240</c:f>
              <c:numCache>
                <c:formatCode>0.0%</c:formatCode>
                <c:ptCount val="10"/>
                <c:pt idx="0">
                  <c:v>-9.0073921948210192E-2</c:v>
                </c:pt>
                <c:pt idx="1">
                  <c:v>-0.16851437827906249</c:v>
                </c:pt>
                <c:pt idx="2">
                  <c:v>-0.23768073916641591</c:v>
                </c:pt>
                <c:pt idx="3">
                  <c:v>-0.30381733413893258</c:v>
                </c:pt>
                <c:pt idx="4">
                  <c:v>-0.36727194764008053</c:v>
                </c:pt>
                <c:pt idx="5">
                  <c:v>-0.38132378401990757</c:v>
                </c:pt>
                <c:pt idx="6">
                  <c:v>-0.35850114378270331</c:v>
                </c:pt>
                <c:pt idx="7">
                  <c:v>-0.37926531965400045</c:v>
                </c:pt>
                <c:pt idx="8">
                  <c:v>-0.40526358955508646</c:v>
                </c:pt>
                <c:pt idx="9">
                  <c:v>-0.40104437445439889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25-41ED-A5B6-669392FC0E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709399247"/>
        <c:axId val="789824927"/>
      </c:barChart>
      <c:catAx>
        <c:axId val="709399247"/>
        <c:scaling>
          <c:orientation val="minMax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Speed,</a:t>
                </a:r>
                <a:r>
                  <a:rPr lang="en-US" baseline="0"/>
                  <a:t> knots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"/>
              <c:y val="0.9442044665474079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9824927"/>
        <c:crosses val="autoZero"/>
        <c:auto val="1"/>
        <c:lblAlgn val="ctr"/>
        <c:lblOffset val="100"/>
        <c:noMultiLvlLbl val="0"/>
      </c:catAx>
      <c:valAx>
        <c:axId val="789824927"/>
        <c:scaling>
          <c:orientation val="minMax"/>
          <c:max val="0.8"/>
          <c:min val="-0.8"/>
        </c:scaling>
        <c:delete val="0"/>
        <c:axPos val="l"/>
        <c:majorGridlines>
          <c:spPr>
            <a:ln w="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Emission Change</a:t>
                </a:r>
              </a:p>
            </c:rich>
          </c:tx>
          <c:layout>
            <c:manualLayout>
              <c:xMode val="edge"/>
              <c:yMode val="edge"/>
              <c:x val="1.7447033923468504E-2"/>
              <c:y val="0.4058116784733190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939924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40" b="0" i="0" u="none" strike="noStrike" baseline="0">
                <a:effectLst/>
              </a:rPr>
              <a:t>Additional Container Fleet </a:t>
            </a:r>
            <a:r>
              <a:rPr lang="en-US" baseline="0"/>
              <a:t>Ships Needed to Maintain Call Frequency 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598754865163405"/>
          <c:y val="0.20228753733369537"/>
          <c:w val="0.87259031034874956"/>
          <c:h val="0.77667073943343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'Analysis Matrices'!$C$540:$D$540</c:f>
              <c:strCache>
                <c:ptCount val="2"/>
                <c:pt idx="0">
                  <c:v>1,000</c:v>
                </c:pt>
                <c:pt idx="1">
                  <c:v>nm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rgbClr val="00B0F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'Analysis Matrices'!$C$522:$L$522</c:f>
              <c:numCache>
                <c:formatCode>0.0</c:formatCode>
                <c:ptCount val="10"/>
                <c:pt idx="0">
                  <c:v>19</c:v>
                </c:pt>
                <c:pt idx="1">
                  <c:v>18</c:v>
                </c:pt>
                <c:pt idx="2">
                  <c:v>17</c:v>
                </c:pt>
                <c:pt idx="3">
                  <c:v>16</c:v>
                </c:pt>
                <c:pt idx="4">
                  <c:v>15</c:v>
                </c:pt>
                <c:pt idx="5">
                  <c:v>14</c:v>
                </c:pt>
                <c:pt idx="6">
                  <c:v>13</c:v>
                </c:pt>
                <c:pt idx="7">
                  <c:v>12</c:v>
                </c:pt>
                <c:pt idx="8">
                  <c:v>11</c:v>
                </c:pt>
                <c:pt idx="9">
                  <c:v>10</c:v>
                </c:pt>
              </c:numCache>
            </c:numRef>
          </c:cat>
          <c:val>
            <c:numRef>
              <c:f>'Analysis Matrices'!$P$522:$Y$522</c:f>
              <c:numCache>
                <c:formatCode>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6F-49A7-A05E-EA6F468891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709399247"/>
        <c:axId val="789824927"/>
      </c:barChart>
      <c:catAx>
        <c:axId val="709399247"/>
        <c:scaling>
          <c:orientation val="minMax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Speed,</a:t>
                </a:r>
                <a:r>
                  <a:rPr lang="en-US" baseline="0"/>
                  <a:t> knots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"/>
              <c:y val="0.9462004535618794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9824927"/>
        <c:crosses val="autoZero"/>
        <c:auto val="1"/>
        <c:lblAlgn val="ctr"/>
        <c:lblOffset val="100"/>
        <c:noMultiLvlLbl val="0"/>
      </c:catAx>
      <c:valAx>
        <c:axId val="789824927"/>
        <c:scaling>
          <c:orientation val="minMax"/>
          <c:max val="40"/>
          <c:min val="0"/>
        </c:scaling>
        <c:delete val="0"/>
        <c:axPos val="l"/>
        <c:majorGridlines>
          <c:spPr>
            <a:ln w="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Additional</a:t>
                </a:r>
                <a:r>
                  <a:rPr lang="en-US" baseline="0"/>
                  <a:t> Ships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1.7447033923468504E-2"/>
              <c:y val="0.4058116784733190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9399247"/>
        <c:crosses val="autoZero"/>
        <c:crossBetween val="between"/>
        <c:majorUnit val="4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aseline="0"/>
              <a:t>Net </a:t>
            </a:r>
            <a:r>
              <a:rPr lang="en-US" sz="1440" b="0" i="0" u="none" strike="noStrike" baseline="0">
                <a:effectLst/>
              </a:rPr>
              <a:t>Container </a:t>
            </a:r>
            <a:r>
              <a:rPr lang="en-US" baseline="0"/>
              <a:t>Fleet </a:t>
            </a:r>
            <a:r>
              <a:rPr lang="en-US"/>
              <a:t>CO</a:t>
            </a:r>
            <a:r>
              <a:rPr lang="en-US" sz="1400" baseline="-25000"/>
              <a:t>2</a:t>
            </a:r>
            <a:r>
              <a:rPr lang="en-US"/>
              <a:t>e Emission Changes</a:t>
            </a:r>
            <a:r>
              <a:rPr lang="en-US" sz="1440" b="0" i="0" u="none" strike="noStrike" baseline="0">
                <a:effectLst/>
              </a:rPr>
              <a:t> Compared to GSA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598754865163405"/>
          <c:y val="0.20228753733369537"/>
          <c:w val="0.87259031034874956"/>
          <c:h val="0.77667073943343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'Analysis Matrices'!$E$540:$F$540</c:f>
              <c:strCache>
                <c:ptCount val="2"/>
                <c:pt idx="0">
                  <c:v>3,000</c:v>
                </c:pt>
                <c:pt idx="1">
                  <c:v>nm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'Analysis Matrices'!$C$522:$L$522</c:f>
              <c:numCache>
                <c:formatCode>0.0</c:formatCode>
                <c:ptCount val="10"/>
                <c:pt idx="0">
                  <c:v>19</c:v>
                </c:pt>
                <c:pt idx="1">
                  <c:v>18</c:v>
                </c:pt>
                <c:pt idx="2">
                  <c:v>17</c:v>
                </c:pt>
                <c:pt idx="3">
                  <c:v>16</c:v>
                </c:pt>
                <c:pt idx="4">
                  <c:v>15</c:v>
                </c:pt>
                <c:pt idx="5">
                  <c:v>14</c:v>
                </c:pt>
                <c:pt idx="6">
                  <c:v>13</c:v>
                </c:pt>
                <c:pt idx="7">
                  <c:v>12</c:v>
                </c:pt>
                <c:pt idx="8">
                  <c:v>11</c:v>
                </c:pt>
                <c:pt idx="9">
                  <c:v>10</c:v>
                </c:pt>
              </c:numCache>
            </c:numRef>
          </c:cat>
          <c:val>
            <c:numRef>
              <c:f>'Analysis Matrices'!$P$241:$Y$241</c:f>
              <c:numCache>
                <c:formatCode>0.0%</c:formatCode>
                <c:ptCount val="10"/>
                <c:pt idx="0">
                  <c:v>-9.8002438233338998E-2</c:v>
                </c:pt>
                <c:pt idx="1">
                  <c:v>-0.18001617973726391</c:v>
                </c:pt>
                <c:pt idx="2">
                  <c:v>-0.25209383763234428</c:v>
                </c:pt>
                <c:pt idx="3">
                  <c:v>-0.31789359762083136</c:v>
                </c:pt>
                <c:pt idx="4">
                  <c:v>-0.33849950249382682</c:v>
                </c:pt>
                <c:pt idx="5">
                  <c:v>-0.36461262724449195</c:v>
                </c:pt>
                <c:pt idx="6">
                  <c:v>-0.34884989614380574</c:v>
                </c:pt>
                <c:pt idx="7">
                  <c:v>-0.37965975541794728</c:v>
                </c:pt>
                <c:pt idx="8">
                  <c:v>-0.38446079875978972</c:v>
                </c:pt>
                <c:pt idx="9">
                  <c:v>-0.39452601728874631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1C-460C-9A85-E86592C05E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709399247"/>
        <c:axId val="789824927"/>
      </c:barChart>
      <c:catAx>
        <c:axId val="709399247"/>
        <c:scaling>
          <c:orientation val="minMax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Speed,</a:t>
                </a:r>
                <a:r>
                  <a:rPr lang="en-US" baseline="0"/>
                  <a:t> knots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"/>
              <c:y val="0.9469759333115705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9824927"/>
        <c:crosses val="autoZero"/>
        <c:auto val="1"/>
        <c:lblAlgn val="ctr"/>
        <c:lblOffset val="100"/>
        <c:noMultiLvlLbl val="0"/>
      </c:catAx>
      <c:valAx>
        <c:axId val="789824927"/>
        <c:scaling>
          <c:orientation val="minMax"/>
          <c:max val="0.8"/>
          <c:min val="-0.8"/>
        </c:scaling>
        <c:delete val="0"/>
        <c:axPos val="l"/>
        <c:majorGridlines>
          <c:spPr>
            <a:ln w="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Emission Change</a:t>
                </a:r>
              </a:p>
            </c:rich>
          </c:tx>
          <c:layout>
            <c:manualLayout>
              <c:xMode val="edge"/>
              <c:yMode val="edge"/>
              <c:x val="1.7447033923468504E-2"/>
              <c:y val="0.4058116784733190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939924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aseline="0"/>
              <a:t>Net Container Fleet </a:t>
            </a:r>
            <a:r>
              <a:rPr lang="en-US"/>
              <a:t>CO</a:t>
            </a:r>
            <a:r>
              <a:rPr lang="en-US" sz="1400" baseline="-25000"/>
              <a:t>2</a:t>
            </a:r>
            <a:r>
              <a:rPr lang="en-US"/>
              <a:t>e Emission Changes</a:t>
            </a:r>
            <a:r>
              <a:rPr lang="en-US" sz="1440" b="0" i="0" u="none" strike="noStrike" baseline="0">
                <a:effectLst/>
              </a:rPr>
              <a:t> Compared to GSA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598754865163405"/>
          <c:y val="0.20228753733369537"/>
          <c:w val="0.87259031034874956"/>
          <c:h val="0.77667073943343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'Analysis Matrices'!$E$541:$F$541</c:f>
              <c:strCache>
                <c:ptCount val="2"/>
                <c:pt idx="0">
                  <c:v>4,650</c:v>
                </c:pt>
                <c:pt idx="1">
                  <c:v>nm</c:v>
                </c:pt>
              </c:strCache>
            </c:strRef>
          </c:tx>
          <c:spPr>
            <a:solidFill>
              <a:schemeClr val="tx2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'Analysis Matrices'!$C$523:$L$523</c:f>
              <c:numCache>
                <c:formatCode>0.0</c:formatCode>
                <c:ptCount val="10"/>
                <c:pt idx="0">
                  <c:v>19</c:v>
                </c:pt>
                <c:pt idx="1">
                  <c:v>18</c:v>
                </c:pt>
                <c:pt idx="2">
                  <c:v>17</c:v>
                </c:pt>
                <c:pt idx="3">
                  <c:v>16</c:v>
                </c:pt>
                <c:pt idx="4">
                  <c:v>15</c:v>
                </c:pt>
                <c:pt idx="5">
                  <c:v>14</c:v>
                </c:pt>
                <c:pt idx="6">
                  <c:v>13</c:v>
                </c:pt>
                <c:pt idx="7">
                  <c:v>12</c:v>
                </c:pt>
                <c:pt idx="8">
                  <c:v>11</c:v>
                </c:pt>
                <c:pt idx="9">
                  <c:v>10</c:v>
                </c:pt>
              </c:numCache>
            </c:numRef>
          </c:cat>
          <c:val>
            <c:numRef>
              <c:f>'Analysis Matrices'!$P$242:$Y$242</c:f>
              <c:numCache>
                <c:formatCode>0.0%</c:formatCode>
                <c:ptCount val="10"/>
                <c:pt idx="0">
                  <c:v>-9.9396370797349295E-2</c:v>
                </c:pt>
                <c:pt idx="1">
                  <c:v>-0.18243692886094945</c:v>
                </c:pt>
                <c:pt idx="2">
                  <c:v>-0.2538819467226418</c:v>
                </c:pt>
                <c:pt idx="3">
                  <c:v>-0.27461480213459949</c:v>
                </c:pt>
                <c:pt idx="4">
                  <c:v>-0.29981417403275235</c:v>
                </c:pt>
                <c:pt idx="5">
                  <c:v>-0.33042759449622328</c:v>
                </c:pt>
                <c:pt idx="6">
                  <c:v>-0.30883539843522156</c:v>
                </c:pt>
                <c:pt idx="7">
                  <c:v>-0.34832094860343749</c:v>
                </c:pt>
                <c:pt idx="8">
                  <c:v>-0.36661731511525869</c:v>
                </c:pt>
                <c:pt idx="9">
                  <c:v>-0.39084153918014264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33-4207-B810-90CF253D82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709399247"/>
        <c:axId val="789824927"/>
      </c:barChart>
      <c:catAx>
        <c:axId val="709399247"/>
        <c:scaling>
          <c:orientation val="minMax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Speed,</a:t>
                </a:r>
                <a:r>
                  <a:rPr lang="en-US" baseline="0"/>
                  <a:t> knots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"/>
              <c:y val="0.9467773157568787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9824927"/>
        <c:crosses val="autoZero"/>
        <c:auto val="1"/>
        <c:lblAlgn val="ctr"/>
        <c:lblOffset val="100"/>
        <c:noMultiLvlLbl val="0"/>
      </c:catAx>
      <c:valAx>
        <c:axId val="789824927"/>
        <c:scaling>
          <c:orientation val="minMax"/>
          <c:max val="0.8"/>
          <c:min val="-0.8"/>
        </c:scaling>
        <c:delete val="0"/>
        <c:axPos val="l"/>
        <c:majorGridlines>
          <c:spPr>
            <a:ln w="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Emission Change</a:t>
                </a:r>
              </a:p>
            </c:rich>
          </c:tx>
          <c:layout>
            <c:manualLayout>
              <c:xMode val="edge"/>
              <c:yMode val="edge"/>
              <c:x val="1.7447033923468504E-2"/>
              <c:y val="0.4058116784733190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939924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aseline="0"/>
              <a:t>Net Bulk Fleet </a:t>
            </a:r>
            <a:r>
              <a:rPr lang="en-US"/>
              <a:t>CO</a:t>
            </a:r>
            <a:r>
              <a:rPr lang="en-US" sz="1400" baseline="-25000"/>
              <a:t>2</a:t>
            </a:r>
            <a:r>
              <a:rPr lang="en-US"/>
              <a:t>e Emission Changes</a:t>
            </a:r>
            <a:r>
              <a:rPr lang="en-US" sz="1440" b="0" i="0" u="none" strike="noStrike" baseline="0">
                <a:effectLst/>
              </a:rPr>
              <a:t> Compared to GSA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598754865163405"/>
          <c:y val="0.20228753733369537"/>
          <c:w val="0.87259031034874956"/>
          <c:h val="0.77667073943343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'Analysis Matrices'!$E$542:$F$542</c:f>
              <c:strCache>
                <c:ptCount val="2"/>
                <c:pt idx="0">
                  <c:v>2,700</c:v>
                </c:pt>
                <c:pt idx="1">
                  <c:v>nm</c:v>
                </c:pt>
              </c:strCache>
            </c:strRef>
          </c:tx>
          <c:spPr>
            <a:solidFill>
              <a:schemeClr val="accent6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'Analysis Matrices'!$C$524:$L$524</c:f>
              <c:numCache>
                <c:formatCode>0.0</c:formatCode>
                <c:ptCount val="10"/>
                <c:pt idx="0">
                  <c:v>11.8</c:v>
                </c:pt>
                <c:pt idx="1">
                  <c:v>11.600000000000001</c:v>
                </c:pt>
                <c:pt idx="2">
                  <c:v>11.400000000000002</c:v>
                </c:pt>
                <c:pt idx="3">
                  <c:v>11.200000000000003</c:v>
                </c:pt>
                <c:pt idx="4">
                  <c:v>11.000000000000004</c:v>
                </c:pt>
                <c:pt idx="5">
                  <c:v>10.800000000000004</c:v>
                </c:pt>
                <c:pt idx="6">
                  <c:v>10.600000000000005</c:v>
                </c:pt>
                <c:pt idx="7">
                  <c:v>10.400000000000006</c:v>
                </c:pt>
                <c:pt idx="8">
                  <c:v>10.200000000000006</c:v>
                </c:pt>
                <c:pt idx="9">
                  <c:v>10.000000000000007</c:v>
                </c:pt>
              </c:numCache>
            </c:numRef>
          </c:cat>
          <c:val>
            <c:numRef>
              <c:f>'Analysis Matrices'!$P$243:$Y$243</c:f>
              <c:numCache>
                <c:formatCode>0.0%</c:formatCode>
                <c:ptCount val="10"/>
                <c:pt idx="0">
                  <c:v>-3.0590700570565003E-2</c:v>
                </c:pt>
                <c:pt idx="1">
                  <c:v>-5.9878296282565524E-2</c:v>
                </c:pt>
                <c:pt idx="2">
                  <c:v>-8.7230725735628831E-2</c:v>
                </c:pt>
                <c:pt idx="3">
                  <c:v>-0.11298699954211644</c:v>
                </c:pt>
                <c:pt idx="4">
                  <c:v>-0.13854860339803074</c:v>
                </c:pt>
                <c:pt idx="5">
                  <c:v>-0.16315455252028632</c:v>
                </c:pt>
                <c:pt idx="6">
                  <c:v>-0.1868660876439262</c:v>
                </c:pt>
                <c:pt idx="7">
                  <c:v>-0.20974171003472281</c:v>
                </c:pt>
                <c:pt idx="8">
                  <c:v>-0.23183716842254828</c:v>
                </c:pt>
                <c:pt idx="9">
                  <c:v>-0.25320544436674891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FF-4276-9D90-4F05F8549C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709399247"/>
        <c:axId val="789824927"/>
      </c:barChart>
      <c:catAx>
        <c:axId val="709399247"/>
        <c:scaling>
          <c:orientation val="minMax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Speed,</a:t>
                </a:r>
                <a:r>
                  <a:rPr lang="en-US" baseline="0"/>
                  <a:t> knots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"/>
              <c:y val="0.9469759333115705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9824927"/>
        <c:crosses val="autoZero"/>
        <c:auto val="1"/>
        <c:lblAlgn val="ctr"/>
        <c:lblOffset val="100"/>
        <c:noMultiLvlLbl val="0"/>
      </c:catAx>
      <c:valAx>
        <c:axId val="789824927"/>
        <c:scaling>
          <c:orientation val="minMax"/>
          <c:max val="0.8"/>
          <c:min val="-0.8"/>
        </c:scaling>
        <c:delete val="0"/>
        <c:axPos val="l"/>
        <c:majorGridlines>
          <c:spPr>
            <a:ln w="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Emission Change</a:t>
                </a:r>
              </a:p>
            </c:rich>
          </c:tx>
          <c:layout>
            <c:manualLayout>
              <c:xMode val="edge"/>
              <c:yMode val="edge"/>
              <c:x val="1.7447033923468504E-2"/>
              <c:y val="0.4058116784733190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939924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aseline="0"/>
              <a:t>Net Bulk Fleet </a:t>
            </a:r>
            <a:r>
              <a:rPr lang="en-US"/>
              <a:t>CO</a:t>
            </a:r>
            <a:r>
              <a:rPr lang="en-US" sz="1400" baseline="-25000"/>
              <a:t>2</a:t>
            </a:r>
            <a:r>
              <a:rPr lang="en-US"/>
              <a:t>e Emission Changes</a:t>
            </a:r>
            <a:r>
              <a:rPr lang="en-US" sz="1440" b="0" i="0" u="none" strike="noStrike" baseline="0">
                <a:effectLst/>
              </a:rPr>
              <a:t> Compared to GSA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598754865163405"/>
          <c:y val="0.20228753733369537"/>
          <c:w val="0.87259031034874956"/>
          <c:h val="0.77667073943343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'Analysis Matrices'!$E$543:$F$543</c:f>
              <c:strCache>
                <c:ptCount val="2"/>
                <c:pt idx="0">
                  <c:v>3,450</c:v>
                </c:pt>
                <c:pt idx="1">
                  <c:v>nm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'Analysis Matrices'!$C$525:$L$525</c:f>
              <c:numCache>
                <c:formatCode>0.0</c:formatCode>
                <c:ptCount val="10"/>
                <c:pt idx="0">
                  <c:v>11.8</c:v>
                </c:pt>
                <c:pt idx="1">
                  <c:v>11.600000000000001</c:v>
                </c:pt>
                <c:pt idx="2">
                  <c:v>11.400000000000002</c:v>
                </c:pt>
                <c:pt idx="3">
                  <c:v>11.200000000000003</c:v>
                </c:pt>
                <c:pt idx="4">
                  <c:v>11.000000000000004</c:v>
                </c:pt>
                <c:pt idx="5">
                  <c:v>10.800000000000004</c:v>
                </c:pt>
                <c:pt idx="6">
                  <c:v>10.600000000000005</c:v>
                </c:pt>
                <c:pt idx="7">
                  <c:v>10.400000000000006</c:v>
                </c:pt>
                <c:pt idx="8">
                  <c:v>10.200000000000006</c:v>
                </c:pt>
                <c:pt idx="9">
                  <c:v>10.000000000000007</c:v>
                </c:pt>
              </c:numCache>
            </c:numRef>
          </c:cat>
          <c:val>
            <c:numRef>
              <c:f>'Analysis Matrices'!$P$244:$Y$244</c:f>
              <c:numCache>
                <c:formatCode>0.0%</c:formatCode>
                <c:ptCount val="10"/>
                <c:pt idx="0">
                  <c:v>-2.8934014568404515E-2</c:v>
                </c:pt>
                <c:pt idx="1">
                  <c:v>-5.5840237349570609E-2</c:v>
                </c:pt>
                <c:pt idx="2">
                  <c:v>-8.2270086718489441E-2</c:v>
                </c:pt>
                <c:pt idx="3">
                  <c:v>-0.10635942993793149</c:v>
                </c:pt>
                <c:pt idx="4">
                  <c:v>-0.13061801462247796</c:v>
                </c:pt>
                <c:pt idx="5">
                  <c:v>-0.15398385071471779</c:v>
                </c:pt>
                <c:pt idx="6">
                  <c:v>-0.17651508439401206</c:v>
                </c:pt>
                <c:pt idx="7">
                  <c:v>-0.19826711887449444</c:v>
                </c:pt>
                <c:pt idx="8">
                  <c:v>-0.15641452390881164</c:v>
                </c:pt>
                <c:pt idx="9">
                  <c:v>-0.17856772099357593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B4-49E6-BFF1-6CF97B5A6F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709399247"/>
        <c:axId val="789824927"/>
      </c:barChart>
      <c:catAx>
        <c:axId val="709399247"/>
        <c:scaling>
          <c:orientation val="minMax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Speed,</a:t>
                </a:r>
                <a:r>
                  <a:rPr lang="en-US" baseline="0"/>
                  <a:t> knots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"/>
              <c:y val="0.9468071673373940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9824927"/>
        <c:crosses val="autoZero"/>
        <c:auto val="1"/>
        <c:lblAlgn val="ctr"/>
        <c:lblOffset val="100"/>
        <c:noMultiLvlLbl val="0"/>
      </c:catAx>
      <c:valAx>
        <c:axId val="789824927"/>
        <c:scaling>
          <c:orientation val="minMax"/>
          <c:max val="0.8"/>
          <c:min val="-0.8"/>
        </c:scaling>
        <c:delete val="0"/>
        <c:axPos val="l"/>
        <c:majorGridlines>
          <c:spPr>
            <a:ln w="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Emission Change</a:t>
                </a:r>
              </a:p>
            </c:rich>
          </c:tx>
          <c:layout>
            <c:manualLayout>
              <c:xMode val="edge"/>
              <c:yMode val="edge"/>
              <c:x val="1.7447033923468504E-2"/>
              <c:y val="0.4058116784733190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939924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aseline="0"/>
              <a:t>Net Bulk Fleet </a:t>
            </a:r>
            <a:r>
              <a:rPr lang="en-US"/>
              <a:t>CO</a:t>
            </a:r>
            <a:r>
              <a:rPr lang="en-US" sz="1400" baseline="-25000"/>
              <a:t>2</a:t>
            </a:r>
            <a:r>
              <a:rPr lang="en-US"/>
              <a:t>e Emission Changes</a:t>
            </a:r>
            <a:r>
              <a:rPr lang="en-US" sz="1440" b="0" i="0" u="none" strike="noStrike" baseline="0">
                <a:effectLst/>
              </a:rPr>
              <a:t> Compared to GSA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598754865163405"/>
          <c:y val="0.20228753733369537"/>
          <c:w val="0.87259031034874956"/>
          <c:h val="0.77667073943343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'Analysis Matrices'!$E$544:$F$544</c:f>
              <c:strCache>
                <c:ptCount val="2"/>
                <c:pt idx="0">
                  <c:v>3,950</c:v>
                </c:pt>
                <c:pt idx="1">
                  <c:v>nm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'Analysis Matrices'!$C$526:$L$526</c:f>
              <c:numCache>
                <c:formatCode>0.0</c:formatCode>
                <c:ptCount val="10"/>
                <c:pt idx="0">
                  <c:v>11.8</c:v>
                </c:pt>
                <c:pt idx="1">
                  <c:v>11.600000000000001</c:v>
                </c:pt>
                <c:pt idx="2">
                  <c:v>11.400000000000002</c:v>
                </c:pt>
                <c:pt idx="3">
                  <c:v>11.200000000000003</c:v>
                </c:pt>
                <c:pt idx="4">
                  <c:v>11.000000000000004</c:v>
                </c:pt>
                <c:pt idx="5">
                  <c:v>10.800000000000004</c:v>
                </c:pt>
                <c:pt idx="6">
                  <c:v>10.600000000000005</c:v>
                </c:pt>
                <c:pt idx="7">
                  <c:v>10.400000000000006</c:v>
                </c:pt>
                <c:pt idx="8">
                  <c:v>10.200000000000006</c:v>
                </c:pt>
                <c:pt idx="9">
                  <c:v>10.000000000000007</c:v>
                </c:pt>
              </c:numCache>
            </c:numRef>
          </c:cat>
          <c:val>
            <c:numRef>
              <c:f>'Analysis Matrices'!$P$245:$Y$245</c:f>
              <c:numCache>
                <c:formatCode>0.0%</c:formatCode>
                <c:ptCount val="10"/>
                <c:pt idx="0">
                  <c:v>-2.8975941090248335E-2</c:v>
                </c:pt>
                <c:pt idx="1">
                  <c:v>-5.7270663077855971E-2</c:v>
                </c:pt>
                <c:pt idx="2">
                  <c:v>-8.3245672941919133E-2</c:v>
                </c:pt>
                <c:pt idx="3">
                  <c:v>-0.1092358669500369</c:v>
                </c:pt>
                <c:pt idx="4">
                  <c:v>-0.1342822772271085</c:v>
                </c:pt>
                <c:pt idx="5">
                  <c:v>-0.15844750383829473</c:v>
                </c:pt>
                <c:pt idx="6">
                  <c:v>-0.18179142317096572</c:v>
                </c:pt>
                <c:pt idx="7">
                  <c:v>-0.13806877676719054</c:v>
                </c:pt>
                <c:pt idx="8">
                  <c:v>-0.16405806749303081</c:v>
                </c:pt>
                <c:pt idx="9">
                  <c:v>-0.18714597450836878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61-4E5B-8060-926747ABFF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709399247"/>
        <c:axId val="789824927"/>
      </c:barChart>
      <c:catAx>
        <c:axId val="709399247"/>
        <c:scaling>
          <c:orientation val="minMax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Speed,</a:t>
                </a:r>
                <a:r>
                  <a:rPr lang="en-US" baseline="0"/>
                  <a:t> knots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"/>
              <c:y val="0.9469759207686770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9824927"/>
        <c:crosses val="autoZero"/>
        <c:auto val="1"/>
        <c:lblAlgn val="ctr"/>
        <c:lblOffset val="100"/>
        <c:noMultiLvlLbl val="0"/>
      </c:catAx>
      <c:valAx>
        <c:axId val="789824927"/>
        <c:scaling>
          <c:orientation val="minMax"/>
          <c:max val="0.8"/>
          <c:min val="-0.8"/>
        </c:scaling>
        <c:delete val="0"/>
        <c:axPos val="l"/>
        <c:majorGridlines>
          <c:spPr>
            <a:ln w="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Emission Change</a:t>
                </a:r>
              </a:p>
            </c:rich>
          </c:tx>
          <c:layout>
            <c:manualLayout>
              <c:xMode val="edge"/>
              <c:yMode val="edge"/>
              <c:x val="1.7447033923468504E-2"/>
              <c:y val="0.4058116784733190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939924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40" b="0" i="0" u="none" strike="noStrike" baseline="0">
                <a:effectLst/>
              </a:rPr>
              <a:t> Additional </a:t>
            </a:r>
            <a:r>
              <a:rPr lang="en-US" baseline="0"/>
              <a:t>Container Fleet Ships Needed to Maintain Call Frequency 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598754865163405"/>
          <c:y val="0.20228753733369537"/>
          <c:w val="0.87259031034874956"/>
          <c:h val="0.77667073943343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'Analysis Matrices'!$G$536:$H$536</c:f>
              <c:strCache>
                <c:ptCount val="2"/>
                <c:pt idx="0">
                  <c:v>3,100</c:v>
                </c:pt>
                <c:pt idx="1">
                  <c:v>nm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'Analysis Matrices'!$C$518:$L$518</c:f>
              <c:numCache>
                <c:formatCode>0.0</c:formatCode>
                <c:ptCount val="10"/>
                <c:pt idx="0">
                  <c:v>15.4</c:v>
                </c:pt>
                <c:pt idx="1">
                  <c:v>14.8</c:v>
                </c:pt>
                <c:pt idx="2">
                  <c:v>14.200000000000001</c:v>
                </c:pt>
                <c:pt idx="3">
                  <c:v>13.600000000000001</c:v>
                </c:pt>
                <c:pt idx="4">
                  <c:v>13.000000000000002</c:v>
                </c:pt>
                <c:pt idx="5">
                  <c:v>12.400000000000002</c:v>
                </c:pt>
                <c:pt idx="6">
                  <c:v>11.800000000000002</c:v>
                </c:pt>
                <c:pt idx="7">
                  <c:v>11.200000000000003</c:v>
                </c:pt>
                <c:pt idx="8">
                  <c:v>10.600000000000003</c:v>
                </c:pt>
                <c:pt idx="9">
                  <c:v>10.000000000000004</c:v>
                </c:pt>
              </c:numCache>
            </c:numRef>
          </c:cat>
          <c:val>
            <c:numRef>
              <c:f>'Analysis Matrices'!$BA$518:$BJ$518</c:f>
              <c:numCache>
                <c:formatCode>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2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13-4294-97E5-52D0C4664D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709399247"/>
        <c:axId val="789824927"/>
      </c:barChart>
      <c:catAx>
        <c:axId val="709399247"/>
        <c:scaling>
          <c:orientation val="minMax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Speed,</a:t>
                </a:r>
                <a:r>
                  <a:rPr lang="en-US" baseline="0"/>
                  <a:t> knots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"/>
              <c:y val="0.9468071673373940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9824927"/>
        <c:crosses val="autoZero"/>
        <c:auto val="1"/>
        <c:lblAlgn val="ctr"/>
        <c:lblOffset val="100"/>
        <c:noMultiLvlLbl val="0"/>
      </c:catAx>
      <c:valAx>
        <c:axId val="789824927"/>
        <c:scaling>
          <c:orientation val="minMax"/>
          <c:max val="40"/>
          <c:min val="0"/>
        </c:scaling>
        <c:delete val="0"/>
        <c:axPos val="l"/>
        <c:majorGridlines>
          <c:spPr>
            <a:ln w="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Additional</a:t>
                </a:r>
                <a:r>
                  <a:rPr lang="en-US" baseline="0"/>
                  <a:t> Ships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1.7447033923468504E-2"/>
              <c:y val="0.4058116784733190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9399247"/>
        <c:crosses val="autoZero"/>
        <c:crossBetween val="between"/>
        <c:majorUnit val="4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aseline="0"/>
              <a:t>Net </a:t>
            </a:r>
            <a:r>
              <a:rPr lang="en-US" sz="1440" b="0" i="0" u="none" strike="noStrike" baseline="0">
                <a:effectLst/>
              </a:rPr>
              <a:t>Container</a:t>
            </a:r>
            <a:r>
              <a:rPr lang="en-US" baseline="0"/>
              <a:t> Fleet </a:t>
            </a:r>
            <a:r>
              <a:rPr lang="en-US"/>
              <a:t>CO</a:t>
            </a:r>
            <a:r>
              <a:rPr lang="en-US" sz="1400" baseline="-25000"/>
              <a:t>2</a:t>
            </a:r>
            <a:r>
              <a:rPr lang="en-US"/>
              <a:t>e Emission Changes Compared to GSA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598754865163405"/>
          <c:y val="0.20228753733369537"/>
          <c:w val="0.87259031034874956"/>
          <c:h val="0.77667073943343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'Analysis Matrices'!$G$536:$H$536</c:f>
              <c:strCache>
                <c:ptCount val="2"/>
                <c:pt idx="0">
                  <c:v>3,100</c:v>
                </c:pt>
                <c:pt idx="1">
                  <c:v>nm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'Analysis Matrices'!$C$518:$L$518</c:f>
              <c:numCache>
                <c:formatCode>0.0</c:formatCode>
                <c:ptCount val="10"/>
                <c:pt idx="0">
                  <c:v>15.4</c:v>
                </c:pt>
                <c:pt idx="1">
                  <c:v>14.8</c:v>
                </c:pt>
                <c:pt idx="2">
                  <c:v>14.200000000000001</c:v>
                </c:pt>
                <c:pt idx="3">
                  <c:v>13.600000000000001</c:v>
                </c:pt>
                <c:pt idx="4">
                  <c:v>13.000000000000002</c:v>
                </c:pt>
                <c:pt idx="5">
                  <c:v>12.400000000000002</c:v>
                </c:pt>
                <c:pt idx="6">
                  <c:v>11.800000000000002</c:v>
                </c:pt>
                <c:pt idx="7">
                  <c:v>11.200000000000003</c:v>
                </c:pt>
                <c:pt idx="8">
                  <c:v>10.600000000000003</c:v>
                </c:pt>
                <c:pt idx="9">
                  <c:v>10.000000000000004</c:v>
                </c:pt>
              </c:numCache>
            </c:numRef>
          </c:cat>
          <c:val>
            <c:numRef>
              <c:f>'Analysis Matrices'!$AA$237:$AJ$237</c:f>
              <c:numCache>
                <c:formatCode>0.0%</c:formatCode>
                <c:ptCount val="10"/>
                <c:pt idx="0">
                  <c:v>-6.1665802113006346E-2</c:v>
                </c:pt>
                <c:pt idx="1">
                  <c:v>-0.11761311858768285</c:v>
                </c:pt>
                <c:pt idx="2">
                  <c:v>-0.16689841566551175</c:v>
                </c:pt>
                <c:pt idx="3">
                  <c:v>-0.21487393368346644</c:v>
                </c:pt>
                <c:pt idx="4">
                  <c:v>-0.25953366079620077</c:v>
                </c:pt>
                <c:pt idx="5">
                  <c:v>-0.24301983226418519</c:v>
                </c:pt>
                <c:pt idx="6">
                  <c:v>-0.23290792954431425</c:v>
                </c:pt>
                <c:pt idx="7">
                  <c:v>-0.28072878482812919</c:v>
                </c:pt>
                <c:pt idx="8">
                  <c:v>-0.19853096107268978</c:v>
                </c:pt>
                <c:pt idx="9">
                  <c:v>-0.18819794505800691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D4-4F56-9D3F-25DD26FF38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709399247"/>
        <c:axId val="789824927"/>
      </c:barChart>
      <c:catAx>
        <c:axId val="709399247"/>
        <c:scaling>
          <c:orientation val="minMax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Speed,</a:t>
                </a:r>
                <a:r>
                  <a:rPr lang="en-US" baseline="0"/>
                  <a:t> knots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"/>
              <c:y val="0.9469759082257774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9824927"/>
        <c:crosses val="autoZero"/>
        <c:auto val="1"/>
        <c:lblAlgn val="ctr"/>
        <c:lblOffset val="100"/>
        <c:noMultiLvlLbl val="0"/>
      </c:catAx>
      <c:valAx>
        <c:axId val="789824927"/>
        <c:scaling>
          <c:orientation val="minMax"/>
          <c:max val="0.8"/>
          <c:min val="-0.8"/>
        </c:scaling>
        <c:delete val="0"/>
        <c:axPos val="l"/>
        <c:majorGridlines>
          <c:spPr>
            <a:ln w="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Emission Change</a:t>
                </a:r>
              </a:p>
            </c:rich>
          </c:tx>
          <c:layout>
            <c:manualLayout>
              <c:xMode val="edge"/>
              <c:yMode val="edge"/>
              <c:x val="1.7447033923468504E-2"/>
              <c:y val="0.4058116784733190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939924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40" b="0" i="0" u="none" strike="noStrike" baseline="0">
                <a:effectLst/>
              </a:rPr>
              <a:t>Additional Container Fleet </a:t>
            </a:r>
            <a:r>
              <a:rPr lang="en-US" baseline="0"/>
              <a:t>Ships Needed to Maintain Call Frequency 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598754865163405"/>
          <c:y val="0.20228753733369537"/>
          <c:w val="0.87259031034874956"/>
          <c:h val="0.77667073943343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'Analysis Matrices'!$G$537:$H$537</c:f>
              <c:strCache>
                <c:ptCount val="2"/>
                <c:pt idx="0">
                  <c:v>3,100</c:v>
                </c:pt>
                <c:pt idx="1">
                  <c:v>nm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'Analysis Matrices'!$C$519:$L$519</c:f>
              <c:numCache>
                <c:formatCode>0.0</c:formatCode>
                <c:ptCount val="10"/>
                <c:pt idx="0">
                  <c:v>18.100000000000001</c:v>
                </c:pt>
                <c:pt idx="1">
                  <c:v>17.200000000000003</c:v>
                </c:pt>
                <c:pt idx="2">
                  <c:v>16.300000000000004</c:v>
                </c:pt>
                <c:pt idx="3">
                  <c:v>15.400000000000004</c:v>
                </c:pt>
                <c:pt idx="4">
                  <c:v>14.500000000000004</c:v>
                </c:pt>
                <c:pt idx="5">
                  <c:v>13.600000000000003</c:v>
                </c:pt>
                <c:pt idx="6">
                  <c:v>12.700000000000003</c:v>
                </c:pt>
                <c:pt idx="7">
                  <c:v>11.800000000000002</c:v>
                </c:pt>
                <c:pt idx="8">
                  <c:v>10.900000000000002</c:v>
                </c:pt>
                <c:pt idx="9">
                  <c:v>10.000000000000002</c:v>
                </c:pt>
              </c:numCache>
            </c:numRef>
          </c:cat>
          <c:val>
            <c:numRef>
              <c:f>'Analysis Matrices'!$BA$519:$BJ$519</c:f>
              <c:numCache>
                <c:formatCode>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5</c:v>
                </c:pt>
                <c:pt idx="9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6B-4112-BAD5-47216E9D46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709399247"/>
        <c:axId val="789824927"/>
      </c:barChart>
      <c:catAx>
        <c:axId val="709399247"/>
        <c:scaling>
          <c:orientation val="minMax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Speed,</a:t>
                </a:r>
                <a:r>
                  <a:rPr lang="en-US" baseline="0"/>
                  <a:t> knots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"/>
              <c:y val="0.9468071798919220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9824927"/>
        <c:crosses val="autoZero"/>
        <c:auto val="1"/>
        <c:lblAlgn val="ctr"/>
        <c:lblOffset val="100"/>
        <c:noMultiLvlLbl val="0"/>
      </c:catAx>
      <c:valAx>
        <c:axId val="789824927"/>
        <c:scaling>
          <c:orientation val="minMax"/>
          <c:max val="40"/>
          <c:min val="-1"/>
        </c:scaling>
        <c:delete val="0"/>
        <c:axPos val="l"/>
        <c:majorGridlines>
          <c:spPr>
            <a:ln w="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Additional</a:t>
                </a:r>
                <a:r>
                  <a:rPr lang="en-US" baseline="0"/>
                  <a:t> Ships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1.7447033923468504E-2"/>
              <c:y val="0.4058116784733190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9399247"/>
        <c:crosses val="autoZero"/>
        <c:crossBetween val="between"/>
        <c:majorUnit val="4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40" b="0" i="0" u="none" strike="noStrike" baseline="0">
                <a:effectLst/>
              </a:rPr>
              <a:t>Additional Container Fleet </a:t>
            </a:r>
            <a:r>
              <a:rPr lang="en-US" baseline="0"/>
              <a:t>Ships Needed to Maintain Call Frequency 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598754865163405"/>
          <c:y val="0.20228753733369537"/>
          <c:w val="0.87259031034874956"/>
          <c:h val="0.77667073943343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'Analysis Matrices'!$G$538:$H$538</c:f>
              <c:strCache>
                <c:ptCount val="2"/>
                <c:pt idx="0">
                  <c:v>3,800</c:v>
                </c:pt>
                <c:pt idx="1">
                  <c:v>nm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'Analysis Matrices'!$C$520:$L$520</c:f>
              <c:numCache>
                <c:formatCode>0.0</c:formatCode>
                <c:ptCount val="10"/>
                <c:pt idx="0">
                  <c:v>19</c:v>
                </c:pt>
                <c:pt idx="1">
                  <c:v>18</c:v>
                </c:pt>
                <c:pt idx="2">
                  <c:v>17</c:v>
                </c:pt>
                <c:pt idx="3">
                  <c:v>16</c:v>
                </c:pt>
                <c:pt idx="4">
                  <c:v>15</c:v>
                </c:pt>
                <c:pt idx="5">
                  <c:v>14</c:v>
                </c:pt>
                <c:pt idx="6">
                  <c:v>13</c:v>
                </c:pt>
                <c:pt idx="7">
                  <c:v>12</c:v>
                </c:pt>
                <c:pt idx="8">
                  <c:v>11</c:v>
                </c:pt>
                <c:pt idx="9">
                  <c:v>10</c:v>
                </c:pt>
              </c:numCache>
            </c:numRef>
          </c:cat>
          <c:val>
            <c:numRef>
              <c:f>'Analysis Matrices'!$BA$520:$BJ$520</c:f>
              <c:numCache>
                <c:formatCode>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6</c:v>
                </c:pt>
                <c:pt idx="9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9A-4613-A4C5-542819E071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709399247"/>
        <c:axId val="789824927"/>
      </c:barChart>
      <c:catAx>
        <c:axId val="709399247"/>
        <c:scaling>
          <c:orientation val="minMax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Speed,</a:t>
                </a:r>
                <a:r>
                  <a:rPr lang="en-US" baseline="0"/>
                  <a:t> knots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"/>
              <c:y val="0.9468198314441500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9824927"/>
        <c:crosses val="autoZero"/>
        <c:auto val="1"/>
        <c:lblAlgn val="ctr"/>
        <c:lblOffset val="100"/>
        <c:noMultiLvlLbl val="0"/>
      </c:catAx>
      <c:valAx>
        <c:axId val="789824927"/>
        <c:scaling>
          <c:orientation val="minMax"/>
          <c:max val="40"/>
          <c:min val="0"/>
        </c:scaling>
        <c:delete val="0"/>
        <c:axPos val="l"/>
        <c:majorGridlines>
          <c:spPr>
            <a:ln w="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Additional</a:t>
                </a:r>
                <a:r>
                  <a:rPr lang="en-US" baseline="0"/>
                  <a:t> Ships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1.7447033923468504E-2"/>
              <c:y val="0.4058116784733190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9399247"/>
        <c:crosses val="autoZero"/>
        <c:crossBetween val="between"/>
        <c:majorUnit val="4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40" b="0" i="0" u="none" strike="noStrike" baseline="0">
                <a:effectLst/>
              </a:rPr>
              <a:t>Additional Container Fleet </a:t>
            </a:r>
            <a:r>
              <a:rPr lang="en-US" baseline="0"/>
              <a:t>Ships Needed to Maintain Call Frequency 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598754865163405"/>
          <c:y val="0.20228753733369537"/>
          <c:w val="0.87259031034874956"/>
          <c:h val="0.77667073943343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'Analysis Matrices'!$G$539:$H$539</c:f>
              <c:strCache>
                <c:ptCount val="2"/>
                <c:pt idx="0">
                  <c:v>4,400</c:v>
                </c:pt>
                <c:pt idx="1">
                  <c:v>nm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'Analysis Matrices'!$C$521:$L$521</c:f>
              <c:numCache>
                <c:formatCode>0.0</c:formatCode>
                <c:ptCount val="10"/>
                <c:pt idx="0">
                  <c:v>19</c:v>
                </c:pt>
                <c:pt idx="1">
                  <c:v>18</c:v>
                </c:pt>
                <c:pt idx="2">
                  <c:v>17</c:v>
                </c:pt>
                <c:pt idx="3">
                  <c:v>16</c:v>
                </c:pt>
                <c:pt idx="4">
                  <c:v>15</c:v>
                </c:pt>
                <c:pt idx="5">
                  <c:v>14</c:v>
                </c:pt>
                <c:pt idx="6">
                  <c:v>13</c:v>
                </c:pt>
                <c:pt idx="7">
                  <c:v>12</c:v>
                </c:pt>
                <c:pt idx="8">
                  <c:v>11</c:v>
                </c:pt>
                <c:pt idx="9">
                  <c:v>10</c:v>
                </c:pt>
              </c:numCache>
            </c:numRef>
          </c:cat>
          <c:val>
            <c:numRef>
              <c:f>'Analysis Matrices'!$BA$521:$BJ$521</c:f>
              <c:numCache>
                <c:formatCode>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F1-4F4A-97BC-33EA07E4A3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709399247"/>
        <c:axId val="789824927"/>
      </c:barChart>
      <c:catAx>
        <c:axId val="709399247"/>
        <c:scaling>
          <c:orientation val="minMax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Speed,</a:t>
                </a:r>
                <a:r>
                  <a:rPr lang="en-US" baseline="0"/>
                  <a:t> knots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6.1134435083116305E-4"/>
              <c:y val="0.9442044665474079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9824927"/>
        <c:crosses val="autoZero"/>
        <c:auto val="1"/>
        <c:lblAlgn val="ctr"/>
        <c:lblOffset val="100"/>
        <c:noMultiLvlLbl val="0"/>
      </c:catAx>
      <c:valAx>
        <c:axId val="789824927"/>
        <c:scaling>
          <c:orientation val="minMax"/>
          <c:max val="40"/>
          <c:min val="0"/>
        </c:scaling>
        <c:delete val="0"/>
        <c:axPos val="l"/>
        <c:majorGridlines>
          <c:spPr>
            <a:ln w="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Additional</a:t>
                </a:r>
                <a:r>
                  <a:rPr lang="en-US" baseline="0"/>
                  <a:t> Ships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1.7447033923468504E-2"/>
              <c:y val="0.4058116784733190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9399247"/>
        <c:crosses val="autoZero"/>
        <c:crossBetween val="between"/>
        <c:majorUnit val="4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40" b="0" i="0" u="none" strike="noStrike" baseline="0">
                <a:effectLst/>
              </a:rPr>
              <a:t>Additional Container Fleet </a:t>
            </a:r>
            <a:r>
              <a:rPr lang="en-US" baseline="0"/>
              <a:t>Ships Needed to Maintain Call Frequency 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598754865163405"/>
          <c:y val="0.20228753733369537"/>
          <c:w val="0.87259031034874956"/>
          <c:h val="0.77667073943343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'Analysis Matrices'!$C$541:$D$541</c:f>
              <c:strCache>
                <c:ptCount val="2"/>
                <c:pt idx="0">
                  <c:v>1,200</c:v>
                </c:pt>
                <c:pt idx="1">
                  <c:v>nm</c:v>
                </c:pt>
              </c:strCache>
            </c:strRef>
          </c:tx>
          <c:spPr>
            <a:solidFill>
              <a:schemeClr val="tx2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rgbClr val="00B0F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'Analysis Matrices'!$C$523:$L$523</c:f>
              <c:numCache>
                <c:formatCode>0.0</c:formatCode>
                <c:ptCount val="10"/>
                <c:pt idx="0">
                  <c:v>19</c:v>
                </c:pt>
                <c:pt idx="1">
                  <c:v>18</c:v>
                </c:pt>
                <c:pt idx="2">
                  <c:v>17</c:v>
                </c:pt>
                <c:pt idx="3">
                  <c:v>16</c:v>
                </c:pt>
                <c:pt idx="4">
                  <c:v>15</c:v>
                </c:pt>
                <c:pt idx="5">
                  <c:v>14</c:v>
                </c:pt>
                <c:pt idx="6">
                  <c:v>13</c:v>
                </c:pt>
                <c:pt idx="7">
                  <c:v>12</c:v>
                </c:pt>
                <c:pt idx="8">
                  <c:v>11</c:v>
                </c:pt>
                <c:pt idx="9">
                  <c:v>10</c:v>
                </c:pt>
              </c:numCache>
            </c:numRef>
          </c:cat>
          <c:val>
            <c:numRef>
              <c:f>'Analysis Matrices'!$P$523:$Y$523</c:f>
              <c:numCache>
                <c:formatCode>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5C-4FFB-9E7C-6D3320221C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709399247"/>
        <c:axId val="789824927"/>
      </c:barChart>
      <c:catAx>
        <c:axId val="709399247"/>
        <c:scaling>
          <c:orientation val="minMax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Speed,</a:t>
                </a:r>
                <a:r>
                  <a:rPr lang="en-US" baseline="0"/>
                  <a:t> knots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"/>
              <c:y val="0.946158599488105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9824927"/>
        <c:crosses val="autoZero"/>
        <c:auto val="1"/>
        <c:lblAlgn val="ctr"/>
        <c:lblOffset val="100"/>
        <c:noMultiLvlLbl val="0"/>
      </c:catAx>
      <c:valAx>
        <c:axId val="789824927"/>
        <c:scaling>
          <c:orientation val="minMax"/>
          <c:max val="40"/>
          <c:min val="0"/>
        </c:scaling>
        <c:delete val="0"/>
        <c:axPos val="l"/>
        <c:majorGridlines>
          <c:spPr>
            <a:ln w="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Additional</a:t>
                </a:r>
                <a:r>
                  <a:rPr lang="en-US" baseline="0"/>
                  <a:t> Ships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1.7447033923468504E-2"/>
              <c:y val="0.4058116784733190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9399247"/>
        <c:crosses val="autoZero"/>
        <c:crossBetween val="between"/>
        <c:majorUnit val="4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40" b="0" i="0" u="none" strike="noStrike" baseline="0">
                <a:effectLst/>
              </a:rPr>
              <a:t>Additional Container Fleet </a:t>
            </a:r>
            <a:r>
              <a:rPr lang="en-US" baseline="0"/>
              <a:t>Ships Needed to Maintain Call Frequency 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598754865163405"/>
          <c:y val="0.20228753733369537"/>
          <c:w val="0.87259031034874956"/>
          <c:h val="0.77667073943343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'Analysis Matrices'!$G$540:$H$540</c:f>
              <c:strCache>
                <c:ptCount val="2"/>
                <c:pt idx="0">
                  <c:v>5,000</c:v>
                </c:pt>
                <c:pt idx="1">
                  <c:v>nm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'Analysis Matrices'!$C$522:$L$522</c:f>
              <c:numCache>
                <c:formatCode>0.0</c:formatCode>
                <c:ptCount val="10"/>
                <c:pt idx="0">
                  <c:v>19</c:v>
                </c:pt>
                <c:pt idx="1">
                  <c:v>18</c:v>
                </c:pt>
                <c:pt idx="2">
                  <c:v>17</c:v>
                </c:pt>
                <c:pt idx="3">
                  <c:v>16</c:v>
                </c:pt>
                <c:pt idx="4">
                  <c:v>15</c:v>
                </c:pt>
                <c:pt idx="5">
                  <c:v>14</c:v>
                </c:pt>
                <c:pt idx="6">
                  <c:v>13</c:v>
                </c:pt>
                <c:pt idx="7">
                  <c:v>12</c:v>
                </c:pt>
                <c:pt idx="8">
                  <c:v>11</c:v>
                </c:pt>
                <c:pt idx="9">
                  <c:v>10</c:v>
                </c:pt>
              </c:numCache>
            </c:numRef>
          </c:cat>
          <c:val>
            <c:numRef>
              <c:f>'Analysis Matrices'!$BA$522:$BJ$522</c:f>
              <c:numCache>
                <c:formatCode>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5</c:v>
                </c:pt>
                <c:pt idx="7">
                  <c:v>6</c:v>
                </c:pt>
                <c:pt idx="8">
                  <c:v>8</c:v>
                </c:pt>
                <c:pt idx="9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FD-402B-9193-55AFB0D2D7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709399247"/>
        <c:axId val="789824927"/>
      </c:barChart>
      <c:catAx>
        <c:axId val="709399247"/>
        <c:scaling>
          <c:orientation val="minMax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Speed,</a:t>
                </a:r>
                <a:r>
                  <a:rPr lang="en-US" baseline="0"/>
                  <a:t> knots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"/>
              <c:y val="0.9468495183541648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9824927"/>
        <c:crosses val="autoZero"/>
        <c:auto val="1"/>
        <c:lblAlgn val="ctr"/>
        <c:lblOffset val="100"/>
        <c:noMultiLvlLbl val="0"/>
      </c:catAx>
      <c:valAx>
        <c:axId val="789824927"/>
        <c:scaling>
          <c:orientation val="minMax"/>
          <c:max val="40"/>
          <c:min val="0"/>
        </c:scaling>
        <c:delete val="0"/>
        <c:axPos val="l"/>
        <c:majorGridlines>
          <c:spPr>
            <a:ln w="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Additional</a:t>
                </a:r>
                <a:r>
                  <a:rPr lang="en-US" baseline="0"/>
                  <a:t> Ships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1.7447033923468504E-2"/>
              <c:y val="0.4058116784733190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9399247"/>
        <c:crosses val="autoZero"/>
        <c:crossBetween val="between"/>
        <c:majorUnit val="4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40" b="0" i="0" u="none" strike="noStrike" baseline="0">
                <a:effectLst/>
              </a:rPr>
              <a:t>Additional Container Fleet </a:t>
            </a:r>
            <a:r>
              <a:rPr lang="en-US" baseline="0"/>
              <a:t>Ships Needed to Maintain Call Frequency 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598754865163405"/>
          <c:y val="0.20228753733369537"/>
          <c:w val="0.87259031034874956"/>
          <c:h val="0.77667073943343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'Analysis Matrices'!$G$541:$H$541</c:f>
              <c:strCache>
                <c:ptCount val="2"/>
                <c:pt idx="0">
                  <c:v>8,100</c:v>
                </c:pt>
                <c:pt idx="1">
                  <c:v>nm</c:v>
                </c:pt>
              </c:strCache>
            </c:strRef>
          </c:tx>
          <c:spPr>
            <a:solidFill>
              <a:schemeClr val="tx2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'Analysis Matrices'!$C$523:$L$523</c:f>
              <c:numCache>
                <c:formatCode>0.0</c:formatCode>
                <c:ptCount val="10"/>
                <c:pt idx="0">
                  <c:v>19</c:v>
                </c:pt>
                <c:pt idx="1">
                  <c:v>18</c:v>
                </c:pt>
                <c:pt idx="2">
                  <c:v>17</c:v>
                </c:pt>
                <c:pt idx="3">
                  <c:v>16</c:v>
                </c:pt>
                <c:pt idx="4">
                  <c:v>15</c:v>
                </c:pt>
                <c:pt idx="5">
                  <c:v>14</c:v>
                </c:pt>
                <c:pt idx="6">
                  <c:v>13</c:v>
                </c:pt>
                <c:pt idx="7">
                  <c:v>12</c:v>
                </c:pt>
                <c:pt idx="8">
                  <c:v>11</c:v>
                </c:pt>
                <c:pt idx="9">
                  <c:v>10</c:v>
                </c:pt>
              </c:numCache>
            </c:numRef>
          </c:cat>
          <c:val>
            <c:numRef>
              <c:f>'Analysis Matrices'!$BA$523:$BJ$523</c:f>
              <c:numCache>
                <c:formatCode>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5</c:v>
                </c:pt>
                <c:pt idx="6">
                  <c:v>6</c:v>
                </c:pt>
                <c:pt idx="7">
                  <c:v>8</c:v>
                </c:pt>
                <c:pt idx="8">
                  <c:v>10</c:v>
                </c:pt>
                <c:pt idx="9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81-4B0C-B2C8-324006E79D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709399247"/>
        <c:axId val="789824927"/>
      </c:barChart>
      <c:catAx>
        <c:axId val="709399247"/>
        <c:scaling>
          <c:orientation val="minMax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Speed,</a:t>
                </a:r>
                <a:r>
                  <a:rPr lang="en-US" baseline="0"/>
                  <a:t> knots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"/>
              <c:y val="0.9467773032002838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9824927"/>
        <c:crosses val="autoZero"/>
        <c:auto val="1"/>
        <c:lblAlgn val="ctr"/>
        <c:lblOffset val="100"/>
        <c:noMultiLvlLbl val="0"/>
      </c:catAx>
      <c:valAx>
        <c:axId val="789824927"/>
        <c:scaling>
          <c:orientation val="minMax"/>
          <c:max val="40"/>
          <c:min val="0"/>
        </c:scaling>
        <c:delete val="0"/>
        <c:axPos val="l"/>
        <c:majorGridlines>
          <c:spPr>
            <a:ln w="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Additional</a:t>
                </a:r>
                <a:r>
                  <a:rPr lang="en-US" baseline="0"/>
                  <a:t> Ships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1.7447033923468504E-2"/>
              <c:y val="0.4058116784733190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9399247"/>
        <c:crosses val="autoZero"/>
        <c:crossBetween val="between"/>
        <c:majorUnit val="4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40" b="0" i="0" u="none" strike="noStrike" baseline="0">
                <a:effectLst/>
              </a:rPr>
              <a:t> Additional </a:t>
            </a:r>
            <a:r>
              <a:rPr lang="en-US" baseline="0"/>
              <a:t>Bulk Fleet Ships Needed to Maintain Call Frequency 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598754865163405"/>
          <c:y val="0.20228753733369537"/>
          <c:w val="0.87259031034874956"/>
          <c:h val="0.77667073943343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'Analysis Matrices'!$G$542:$H$542</c:f>
              <c:strCache>
                <c:ptCount val="2"/>
                <c:pt idx="0">
                  <c:v>4,800</c:v>
                </c:pt>
                <c:pt idx="1">
                  <c:v>nm</c:v>
                </c:pt>
              </c:strCache>
            </c:strRef>
          </c:tx>
          <c:spPr>
            <a:solidFill>
              <a:schemeClr val="accent6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'Analysis Matrices'!$C$524:$L$524</c:f>
              <c:numCache>
                <c:formatCode>0.0</c:formatCode>
                <c:ptCount val="10"/>
                <c:pt idx="0">
                  <c:v>11.8</c:v>
                </c:pt>
                <c:pt idx="1">
                  <c:v>11.600000000000001</c:v>
                </c:pt>
                <c:pt idx="2">
                  <c:v>11.400000000000002</c:v>
                </c:pt>
                <c:pt idx="3">
                  <c:v>11.200000000000003</c:v>
                </c:pt>
                <c:pt idx="4">
                  <c:v>11.000000000000004</c:v>
                </c:pt>
                <c:pt idx="5">
                  <c:v>10.800000000000004</c:v>
                </c:pt>
                <c:pt idx="6">
                  <c:v>10.600000000000005</c:v>
                </c:pt>
                <c:pt idx="7">
                  <c:v>10.400000000000006</c:v>
                </c:pt>
                <c:pt idx="8">
                  <c:v>10.200000000000006</c:v>
                </c:pt>
                <c:pt idx="9">
                  <c:v>10.000000000000007</c:v>
                </c:pt>
              </c:numCache>
            </c:numRef>
          </c:cat>
          <c:val>
            <c:numRef>
              <c:f>'Analysis Matrices'!$BA$524:$BJ$524</c:f>
              <c:numCache>
                <c:formatCode>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35-4D7E-8F2D-B8E3B1C701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709399247"/>
        <c:axId val="789824927"/>
      </c:barChart>
      <c:catAx>
        <c:axId val="709399247"/>
        <c:scaling>
          <c:orientation val="minMax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Speed,</a:t>
                </a:r>
                <a:r>
                  <a:rPr lang="en-US" baseline="0"/>
                  <a:t> knots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"/>
              <c:y val="0.9469759333115705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9824927"/>
        <c:crosses val="autoZero"/>
        <c:auto val="1"/>
        <c:lblAlgn val="ctr"/>
        <c:lblOffset val="100"/>
        <c:noMultiLvlLbl val="0"/>
      </c:catAx>
      <c:valAx>
        <c:axId val="789824927"/>
        <c:scaling>
          <c:orientation val="minMax"/>
          <c:max val="40"/>
          <c:min val="0"/>
        </c:scaling>
        <c:delete val="0"/>
        <c:axPos val="l"/>
        <c:majorGridlines>
          <c:spPr>
            <a:ln w="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Additional</a:t>
                </a:r>
                <a:r>
                  <a:rPr lang="en-US" baseline="0"/>
                  <a:t> Ships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1.7447033923468504E-2"/>
              <c:y val="0.4058116784733190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9399247"/>
        <c:crosses val="autoZero"/>
        <c:crossBetween val="between"/>
        <c:majorUnit val="4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40" b="0" i="0" u="none" strike="noStrike" baseline="0">
                <a:effectLst/>
              </a:rPr>
              <a:t>Additional Bulk Fleet </a:t>
            </a:r>
            <a:r>
              <a:rPr lang="en-US" baseline="0"/>
              <a:t>Ships Needed to Maintain Call Frequency 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598754865163405"/>
          <c:y val="0.20228753733369537"/>
          <c:w val="0.87259031034874956"/>
          <c:h val="0.77667073943343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'Analysis Matrices'!$G$543:$H$543</c:f>
              <c:strCache>
                <c:ptCount val="2"/>
                <c:pt idx="0">
                  <c:v>6,300</c:v>
                </c:pt>
                <c:pt idx="1">
                  <c:v>nm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'Analysis Matrices'!$C$525:$L$525</c:f>
              <c:numCache>
                <c:formatCode>0.0</c:formatCode>
                <c:ptCount val="10"/>
                <c:pt idx="0">
                  <c:v>11.8</c:v>
                </c:pt>
                <c:pt idx="1">
                  <c:v>11.600000000000001</c:v>
                </c:pt>
                <c:pt idx="2">
                  <c:v>11.400000000000002</c:v>
                </c:pt>
                <c:pt idx="3">
                  <c:v>11.200000000000003</c:v>
                </c:pt>
                <c:pt idx="4">
                  <c:v>11.000000000000004</c:v>
                </c:pt>
                <c:pt idx="5">
                  <c:v>10.800000000000004</c:v>
                </c:pt>
                <c:pt idx="6">
                  <c:v>10.600000000000005</c:v>
                </c:pt>
                <c:pt idx="7">
                  <c:v>10.400000000000006</c:v>
                </c:pt>
                <c:pt idx="8">
                  <c:v>10.200000000000006</c:v>
                </c:pt>
                <c:pt idx="9">
                  <c:v>10.000000000000007</c:v>
                </c:pt>
              </c:numCache>
            </c:numRef>
          </c:cat>
          <c:val>
            <c:numRef>
              <c:f>'Analysis Matrices'!$BA$525:$BJ$525</c:f>
              <c:numCache>
                <c:formatCode>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0D-4AC5-88D7-6262A9E204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709399247"/>
        <c:axId val="789824927"/>
      </c:barChart>
      <c:catAx>
        <c:axId val="709399247"/>
        <c:scaling>
          <c:orientation val="minMax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Speed,</a:t>
                </a:r>
                <a:r>
                  <a:rPr lang="en-US" baseline="0"/>
                  <a:t> knots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"/>
              <c:y val="0.9468071673373940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9824927"/>
        <c:crosses val="autoZero"/>
        <c:auto val="1"/>
        <c:lblAlgn val="ctr"/>
        <c:lblOffset val="100"/>
        <c:noMultiLvlLbl val="0"/>
      </c:catAx>
      <c:valAx>
        <c:axId val="789824927"/>
        <c:scaling>
          <c:orientation val="minMax"/>
          <c:max val="40"/>
          <c:min val="0"/>
        </c:scaling>
        <c:delete val="0"/>
        <c:axPos val="l"/>
        <c:majorGridlines>
          <c:spPr>
            <a:ln w="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Additional</a:t>
                </a:r>
                <a:r>
                  <a:rPr lang="en-US" baseline="0"/>
                  <a:t> Ships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1.7447033923468504E-2"/>
              <c:y val="0.4058116784733190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9399247"/>
        <c:crosses val="autoZero"/>
        <c:crossBetween val="between"/>
        <c:majorUnit val="4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40" b="0" i="0" u="none" strike="noStrike" baseline="0">
                <a:effectLst/>
              </a:rPr>
              <a:t>Additional Bulk Fleet </a:t>
            </a:r>
            <a:r>
              <a:rPr lang="en-US" baseline="0"/>
              <a:t>Ships Needed to Maintain Call Frequency 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598754865163405"/>
          <c:y val="0.20228753733369537"/>
          <c:w val="0.87259031034874956"/>
          <c:h val="0.77667073943343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'Analysis Matrices'!$G$544:$H$544</c:f>
              <c:strCache>
                <c:ptCount val="2"/>
                <c:pt idx="0">
                  <c:v>7,300</c:v>
                </c:pt>
                <c:pt idx="1">
                  <c:v>nm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'Analysis Matrices'!$C$526:$L$526</c:f>
              <c:numCache>
                <c:formatCode>0.0</c:formatCode>
                <c:ptCount val="10"/>
                <c:pt idx="0">
                  <c:v>11.8</c:v>
                </c:pt>
                <c:pt idx="1">
                  <c:v>11.600000000000001</c:v>
                </c:pt>
                <c:pt idx="2">
                  <c:v>11.400000000000002</c:v>
                </c:pt>
                <c:pt idx="3">
                  <c:v>11.200000000000003</c:v>
                </c:pt>
                <c:pt idx="4">
                  <c:v>11.000000000000004</c:v>
                </c:pt>
                <c:pt idx="5">
                  <c:v>10.800000000000004</c:v>
                </c:pt>
                <c:pt idx="6">
                  <c:v>10.600000000000005</c:v>
                </c:pt>
                <c:pt idx="7">
                  <c:v>10.400000000000006</c:v>
                </c:pt>
                <c:pt idx="8">
                  <c:v>10.200000000000006</c:v>
                </c:pt>
                <c:pt idx="9">
                  <c:v>10.000000000000007</c:v>
                </c:pt>
              </c:numCache>
            </c:numRef>
          </c:cat>
          <c:val>
            <c:numRef>
              <c:f>'Analysis Matrices'!$BA$526:$BJ$526</c:f>
              <c:numCache>
                <c:formatCode>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2</c:v>
                </c:pt>
                <c:pt idx="9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A8-42FD-99B2-900EE19A32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709399247"/>
        <c:axId val="789824927"/>
      </c:barChart>
      <c:catAx>
        <c:axId val="709399247"/>
        <c:scaling>
          <c:orientation val="minMax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Speed,</a:t>
                </a:r>
                <a:r>
                  <a:rPr lang="en-US" baseline="0"/>
                  <a:t> knots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"/>
              <c:y val="0.944204440065195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9824927"/>
        <c:crosses val="autoZero"/>
        <c:auto val="1"/>
        <c:lblAlgn val="ctr"/>
        <c:lblOffset val="100"/>
        <c:noMultiLvlLbl val="0"/>
      </c:catAx>
      <c:valAx>
        <c:axId val="789824927"/>
        <c:scaling>
          <c:orientation val="minMax"/>
          <c:max val="40"/>
          <c:min val="0"/>
        </c:scaling>
        <c:delete val="0"/>
        <c:axPos val="l"/>
        <c:majorGridlines>
          <c:spPr>
            <a:ln w="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Additional</a:t>
                </a:r>
                <a:r>
                  <a:rPr lang="en-US" baseline="0"/>
                  <a:t> Ships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1.7447033923468504E-2"/>
              <c:y val="0.4058116784733190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9399247"/>
        <c:crosses val="autoZero"/>
        <c:crossBetween val="between"/>
        <c:majorUnit val="4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aseline="0"/>
              <a:t>Net </a:t>
            </a:r>
            <a:r>
              <a:rPr lang="en-US" sz="1440" b="0" i="0" u="none" strike="noStrike" baseline="0">
                <a:effectLst/>
              </a:rPr>
              <a:t>Container </a:t>
            </a:r>
            <a:r>
              <a:rPr lang="en-US" baseline="0"/>
              <a:t>Fleet </a:t>
            </a:r>
            <a:r>
              <a:rPr lang="en-US"/>
              <a:t>CO</a:t>
            </a:r>
            <a:r>
              <a:rPr lang="en-US" sz="1400" baseline="-25000"/>
              <a:t>2</a:t>
            </a:r>
            <a:r>
              <a:rPr lang="en-US"/>
              <a:t>e Emission Changes</a:t>
            </a:r>
            <a:r>
              <a:rPr lang="en-US" sz="1440" b="0" i="0" u="none" strike="noStrike" baseline="0">
                <a:effectLst/>
              </a:rPr>
              <a:t> Compared to GSA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598758760764439"/>
          <c:y val="0.14124082306871832"/>
          <c:w val="0.87259031034874956"/>
          <c:h val="0.77667073943343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'Analysis Matrices'!$G$537:$H$537</c:f>
              <c:strCache>
                <c:ptCount val="2"/>
                <c:pt idx="0">
                  <c:v>3,100</c:v>
                </c:pt>
                <c:pt idx="1">
                  <c:v>nm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'Analysis Matrices'!$C$519:$L$519</c:f>
              <c:numCache>
                <c:formatCode>0.0</c:formatCode>
                <c:ptCount val="10"/>
                <c:pt idx="0">
                  <c:v>18.100000000000001</c:v>
                </c:pt>
                <c:pt idx="1">
                  <c:v>17.200000000000003</c:v>
                </c:pt>
                <c:pt idx="2">
                  <c:v>16.300000000000004</c:v>
                </c:pt>
                <c:pt idx="3">
                  <c:v>15.400000000000004</c:v>
                </c:pt>
                <c:pt idx="4">
                  <c:v>14.500000000000004</c:v>
                </c:pt>
                <c:pt idx="5">
                  <c:v>13.600000000000003</c:v>
                </c:pt>
                <c:pt idx="6">
                  <c:v>12.700000000000003</c:v>
                </c:pt>
                <c:pt idx="7">
                  <c:v>11.800000000000002</c:v>
                </c:pt>
                <c:pt idx="8">
                  <c:v>10.900000000000002</c:v>
                </c:pt>
                <c:pt idx="9">
                  <c:v>10.000000000000002</c:v>
                </c:pt>
              </c:numCache>
            </c:numRef>
          </c:cat>
          <c:val>
            <c:numRef>
              <c:f>'Analysis Matrices'!$AA$238:$AJ$238</c:f>
              <c:numCache>
                <c:formatCode>0.0%</c:formatCode>
                <c:ptCount val="10"/>
                <c:pt idx="0">
                  <c:v>-8.7312954074909868E-2</c:v>
                </c:pt>
                <c:pt idx="1">
                  <c:v>-0.16225054742685449</c:v>
                </c:pt>
                <c:pt idx="2">
                  <c:v>-0.22946544673236696</c:v>
                </c:pt>
                <c:pt idx="3">
                  <c:v>-0.2918793529822965</c:v>
                </c:pt>
                <c:pt idx="4">
                  <c:v>-0.29509005890238116</c:v>
                </c:pt>
                <c:pt idx="5">
                  <c:v>-0.35748046562687952</c:v>
                </c:pt>
                <c:pt idx="6">
                  <c:v>-0.32581771187529901</c:v>
                </c:pt>
                <c:pt idx="7">
                  <c:v>-0.33992586068951491</c:v>
                </c:pt>
                <c:pt idx="8">
                  <c:v>-0.31933548896741076</c:v>
                </c:pt>
                <c:pt idx="9">
                  <c:v>-0.34367637786150518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A1-40B3-8DA5-D7559B5349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709399247"/>
        <c:axId val="789824927"/>
      </c:barChart>
      <c:catAx>
        <c:axId val="709399247"/>
        <c:scaling>
          <c:orientation val="minMax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Speed,</a:t>
                </a:r>
                <a:r>
                  <a:rPr lang="en-US" baseline="0"/>
                  <a:t> knots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"/>
              <c:y val="0.9442683204037147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9824927"/>
        <c:crosses val="autoZero"/>
        <c:auto val="1"/>
        <c:lblAlgn val="ctr"/>
        <c:lblOffset val="100"/>
        <c:noMultiLvlLbl val="0"/>
      </c:catAx>
      <c:valAx>
        <c:axId val="789824927"/>
        <c:scaling>
          <c:orientation val="minMax"/>
          <c:max val="0.8"/>
          <c:min val="-0.8"/>
        </c:scaling>
        <c:delete val="0"/>
        <c:axPos val="l"/>
        <c:majorGridlines>
          <c:spPr>
            <a:ln w="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Emission Change</a:t>
                </a:r>
              </a:p>
            </c:rich>
          </c:tx>
          <c:layout>
            <c:manualLayout>
              <c:xMode val="edge"/>
              <c:yMode val="edge"/>
              <c:x val="1.7447033923468504E-2"/>
              <c:y val="0.4058116784733190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939924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aseline="0"/>
              <a:t>Net </a:t>
            </a:r>
            <a:r>
              <a:rPr lang="en-US" sz="1440" b="0" i="0" u="none" strike="noStrike" baseline="0">
                <a:effectLst/>
              </a:rPr>
              <a:t>Container </a:t>
            </a:r>
            <a:r>
              <a:rPr lang="en-US" baseline="0"/>
              <a:t>Fleet </a:t>
            </a:r>
            <a:r>
              <a:rPr lang="en-US"/>
              <a:t>CO</a:t>
            </a:r>
            <a:r>
              <a:rPr lang="en-US" sz="1400" baseline="-25000"/>
              <a:t>2</a:t>
            </a:r>
            <a:r>
              <a:rPr lang="en-US"/>
              <a:t>e Emission Changes</a:t>
            </a:r>
            <a:r>
              <a:rPr lang="en-US" sz="1440" b="0" i="0" u="none" strike="noStrike" baseline="0">
                <a:effectLst/>
              </a:rPr>
              <a:t> Compared to GSA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598754865163405"/>
          <c:y val="0.20228753733369537"/>
          <c:w val="0.87259031034874956"/>
          <c:h val="0.77667073943343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'Analysis Matrices'!$G$538:$H$538</c:f>
              <c:strCache>
                <c:ptCount val="2"/>
                <c:pt idx="0">
                  <c:v>3,800</c:v>
                </c:pt>
                <c:pt idx="1">
                  <c:v>nm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'Analysis Matrices'!$C$520:$L$520</c:f>
              <c:numCache>
                <c:formatCode>0.0</c:formatCode>
                <c:ptCount val="10"/>
                <c:pt idx="0">
                  <c:v>19</c:v>
                </c:pt>
                <c:pt idx="1">
                  <c:v>18</c:v>
                </c:pt>
                <c:pt idx="2">
                  <c:v>17</c:v>
                </c:pt>
                <c:pt idx="3">
                  <c:v>16</c:v>
                </c:pt>
                <c:pt idx="4">
                  <c:v>15</c:v>
                </c:pt>
                <c:pt idx="5">
                  <c:v>14</c:v>
                </c:pt>
                <c:pt idx="6">
                  <c:v>13</c:v>
                </c:pt>
                <c:pt idx="7">
                  <c:v>12</c:v>
                </c:pt>
                <c:pt idx="8">
                  <c:v>11</c:v>
                </c:pt>
                <c:pt idx="9">
                  <c:v>10</c:v>
                </c:pt>
              </c:numCache>
            </c:numRef>
          </c:cat>
          <c:val>
            <c:numRef>
              <c:f>'Analysis Matrices'!$AA$239:$AJ$239</c:f>
              <c:numCache>
                <c:formatCode>0.0%</c:formatCode>
                <c:ptCount val="10"/>
                <c:pt idx="0">
                  <c:v>-8.1275759264244282E-2</c:v>
                </c:pt>
                <c:pt idx="1">
                  <c:v>-0.15495751760139578</c:v>
                </c:pt>
                <c:pt idx="2">
                  <c:v>-0.22646578864992511</c:v>
                </c:pt>
                <c:pt idx="3">
                  <c:v>-0.29326393982961174</c:v>
                </c:pt>
                <c:pt idx="4">
                  <c:v>-0.3049850080009851</c:v>
                </c:pt>
                <c:pt idx="5">
                  <c:v>-0.28133255048494593</c:v>
                </c:pt>
                <c:pt idx="6">
                  <c:v>-0.30477614850007673</c:v>
                </c:pt>
                <c:pt idx="7">
                  <c:v>-0.3322001391068416</c:v>
                </c:pt>
                <c:pt idx="8">
                  <c:v>-0.3244881759913561</c:v>
                </c:pt>
                <c:pt idx="9">
                  <c:v>-0.32735840522833709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DE-4927-8755-F237FC7EF3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709399247"/>
        <c:axId val="789824927"/>
      </c:barChart>
      <c:catAx>
        <c:axId val="709399247"/>
        <c:scaling>
          <c:orientation val="minMax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Speed,</a:t>
                </a:r>
                <a:r>
                  <a:rPr lang="en-US" baseline="0"/>
                  <a:t> knots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"/>
              <c:y val="0.9467773283134677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9824927"/>
        <c:crosses val="autoZero"/>
        <c:auto val="1"/>
        <c:lblAlgn val="ctr"/>
        <c:lblOffset val="100"/>
        <c:noMultiLvlLbl val="0"/>
      </c:catAx>
      <c:valAx>
        <c:axId val="789824927"/>
        <c:scaling>
          <c:orientation val="minMax"/>
          <c:max val="0.8"/>
          <c:min val="-0.8"/>
        </c:scaling>
        <c:delete val="0"/>
        <c:axPos val="l"/>
        <c:majorGridlines>
          <c:spPr>
            <a:ln w="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Emission Change</a:t>
                </a:r>
              </a:p>
            </c:rich>
          </c:tx>
          <c:layout>
            <c:manualLayout>
              <c:xMode val="edge"/>
              <c:yMode val="edge"/>
              <c:x val="1.7447033923468504E-2"/>
              <c:y val="0.4058116784733190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939924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aseline="0"/>
              <a:t>Net </a:t>
            </a:r>
            <a:r>
              <a:rPr lang="en-US" sz="1440" b="0" i="0" u="none" strike="noStrike" baseline="0">
                <a:effectLst/>
              </a:rPr>
              <a:t>Container </a:t>
            </a:r>
            <a:r>
              <a:rPr lang="en-US" baseline="0"/>
              <a:t>Fleet </a:t>
            </a:r>
            <a:r>
              <a:rPr lang="en-US"/>
              <a:t>CO</a:t>
            </a:r>
            <a:r>
              <a:rPr lang="en-US" sz="1400" baseline="-25000"/>
              <a:t>2</a:t>
            </a:r>
            <a:r>
              <a:rPr lang="en-US"/>
              <a:t>e Emission Changes</a:t>
            </a:r>
            <a:r>
              <a:rPr lang="en-US" sz="1440" b="0" i="0" u="none" strike="noStrike" baseline="0">
                <a:effectLst/>
              </a:rPr>
              <a:t> Compared to GSA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598754865163405"/>
          <c:y val="0.20228753733369537"/>
          <c:w val="0.87259031034874956"/>
          <c:h val="0.77667073943343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'Analysis Matrices'!$G$539:$H$539</c:f>
              <c:strCache>
                <c:ptCount val="2"/>
                <c:pt idx="0">
                  <c:v>4,400</c:v>
                </c:pt>
                <c:pt idx="1">
                  <c:v>nm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'Analysis Matrices'!$C$521:$L$521</c:f>
              <c:numCache>
                <c:formatCode>0.0</c:formatCode>
                <c:ptCount val="10"/>
                <c:pt idx="0">
                  <c:v>19</c:v>
                </c:pt>
                <c:pt idx="1">
                  <c:v>18</c:v>
                </c:pt>
                <c:pt idx="2">
                  <c:v>17</c:v>
                </c:pt>
                <c:pt idx="3">
                  <c:v>16</c:v>
                </c:pt>
                <c:pt idx="4">
                  <c:v>15</c:v>
                </c:pt>
                <c:pt idx="5">
                  <c:v>14</c:v>
                </c:pt>
                <c:pt idx="6">
                  <c:v>13</c:v>
                </c:pt>
                <c:pt idx="7">
                  <c:v>12</c:v>
                </c:pt>
                <c:pt idx="8">
                  <c:v>11</c:v>
                </c:pt>
                <c:pt idx="9">
                  <c:v>10</c:v>
                </c:pt>
              </c:numCache>
            </c:numRef>
          </c:cat>
          <c:val>
            <c:numRef>
              <c:f>'Analysis Matrices'!$AA$240:$AJ$240</c:f>
              <c:numCache>
                <c:formatCode>0.0%</c:formatCode>
                <c:ptCount val="10"/>
                <c:pt idx="0">
                  <c:v>-9.0073921948209762E-2</c:v>
                </c:pt>
                <c:pt idx="1">
                  <c:v>-0.16851437827906249</c:v>
                </c:pt>
                <c:pt idx="2">
                  <c:v>-0.23768073916641552</c:v>
                </c:pt>
                <c:pt idx="3">
                  <c:v>-0.2458021119838435</c:v>
                </c:pt>
                <c:pt idx="4">
                  <c:v>-0.26181727224676044</c:v>
                </c:pt>
                <c:pt idx="5">
                  <c:v>-0.28614282771527766</c:v>
                </c:pt>
                <c:pt idx="6">
                  <c:v>-0.26685845003737502</c:v>
                </c:pt>
                <c:pt idx="7">
                  <c:v>-0.29650069560786685</c:v>
                </c:pt>
                <c:pt idx="8">
                  <c:v>-0.33092153824947201</c:v>
                </c:pt>
                <c:pt idx="9">
                  <c:v>-0.33449374939377652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E2-4E98-A355-F54B942557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709399247"/>
        <c:axId val="789824927"/>
      </c:barChart>
      <c:catAx>
        <c:axId val="709399247"/>
        <c:scaling>
          <c:orientation val="minMax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Speed,</a:t>
                </a:r>
                <a:r>
                  <a:rPr lang="en-US" baseline="0"/>
                  <a:t> knots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"/>
              <c:y val="0.9442044665474079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9824927"/>
        <c:crosses val="autoZero"/>
        <c:auto val="1"/>
        <c:lblAlgn val="ctr"/>
        <c:lblOffset val="100"/>
        <c:noMultiLvlLbl val="0"/>
      </c:catAx>
      <c:valAx>
        <c:axId val="789824927"/>
        <c:scaling>
          <c:orientation val="minMax"/>
          <c:max val="0.8"/>
          <c:min val="-0.8"/>
        </c:scaling>
        <c:delete val="0"/>
        <c:axPos val="l"/>
        <c:majorGridlines>
          <c:spPr>
            <a:ln w="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Emission Change</a:t>
                </a:r>
              </a:p>
            </c:rich>
          </c:tx>
          <c:layout>
            <c:manualLayout>
              <c:xMode val="edge"/>
              <c:yMode val="edge"/>
              <c:x val="1.7447033923468504E-2"/>
              <c:y val="0.4058116784733190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939924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aseline="0"/>
              <a:t>Net </a:t>
            </a:r>
            <a:r>
              <a:rPr lang="en-US" sz="1440" b="0" i="0" u="none" strike="noStrike" baseline="0">
                <a:effectLst/>
              </a:rPr>
              <a:t>Container </a:t>
            </a:r>
            <a:r>
              <a:rPr lang="en-US" baseline="0"/>
              <a:t>Fleet </a:t>
            </a:r>
            <a:r>
              <a:rPr lang="en-US"/>
              <a:t>CO</a:t>
            </a:r>
            <a:r>
              <a:rPr lang="en-US" sz="1400" baseline="-25000"/>
              <a:t>2</a:t>
            </a:r>
            <a:r>
              <a:rPr lang="en-US"/>
              <a:t>e Emission Changes</a:t>
            </a:r>
            <a:r>
              <a:rPr lang="en-US" sz="1440" b="0" i="0" u="none" strike="noStrike" baseline="0">
                <a:effectLst/>
              </a:rPr>
              <a:t> Compared to GSA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598754865163405"/>
          <c:y val="0.20228753733369537"/>
          <c:w val="0.87259031034874956"/>
          <c:h val="0.77667073943343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'Analysis Matrices'!$G$540:$H$540</c:f>
              <c:strCache>
                <c:ptCount val="2"/>
                <c:pt idx="0">
                  <c:v>5,000</c:v>
                </c:pt>
                <c:pt idx="1">
                  <c:v>nm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'Analysis Matrices'!$C$522:$L$522</c:f>
              <c:numCache>
                <c:formatCode>0.0</c:formatCode>
                <c:ptCount val="10"/>
                <c:pt idx="0">
                  <c:v>19</c:v>
                </c:pt>
                <c:pt idx="1">
                  <c:v>18</c:v>
                </c:pt>
                <c:pt idx="2">
                  <c:v>17</c:v>
                </c:pt>
                <c:pt idx="3">
                  <c:v>16</c:v>
                </c:pt>
                <c:pt idx="4">
                  <c:v>15</c:v>
                </c:pt>
                <c:pt idx="5">
                  <c:v>14</c:v>
                </c:pt>
                <c:pt idx="6">
                  <c:v>13</c:v>
                </c:pt>
                <c:pt idx="7">
                  <c:v>12</c:v>
                </c:pt>
                <c:pt idx="8">
                  <c:v>11</c:v>
                </c:pt>
                <c:pt idx="9">
                  <c:v>10</c:v>
                </c:pt>
              </c:numCache>
            </c:numRef>
          </c:cat>
          <c:val>
            <c:numRef>
              <c:f>'Analysis Matrices'!$AA$241:$AJ$241</c:f>
              <c:numCache>
                <c:formatCode>0.0%</c:formatCode>
                <c:ptCount val="10"/>
                <c:pt idx="0">
                  <c:v>-9.8002438233338943E-2</c:v>
                </c:pt>
                <c:pt idx="1">
                  <c:v>-0.18001617973726394</c:v>
                </c:pt>
                <c:pt idx="2">
                  <c:v>-0.252093837632344</c:v>
                </c:pt>
                <c:pt idx="3">
                  <c:v>-0.27241983746222015</c:v>
                </c:pt>
                <c:pt idx="4">
                  <c:v>-0.29715572139969121</c:v>
                </c:pt>
                <c:pt idx="5">
                  <c:v>-0.32723689943534429</c:v>
                </c:pt>
                <c:pt idx="6">
                  <c:v>-0.27649988460422853</c:v>
                </c:pt>
                <c:pt idx="7">
                  <c:v>-0.31436078230404696</c:v>
                </c:pt>
                <c:pt idx="8">
                  <c:v>-0.3258380176892936</c:v>
                </c:pt>
                <c:pt idx="9">
                  <c:v>-0.31555114997858269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A9-4A51-AD24-F8020EE260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709399247"/>
        <c:axId val="789824927"/>
      </c:barChart>
      <c:catAx>
        <c:axId val="709399247"/>
        <c:scaling>
          <c:orientation val="minMax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Speed,</a:t>
                </a:r>
                <a:r>
                  <a:rPr lang="en-US" baseline="0"/>
                  <a:t> knots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"/>
              <c:y val="0.9468069564273314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9824927"/>
        <c:crosses val="autoZero"/>
        <c:auto val="1"/>
        <c:lblAlgn val="ctr"/>
        <c:lblOffset val="100"/>
        <c:noMultiLvlLbl val="0"/>
      </c:catAx>
      <c:valAx>
        <c:axId val="789824927"/>
        <c:scaling>
          <c:orientation val="minMax"/>
          <c:max val="0.8"/>
          <c:min val="-0.8"/>
        </c:scaling>
        <c:delete val="0"/>
        <c:axPos val="l"/>
        <c:majorGridlines>
          <c:spPr>
            <a:ln w="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Emission Change</a:t>
                </a:r>
              </a:p>
            </c:rich>
          </c:tx>
          <c:layout>
            <c:manualLayout>
              <c:xMode val="edge"/>
              <c:yMode val="edge"/>
              <c:x val="1.7447033923468504E-2"/>
              <c:y val="0.4058116784733190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939924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aseline="0"/>
              <a:t>Net Container Fleet </a:t>
            </a:r>
            <a:r>
              <a:rPr lang="en-US"/>
              <a:t>CO</a:t>
            </a:r>
            <a:r>
              <a:rPr lang="en-US" sz="1400" baseline="-25000"/>
              <a:t>2</a:t>
            </a:r>
            <a:r>
              <a:rPr lang="en-US"/>
              <a:t>e Emission Changes</a:t>
            </a:r>
            <a:r>
              <a:rPr lang="en-US" sz="1440" b="0" i="0" u="none" strike="noStrike" baseline="0">
                <a:effectLst/>
              </a:rPr>
              <a:t> Compared to GSA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598754865163405"/>
          <c:y val="0.20228753733369537"/>
          <c:w val="0.87259031034874956"/>
          <c:h val="0.77667073943343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'Analysis Matrices'!$G$541:$H$541</c:f>
              <c:strCache>
                <c:ptCount val="2"/>
                <c:pt idx="0">
                  <c:v>8,100</c:v>
                </c:pt>
                <c:pt idx="1">
                  <c:v>nm</c:v>
                </c:pt>
              </c:strCache>
            </c:strRef>
          </c:tx>
          <c:spPr>
            <a:solidFill>
              <a:schemeClr val="tx2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'Analysis Matrices'!$C$523:$L$523</c:f>
              <c:numCache>
                <c:formatCode>0.0</c:formatCode>
                <c:ptCount val="10"/>
                <c:pt idx="0">
                  <c:v>19</c:v>
                </c:pt>
                <c:pt idx="1">
                  <c:v>18</c:v>
                </c:pt>
                <c:pt idx="2">
                  <c:v>17</c:v>
                </c:pt>
                <c:pt idx="3">
                  <c:v>16</c:v>
                </c:pt>
                <c:pt idx="4">
                  <c:v>15</c:v>
                </c:pt>
                <c:pt idx="5">
                  <c:v>14</c:v>
                </c:pt>
                <c:pt idx="6">
                  <c:v>13</c:v>
                </c:pt>
                <c:pt idx="7">
                  <c:v>12</c:v>
                </c:pt>
                <c:pt idx="8">
                  <c:v>11</c:v>
                </c:pt>
                <c:pt idx="9">
                  <c:v>10</c:v>
                </c:pt>
              </c:numCache>
            </c:numRef>
          </c:cat>
          <c:val>
            <c:numRef>
              <c:f>'Analysis Matrices'!$AA$242:$AJ$242</c:f>
              <c:numCache>
                <c:formatCode>0.0%</c:formatCode>
                <c:ptCount val="10"/>
                <c:pt idx="0">
                  <c:v>-9.9396370797349157E-2</c:v>
                </c:pt>
                <c:pt idx="1">
                  <c:v>-0.18243692886094956</c:v>
                </c:pt>
                <c:pt idx="2">
                  <c:v>-0.20414074317081787</c:v>
                </c:pt>
                <c:pt idx="3">
                  <c:v>-0.22927822726801209</c:v>
                </c:pt>
                <c:pt idx="4">
                  <c:v>-0.25862677250526744</c:v>
                </c:pt>
                <c:pt idx="5">
                  <c:v>-0.25603066055135937</c:v>
                </c:pt>
                <c:pt idx="6">
                  <c:v>-0.27427716835698263</c:v>
                </c:pt>
                <c:pt idx="7">
                  <c:v>-0.28625627704186013</c:v>
                </c:pt>
                <c:pt idx="8">
                  <c:v>-0.31154055990788976</c:v>
                </c:pt>
                <c:pt idx="9">
                  <c:v>-0.34210886231455406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DAE-4BD8-AD3E-27C7D8E31C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709399247"/>
        <c:axId val="789824927"/>
      </c:barChart>
      <c:catAx>
        <c:axId val="709399247"/>
        <c:scaling>
          <c:orientation val="minMax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Speed,</a:t>
                </a:r>
                <a:r>
                  <a:rPr lang="en-US" baseline="0"/>
                  <a:t> knots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"/>
              <c:y val="0.9467773157568787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9824927"/>
        <c:crosses val="autoZero"/>
        <c:auto val="1"/>
        <c:lblAlgn val="ctr"/>
        <c:lblOffset val="100"/>
        <c:noMultiLvlLbl val="0"/>
      </c:catAx>
      <c:valAx>
        <c:axId val="789824927"/>
        <c:scaling>
          <c:orientation val="minMax"/>
          <c:max val="0.8"/>
          <c:min val="-0.8"/>
        </c:scaling>
        <c:delete val="0"/>
        <c:axPos val="l"/>
        <c:majorGridlines>
          <c:spPr>
            <a:ln w="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Emission Change</a:t>
                </a:r>
              </a:p>
            </c:rich>
          </c:tx>
          <c:layout>
            <c:manualLayout>
              <c:xMode val="edge"/>
              <c:yMode val="edge"/>
              <c:x val="1.7447033923468504E-2"/>
              <c:y val="0.4058116784733190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939924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40" b="0" i="0" u="none" strike="noStrike" baseline="0">
                <a:effectLst/>
              </a:rPr>
              <a:t> Additional </a:t>
            </a:r>
            <a:r>
              <a:rPr lang="en-US" baseline="0"/>
              <a:t>Bulk Fleet Ships Needed to Maintain Call Frequency 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598754865163405"/>
          <c:y val="0.20228753733369537"/>
          <c:w val="0.87259031034874956"/>
          <c:h val="0.77667073943343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'Analysis Matrices'!$C$542:$D$542</c:f>
              <c:strCache>
                <c:ptCount val="2"/>
                <c:pt idx="0">
                  <c:v>600</c:v>
                </c:pt>
                <c:pt idx="1">
                  <c:v>nm</c:v>
                </c:pt>
              </c:strCache>
            </c:strRef>
          </c:tx>
          <c:spPr>
            <a:solidFill>
              <a:schemeClr val="accent6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rgbClr val="00B0F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'Analysis Matrices'!$C$524:$L$524</c:f>
              <c:numCache>
                <c:formatCode>0.0</c:formatCode>
                <c:ptCount val="10"/>
                <c:pt idx="0">
                  <c:v>11.8</c:v>
                </c:pt>
                <c:pt idx="1">
                  <c:v>11.600000000000001</c:v>
                </c:pt>
                <c:pt idx="2">
                  <c:v>11.400000000000002</c:v>
                </c:pt>
                <c:pt idx="3">
                  <c:v>11.200000000000003</c:v>
                </c:pt>
                <c:pt idx="4">
                  <c:v>11.000000000000004</c:v>
                </c:pt>
                <c:pt idx="5">
                  <c:v>10.800000000000004</c:v>
                </c:pt>
                <c:pt idx="6">
                  <c:v>10.600000000000005</c:v>
                </c:pt>
                <c:pt idx="7">
                  <c:v>10.400000000000006</c:v>
                </c:pt>
                <c:pt idx="8">
                  <c:v>10.200000000000006</c:v>
                </c:pt>
                <c:pt idx="9">
                  <c:v>10.000000000000007</c:v>
                </c:pt>
              </c:numCache>
            </c:numRef>
          </c:cat>
          <c:val>
            <c:numRef>
              <c:f>'Analysis Matrices'!$P$524:$Y$524</c:f>
              <c:numCache>
                <c:formatCode>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C4-4150-B3AE-C5E4967AA4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709399247"/>
        <c:axId val="789824927"/>
      </c:barChart>
      <c:catAx>
        <c:axId val="709399247"/>
        <c:scaling>
          <c:orientation val="minMax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Speed,</a:t>
                </a:r>
                <a:r>
                  <a:rPr lang="en-US" baseline="0"/>
                  <a:t> knots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"/>
              <c:y val="0.9463539460034653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9824927"/>
        <c:crosses val="autoZero"/>
        <c:auto val="1"/>
        <c:lblAlgn val="ctr"/>
        <c:lblOffset val="100"/>
        <c:noMultiLvlLbl val="0"/>
      </c:catAx>
      <c:valAx>
        <c:axId val="789824927"/>
        <c:scaling>
          <c:orientation val="minMax"/>
          <c:max val="40"/>
          <c:min val="0"/>
        </c:scaling>
        <c:delete val="0"/>
        <c:axPos val="l"/>
        <c:majorGridlines>
          <c:spPr>
            <a:ln w="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Additional</a:t>
                </a:r>
                <a:r>
                  <a:rPr lang="en-US" baseline="0"/>
                  <a:t> Ships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1.7447033923468504E-2"/>
              <c:y val="0.4058116784733190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9399247"/>
        <c:crosses val="autoZero"/>
        <c:crossBetween val="between"/>
        <c:majorUnit val="4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aseline="0"/>
              <a:t>Net Bulk Fleet </a:t>
            </a:r>
            <a:r>
              <a:rPr lang="en-US"/>
              <a:t>CO</a:t>
            </a:r>
            <a:r>
              <a:rPr lang="en-US" sz="1400" baseline="-25000"/>
              <a:t>2</a:t>
            </a:r>
            <a:r>
              <a:rPr lang="en-US"/>
              <a:t>e Emission Changes</a:t>
            </a:r>
            <a:r>
              <a:rPr lang="en-US" sz="1440" b="0" i="0" u="none" strike="noStrike" baseline="0">
                <a:effectLst/>
              </a:rPr>
              <a:t> Compared to GSA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598754865163405"/>
          <c:y val="0.20228753733369537"/>
          <c:w val="0.87259031034874956"/>
          <c:h val="0.77667073943343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'Analysis Matrices'!$G$542:$H$542</c:f>
              <c:strCache>
                <c:ptCount val="2"/>
                <c:pt idx="0">
                  <c:v>4,800</c:v>
                </c:pt>
                <c:pt idx="1">
                  <c:v>nm</c:v>
                </c:pt>
              </c:strCache>
            </c:strRef>
          </c:tx>
          <c:spPr>
            <a:solidFill>
              <a:schemeClr val="accent6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'Analysis Matrices'!$C$524:$L$524</c:f>
              <c:numCache>
                <c:formatCode>0.0</c:formatCode>
                <c:ptCount val="10"/>
                <c:pt idx="0">
                  <c:v>11.8</c:v>
                </c:pt>
                <c:pt idx="1">
                  <c:v>11.600000000000001</c:v>
                </c:pt>
                <c:pt idx="2">
                  <c:v>11.400000000000002</c:v>
                </c:pt>
                <c:pt idx="3">
                  <c:v>11.200000000000003</c:v>
                </c:pt>
                <c:pt idx="4">
                  <c:v>11.000000000000004</c:v>
                </c:pt>
                <c:pt idx="5">
                  <c:v>10.800000000000004</c:v>
                </c:pt>
                <c:pt idx="6">
                  <c:v>10.600000000000005</c:v>
                </c:pt>
                <c:pt idx="7">
                  <c:v>10.400000000000006</c:v>
                </c:pt>
                <c:pt idx="8">
                  <c:v>10.200000000000006</c:v>
                </c:pt>
                <c:pt idx="9">
                  <c:v>10.000000000000007</c:v>
                </c:pt>
              </c:numCache>
            </c:numRef>
          </c:cat>
          <c:val>
            <c:numRef>
              <c:f>'Analysis Matrices'!$AA$243:$AJ$243</c:f>
              <c:numCache>
                <c:formatCode>0.0%</c:formatCode>
                <c:ptCount val="10"/>
                <c:pt idx="0">
                  <c:v>-3.0590700570565101E-2</c:v>
                </c:pt>
                <c:pt idx="1">
                  <c:v>-5.9878296282565656E-2</c:v>
                </c:pt>
                <c:pt idx="2">
                  <c:v>-8.7230725735629192E-2</c:v>
                </c:pt>
                <c:pt idx="3">
                  <c:v>-0.11298699954211641</c:v>
                </c:pt>
                <c:pt idx="4">
                  <c:v>-0.13854860339803088</c:v>
                </c:pt>
                <c:pt idx="5">
                  <c:v>-0.16315455252028629</c:v>
                </c:pt>
                <c:pt idx="6">
                  <c:v>-0.11910492828091995</c:v>
                </c:pt>
                <c:pt idx="7">
                  <c:v>-0.14388685253761635</c:v>
                </c:pt>
                <c:pt idx="8">
                  <c:v>-0.16782359912442718</c:v>
                </c:pt>
                <c:pt idx="9">
                  <c:v>-0.19097256473064469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E5-427C-8139-8CF60D2649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709399247"/>
        <c:axId val="789824927"/>
      </c:barChart>
      <c:catAx>
        <c:axId val="709399247"/>
        <c:scaling>
          <c:orientation val="minMax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Speed,</a:t>
                </a:r>
                <a:r>
                  <a:rPr lang="en-US" baseline="0"/>
                  <a:t> knots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"/>
              <c:y val="0.9469759333115705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9824927"/>
        <c:crosses val="autoZero"/>
        <c:auto val="1"/>
        <c:lblAlgn val="ctr"/>
        <c:lblOffset val="100"/>
        <c:noMultiLvlLbl val="0"/>
      </c:catAx>
      <c:valAx>
        <c:axId val="789824927"/>
        <c:scaling>
          <c:orientation val="minMax"/>
          <c:max val="0.8"/>
          <c:min val="-0.8"/>
        </c:scaling>
        <c:delete val="0"/>
        <c:axPos val="l"/>
        <c:majorGridlines>
          <c:spPr>
            <a:ln w="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Emission Change</a:t>
                </a:r>
              </a:p>
            </c:rich>
          </c:tx>
          <c:layout>
            <c:manualLayout>
              <c:xMode val="edge"/>
              <c:yMode val="edge"/>
              <c:x val="1.7447033923468504E-2"/>
              <c:y val="0.4058116784733190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939924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aseline="0"/>
              <a:t>Net Bulk Fleet </a:t>
            </a:r>
            <a:r>
              <a:rPr lang="en-US"/>
              <a:t>CO</a:t>
            </a:r>
            <a:r>
              <a:rPr lang="en-US" sz="1400" baseline="-25000"/>
              <a:t>2</a:t>
            </a:r>
            <a:r>
              <a:rPr lang="en-US"/>
              <a:t>e Emission Changes</a:t>
            </a:r>
            <a:r>
              <a:rPr lang="en-US" sz="1440" b="0" i="0" u="none" strike="noStrike" baseline="0">
                <a:effectLst/>
              </a:rPr>
              <a:t> Compared to GSA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598754865163405"/>
          <c:y val="0.20228753733369537"/>
          <c:w val="0.87259031034874956"/>
          <c:h val="0.77667073943343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'Analysis Matrices'!$G$543:$H$543</c:f>
              <c:strCache>
                <c:ptCount val="2"/>
                <c:pt idx="0">
                  <c:v>6,300</c:v>
                </c:pt>
                <c:pt idx="1">
                  <c:v>nm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'Analysis Matrices'!$C$525:$L$525</c:f>
              <c:numCache>
                <c:formatCode>0.0</c:formatCode>
                <c:ptCount val="10"/>
                <c:pt idx="0">
                  <c:v>11.8</c:v>
                </c:pt>
                <c:pt idx="1">
                  <c:v>11.600000000000001</c:v>
                </c:pt>
                <c:pt idx="2">
                  <c:v>11.400000000000002</c:v>
                </c:pt>
                <c:pt idx="3">
                  <c:v>11.200000000000003</c:v>
                </c:pt>
                <c:pt idx="4">
                  <c:v>11.000000000000004</c:v>
                </c:pt>
                <c:pt idx="5">
                  <c:v>10.800000000000004</c:v>
                </c:pt>
                <c:pt idx="6">
                  <c:v>10.600000000000005</c:v>
                </c:pt>
                <c:pt idx="7">
                  <c:v>10.400000000000006</c:v>
                </c:pt>
                <c:pt idx="8">
                  <c:v>10.200000000000006</c:v>
                </c:pt>
                <c:pt idx="9">
                  <c:v>10.000000000000007</c:v>
                </c:pt>
              </c:numCache>
            </c:numRef>
          </c:cat>
          <c:val>
            <c:numRef>
              <c:f>'Analysis Matrices'!$AA$244:$AJ$244</c:f>
              <c:numCache>
                <c:formatCode>0.0%</c:formatCode>
                <c:ptCount val="10"/>
                <c:pt idx="0">
                  <c:v>-2.8934014568404467E-2</c:v>
                </c:pt>
                <c:pt idx="1">
                  <c:v>-5.5840237349570894E-2</c:v>
                </c:pt>
                <c:pt idx="2">
                  <c:v>-8.2270086718489385E-2</c:v>
                </c:pt>
                <c:pt idx="3">
                  <c:v>-0.10635942993793157</c:v>
                </c:pt>
                <c:pt idx="4">
                  <c:v>-0.13061801462247816</c:v>
                </c:pt>
                <c:pt idx="5">
                  <c:v>-8.3482504940944391E-2</c:v>
                </c:pt>
                <c:pt idx="6">
                  <c:v>-0.1078913414268462</c:v>
                </c:pt>
                <c:pt idx="7">
                  <c:v>-0.13145604544736883</c:v>
                </c:pt>
                <c:pt idx="8">
                  <c:v>-0.15641452390881166</c:v>
                </c:pt>
                <c:pt idx="9">
                  <c:v>-0.11538062260846625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3F-42AE-BA62-E58A26101A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709399247"/>
        <c:axId val="789824927"/>
      </c:barChart>
      <c:catAx>
        <c:axId val="709399247"/>
        <c:scaling>
          <c:orientation val="minMax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Speed,</a:t>
                </a:r>
                <a:r>
                  <a:rPr lang="en-US" baseline="0"/>
                  <a:t> knots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"/>
              <c:y val="0.9468071673373940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9824927"/>
        <c:crosses val="autoZero"/>
        <c:auto val="1"/>
        <c:lblAlgn val="ctr"/>
        <c:lblOffset val="100"/>
        <c:noMultiLvlLbl val="0"/>
      </c:catAx>
      <c:valAx>
        <c:axId val="789824927"/>
        <c:scaling>
          <c:orientation val="minMax"/>
          <c:max val="0.8"/>
          <c:min val="-0.8"/>
        </c:scaling>
        <c:delete val="0"/>
        <c:axPos val="l"/>
        <c:majorGridlines>
          <c:spPr>
            <a:ln w="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Emission Change</a:t>
                </a:r>
              </a:p>
            </c:rich>
          </c:tx>
          <c:layout>
            <c:manualLayout>
              <c:xMode val="edge"/>
              <c:yMode val="edge"/>
              <c:x val="1.7447033923468504E-2"/>
              <c:y val="0.4058116784733190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939924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aseline="0"/>
              <a:t>Net Bulk Fleet </a:t>
            </a:r>
            <a:r>
              <a:rPr lang="en-US"/>
              <a:t>CO</a:t>
            </a:r>
            <a:r>
              <a:rPr lang="en-US" sz="1400" baseline="-25000"/>
              <a:t>2</a:t>
            </a:r>
            <a:r>
              <a:rPr lang="en-US"/>
              <a:t>e Emission Changes</a:t>
            </a:r>
            <a:r>
              <a:rPr lang="en-US" sz="1440" b="0" i="0" u="none" strike="noStrike" baseline="0">
                <a:effectLst/>
              </a:rPr>
              <a:t> Compared to GSA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598754865163405"/>
          <c:y val="0.20228753733369537"/>
          <c:w val="0.87259031034874956"/>
          <c:h val="0.77667073943343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'Analysis Matrices'!$G$544:$H$544</c:f>
              <c:strCache>
                <c:ptCount val="2"/>
                <c:pt idx="0">
                  <c:v>7,300</c:v>
                </c:pt>
                <c:pt idx="1">
                  <c:v>nm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'Analysis Matrices'!$C$526:$L$526</c:f>
              <c:numCache>
                <c:formatCode>0.0</c:formatCode>
                <c:ptCount val="10"/>
                <c:pt idx="0">
                  <c:v>11.8</c:v>
                </c:pt>
                <c:pt idx="1">
                  <c:v>11.600000000000001</c:v>
                </c:pt>
                <c:pt idx="2">
                  <c:v>11.400000000000002</c:v>
                </c:pt>
                <c:pt idx="3">
                  <c:v>11.200000000000003</c:v>
                </c:pt>
                <c:pt idx="4">
                  <c:v>11.000000000000004</c:v>
                </c:pt>
                <c:pt idx="5">
                  <c:v>10.800000000000004</c:v>
                </c:pt>
                <c:pt idx="6">
                  <c:v>10.600000000000005</c:v>
                </c:pt>
                <c:pt idx="7">
                  <c:v>10.400000000000006</c:v>
                </c:pt>
                <c:pt idx="8">
                  <c:v>10.200000000000006</c:v>
                </c:pt>
                <c:pt idx="9">
                  <c:v>10.000000000000007</c:v>
                </c:pt>
              </c:numCache>
            </c:numRef>
          </c:cat>
          <c:val>
            <c:numRef>
              <c:f>'Analysis Matrices'!$AA$245:$AJ$245</c:f>
              <c:numCache>
                <c:formatCode>0.0%</c:formatCode>
                <c:ptCount val="10"/>
                <c:pt idx="0">
                  <c:v>-2.8975941090248508E-2</c:v>
                </c:pt>
                <c:pt idx="1">
                  <c:v>-5.7270663077855943E-2</c:v>
                </c:pt>
                <c:pt idx="2">
                  <c:v>-8.3245672941919049E-2</c:v>
                </c:pt>
                <c:pt idx="3">
                  <c:v>-0.10923586695003693</c:v>
                </c:pt>
                <c:pt idx="4">
                  <c:v>-6.2139133662700727E-2</c:v>
                </c:pt>
                <c:pt idx="5">
                  <c:v>-8.8318129158152486E-2</c:v>
                </c:pt>
                <c:pt idx="6">
                  <c:v>-0.11360737510187978</c:v>
                </c:pt>
                <c:pt idx="7">
                  <c:v>-0.13806877676719065</c:v>
                </c:pt>
                <c:pt idx="8">
                  <c:v>-9.9754841915571518E-2</c:v>
                </c:pt>
                <c:pt idx="9">
                  <c:v>-0.12461874177824334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AE-48A9-BF81-B0BDFCCE56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709399247"/>
        <c:axId val="789824927"/>
      </c:barChart>
      <c:catAx>
        <c:axId val="709399247"/>
        <c:scaling>
          <c:orientation val="minMax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Speed,</a:t>
                </a:r>
                <a:r>
                  <a:rPr lang="en-US" baseline="0"/>
                  <a:t> knots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"/>
              <c:y val="0.9469759207686770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9824927"/>
        <c:crosses val="autoZero"/>
        <c:auto val="1"/>
        <c:lblAlgn val="ctr"/>
        <c:lblOffset val="100"/>
        <c:noMultiLvlLbl val="0"/>
      </c:catAx>
      <c:valAx>
        <c:axId val="789824927"/>
        <c:scaling>
          <c:orientation val="minMax"/>
          <c:max val="0.8"/>
          <c:min val="-0.8"/>
        </c:scaling>
        <c:delete val="0"/>
        <c:axPos val="l"/>
        <c:majorGridlines>
          <c:spPr>
            <a:ln w="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Emission Change</a:t>
                </a:r>
              </a:p>
            </c:rich>
          </c:tx>
          <c:layout>
            <c:manualLayout>
              <c:xMode val="edge"/>
              <c:yMode val="edge"/>
              <c:x val="1.7447033923468504E-2"/>
              <c:y val="0.4058116784733190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939924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40" b="0" i="0" u="none" strike="noStrike" baseline="0">
                <a:effectLst/>
              </a:rPr>
              <a:t> Additional </a:t>
            </a:r>
            <a:r>
              <a:rPr lang="en-US" baseline="0"/>
              <a:t>Container Fleet Ships Needed to Maintain Call Frequency 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598754865163405"/>
          <c:y val="0.20228753733369537"/>
          <c:w val="0.87259031034874956"/>
          <c:h val="0.77667073943343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'Analysis Matrices'!$I$536:$J$536</c:f>
              <c:strCache>
                <c:ptCount val="2"/>
                <c:pt idx="0">
                  <c:v>4,550</c:v>
                </c:pt>
                <c:pt idx="1">
                  <c:v>nm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'Analysis Matrices'!$C$518:$L$518</c:f>
              <c:numCache>
                <c:formatCode>0.0</c:formatCode>
                <c:ptCount val="10"/>
                <c:pt idx="0">
                  <c:v>15.4</c:v>
                </c:pt>
                <c:pt idx="1">
                  <c:v>14.8</c:v>
                </c:pt>
                <c:pt idx="2">
                  <c:v>14.200000000000001</c:v>
                </c:pt>
                <c:pt idx="3">
                  <c:v>13.600000000000001</c:v>
                </c:pt>
                <c:pt idx="4">
                  <c:v>13.000000000000002</c:v>
                </c:pt>
                <c:pt idx="5">
                  <c:v>12.400000000000002</c:v>
                </c:pt>
                <c:pt idx="6">
                  <c:v>11.800000000000002</c:v>
                </c:pt>
                <c:pt idx="7">
                  <c:v>11.200000000000003</c:v>
                </c:pt>
                <c:pt idx="8">
                  <c:v>10.600000000000003</c:v>
                </c:pt>
                <c:pt idx="9">
                  <c:v>10.000000000000004</c:v>
                </c:pt>
              </c:numCache>
            </c:numRef>
          </c:cat>
          <c:val>
            <c:numRef>
              <c:f>'Analysis Matrices'!$BU$518:$CD$518</c:f>
              <c:numCache>
                <c:formatCode>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2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79-44E8-A73D-F6E1E63DF4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709399247"/>
        <c:axId val="789824927"/>
      </c:barChart>
      <c:catAx>
        <c:axId val="709399247"/>
        <c:scaling>
          <c:orientation val="minMax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Speed,</a:t>
                </a:r>
                <a:r>
                  <a:rPr lang="en-US" baseline="0"/>
                  <a:t> knots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"/>
              <c:y val="0.9461879608383514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9824927"/>
        <c:crosses val="autoZero"/>
        <c:auto val="1"/>
        <c:lblAlgn val="ctr"/>
        <c:lblOffset val="100"/>
        <c:noMultiLvlLbl val="0"/>
      </c:catAx>
      <c:valAx>
        <c:axId val="789824927"/>
        <c:scaling>
          <c:orientation val="minMax"/>
          <c:max val="40"/>
          <c:min val="0"/>
        </c:scaling>
        <c:delete val="0"/>
        <c:axPos val="l"/>
        <c:majorGridlines>
          <c:spPr>
            <a:ln w="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Additional</a:t>
                </a:r>
                <a:r>
                  <a:rPr lang="en-US" baseline="0"/>
                  <a:t> Ships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1.7447033923468504E-2"/>
              <c:y val="0.4058116784733190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9399247"/>
        <c:crosses val="autoZero"/>
        <c:crossBetween val="between"/>
        <c:majorUnit val="4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aseline="0"/>
              <a:t>Net </a:t>
            </a:r>
            <a:r>
              <a:rPr lang="en-US" sz="1440" b="0" i="0" u="none" strike="noStrike" baseline="0">
                <a:effectLst/>
              </a:rPr>
              <a:t>Container</a:t>
            </a:r>
            <a:r>
              <a:rPr lang="en-US" baseline="0"/>
              <a:t> Fleet </a:t>
            </a:r>
            <a:r>
              <a:rPr lang="en-US"/>
              <a:t>CO</a:t>
            </a:r>
            <a:r>
              <a:rPr lang="en-US" sz="1400" baseline="-25000"/>
              <a:t>2</a:t>
            </a:r>
            <a:r>
              <a:rPr lang="en-US"/>
              <a:t>e Emission Changes Compared to GSA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598754865163405"/>
          <c:y val="0.20228753733369537"/>
          <c:w val="0.87259031034874956"/>
          <c:h val="0.77667073943343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'Analysis Matrices'!$I$536:$J$536</c:f>
              <c:strCache>
                <c:ptCount val="2"/>
                <c:pt idx="0">
                  <c:v>4,550</c:v>
                </c:pt>
                <c:pt idx="1">
                  <c:v>nm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'Analysis Matrices'!$C$518:$L$518</c:f>
              <c:numCache>
                <c:formatCode>0.0</c:formatCode>
                <c:ptCount val="10"/>
                <c:pt idx="0">
                  <c:v>15.4</c:v>
                </c:pt>
                <c:pt idx="1">
                  <c:v>14.8</c:v>
                </c:pt>
                <c:pt idx="2">
                  <c:v>14.200000000000001</c:v>
                </c:pt>
                <c:pt idx="3">
                  <c:v>13.600000000000001</c:v>
                </c:pt>
                <c:pt idx="4">
                  <c:v>13.000000000000002</c:v>
                </c:pt>
                <c:pt idx="5">
                  <c:v>12.400000000000002</c:v>
                </c:pt>
                <c:pt idx="6">
                  <c:v>11.800000000000002</c:v>
                </c:pt>
                <c:pt idx="7">
                  <c:v>11.200000000000003</c:v>
                </c:pt>
                <c:pt idx="8">
                  <c:v>10.600000000000003</c:v>
                </c:pt>
                <c:pt idx="9">
                  <c:v>10.000000000000004</c:v>
                </c:pt>
              </c:numCache>
            </c:numRef>
          </c:cat>
          <c:val>
            <c:numRef>
              <c:f>'Analysis Matrices'!$AL$237:$AU$237</c:f>
              <c:numCache>
                <c:formatCode>0.0%</c:formatCode>
                <c:ptCount val="10"/>
                <c:pt idx="0">
                  <c:v>-6.1665802113006193E-2</c:v>
                </c:pt>
                <c:pt idx="1">
                  <c:v>-0.11761311858768266</c:v>
                </c:pt>
                <c:pt idx="2">
                  <c:v>-0.16689841566551192</c:v>
                </c:pt>
                <c:pt idx="3">
                  <c:v>-0.14944676149042188</c:v>
                </c:pt>
                <c:pt idx="4">
                  <c:v>-0.19782813252921738</c:v>
                </c:pt>
                <c:pt idx="5">
                  <c:v>-0.18479058859219935</c:v>
                </c:pt>
                <c:pt idx="6">
                  <c:v>-0.23290792954431419</c:v>
                </c:pt>
                <c:pt idx="7">
                  <c:v>-0.22935226945870982</c:v>
                </c:pt>
                <c:pt idx="8">
                  <c:v>-0.14509969181086904</c:v>
                </c:pt>
                <c:pt idx="9">
                  <c:v>-0.13746031662413216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81-4514-9E6F-7966A0A311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709399247"/>
        <c:axId val="789824927"/>
      </c:barChart>
      <c:catAx>
        <c:axId val="709399247"/>
        <c:scaling>
          <c:orientation val="minMax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Speed,</a:t>
                </a:r>
                <a:r>
                  <a:rPr lang="en-US" baseline="0"/>
                  <a:t> knots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"/>
              <c:y val="0.9469759082257774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9824927"/>
        <c:crosses val="autoZero"/>
        <c:auto val="1"/>
        <c:lblAlgn val="ctr"/>
        <c:lblOffset val="100"/>
        <c:noMultiLvlLbl val="0"/>
      </c:catAx>
      <c:valAx>
        <c:axId val="789824927"/>
        <c:scaling>
          <c:orientation val="minMax"/>
          <c:max val="0.8"/>
          <c:min val="-0.8"/>
        </c:scaling>
        <c:delete val="0"/>
        <c:axPos val="l"/>
        <c:majorGridlines>
          <c:spPr>
            <a:ln w="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Emission Change</a:t>
                </a:r>
              </a:p>
            </c:rich>
          </c:tx>
          <c:layout>
            <c:manualLayout>
              <c:xMode val="edge"/>
              <c:yMode val="edge"/>
              <c:x val="1.7447033923468504E-2"/>
              <c:y val="0.4058116784733190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939924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40" b="0" i="0" u="none" strike="noStrike" baseline="0">
                <a:effectLst/>
              </a:rPr>
              <a:t>Additional Container Fleet </a:t>
            </a:r>
            <a:r>
              <a:rPr lang="en-US" baseline="0"/>
              <a:t>Ships Needed to Maintain Call Frequency 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598754865163405"/>
          <c:y val="0.20228753733369537"/>
          <c:w val="0.87259031034874956"/>
          <c:h val="0.77667073943343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'Analysis Matrices'!$I$537:$J$537</c:f>
              <c:strCache>
                <c:ptCount val="2"/>
                <c:pt idx="0">
                  <c:v>4,550</c:v>
                </c:pt>
                <c:pt idx="1">
                  <c:v>nm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'Analysis Matrices'!$C$519:$L$519</c:f>
              <c:numCache>
                <c:formatCode>0.0</c:formatCode>
                <c:ptCount val="10"/>
                <c:pt idx="0">
                  <c:v>18.100000000000001</c:v>
                </c:pt>
                <c:pt idx="1">
                  <c:v>17.200000000000003</c:v>
                </c:pt>
                <c:pt idx="2">
                  <c:v>16.300000000000004</c:v>
                </c:pt>
                <c:pt idx="3">
                  <c:v>15.400000000000004</c:v>
                </c:pt>
                <c:pt idx="4">
                  <c:v>14.500000000000004</c:v>
                </c:pt>
                <c:pt idx="5">
                  <c:v>13.600000000000003</c:v>
                </c:pt>
                <c:pt idx="6">
                  <c:v>12.700000000000003</c:v>
                </c:pt>
                <c:pt idx="7">
                  <c:v>11.800000000000002</c:v>
                </c:pt>
                <c:pt idx="8">
                  <c:v>10.900000000000002</c:v>
                </c:pt>
                <c:pt idx="9">
                  <c:v>10.000000000000002</c:v>
                </c:pt>
              </c:numCache>
            </c:numRef>
          </c:cat>
          <c:val>
            <c:numRef>
              <c:f>'Analysis Matrices'!$BU$519:$CD$519</c:f>
              <c:numCache>
                <c:formatCode>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2</c:v>
                </c:pt>
                <c:pt idx="5">
                  <c:v>2</c:v>
                </c:pt>
                <c:pt idx="6">
                  <c:v>3</c:v>
                </c:pt>
                <c:pt idx="7">
                  <c:v>5</c:v>
                </c:pt>
                <c:pt idx="8">
                  <c:v>6</c:v>
                </c:pt>
                <c:pt idx="9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DA-4392-B686-9AB7B5BA88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709399247"/>
        <c:axId val="789824927"/>
      </c:barChart>
      <c:catAx>
        <c:axId val="709399247"/>
        <c:scaling>
          <c:orientation val="minMax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Speed,</a:t>
                </a:r>
                <a:r>
                  <a:rPr lang="en-US" baseline="0"/>
                  <a:t> knots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"/>
              <c:y val="0.9463539460034653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9824927"/>
        <c:crosses val="autoZero"/>
        <c:auto val="1"/>
        <c:lblAlgn val="ctr"/>
        <c:lblOffset val="100"/>
        <c:noMultiLvlLbl val="0"/>
      </c:catAx>
      <c:valAx>
        <c:axId val="789824927"/>
        <c:scaling>
          <c:orientation val="minMax"/>
          <c:max val="40"/>
          <c:min val="0"/>
        </c:scaling>
        <c:delete val="0"/>
        <c:axPos val="l"/>
        <c:majorGridlines>
          <c:spPr>
            <a:ln w="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Additional</a:t>
                </a:r>
                <a:r>
                  <a:rPr lang="en-US" baseline="0"/>
                  <a:t> Ships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1.7447033923468504E-2"/>
              <c:y val="0.4058116784733190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9399247"/>
        <c:crosses val="autoZero"/>
        <c:crossBetween val="between"/>
        <c:majorUnit val="4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40" b="0" i="0" u="none" strike="noStrike" baseline="0">
                <a:effectLst/>
              </a:rPr>
              <a:t>Additional Container Fleet </a:t>
            </a:r>
            <a:r>
              <a:rPr lang="en-US" baseline="0"/>
              <a:t>Ships Needed to Maintain Call Frequency 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598754865163405"/>
          <c:y val="0.20228753733369537"/>
          <c:w val="0.87259031034874956"/>
          <c:h val="0.77667073943343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'Analysis Matrices'!$I$538:$J$538</c:f>
              <c:strCache>
                <c:ptCount val="2"/>
                <c:pt idx="0">
                  <c:v>5,400</c:v>
                </c:pt>
                <c:pt idx="1">
                  <c:v>nm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'Analysis Matrices'!$C$520:$L$520</c:f>
              <c:numCache>
                <c:formatCode>0.0</c:formatCode>
                <c:ptCount val="10"/>
                <c:pt idx="0">
                  <c:v>19</c:v>
                </c:pt>
                <c:pt idx="1">
                  <c:v>18</c:v>
                </c:pt>
                <c:pt idx="2">
                  <c:v>17</c:v>
                </c:pt>
                <c:pt idx="3">
                  <c:v>16</c:v>
                </c:pt>
                <c:pt idx="4">
                  <c:v>15</c:v>
                </c:pt>
                <c:pt idx="5">
                  <c:v>14</c:v>
                </c:pt>
                <c:pt idx="6">
                  <c:v>13</c:v>
                </c:pt>
                <c:pt idx="7">
                  <c:v>12</c:v>
                </c:pt>
                <c:pt idx="8">
                  <c:v>11</c:v>
                </c:pt>
                <c:pt idx="9">
                  <c:v>10</c:v>
                </c:pt>
              </c:numCache>
            </c:numRef>
          </c:cat>
          <c:val>
            <c:numRef>
              <c:f>'Analysis Matrices'!$BU$520:$CD$520</c:f>
              <c:numCache>
                <c:formatCode>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5</c:v>
                </c:pt>
                <c:pt idx="8">
                  <c:v>7</c:v>
                </c:pt>
                <c:pt idx="9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C7-4029-BC69-CF9F145D50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709399247"/>
        <c:axId val="789824927"/>
      </c:barChart>
      <c:catAx>
        <c:axId val="709399247"/>
        <c:scaling>
          <c:orientation val="minMax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Speed,</a:t>
                </a:r>
                <a:r>
                  <a:rPr lang="en-US" baseline="0"/>
                  <a:t> knots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"/>
              <c:y val="0.9468198314441500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9824927"/>
        <c:crosses val="autoZero"/>
        <c:auto val="1"/>
        <c:lblAlgn val="ctr"/>
        <c:lblOffset val="100"/>
        <c:noMultiLvlLbl val="0"/>
      </c:catAx>
      <c:valAx>
        <c:axId val="789824927"/>
        <c:scaling>
          <c:orientation val="minMax"/>
          <c:max val="40"/>
          <c:min val="0"/>
        </c:scaling>
        <c:delete val="0"/>
        <c:axPos val="l"/>
        <c:majorGridlines>
          <c:spPr>
            <a:ln w="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Additional</a:t>
                </a:r>
                <a:r>
                  <a:rPr lang="en-US" baseline="0"/>
                  <a:t> Ships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1.7447033923468504E-2"/>
              <c:y val="0.4058116784733190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9399247"/>
        <c:crosses val="autoZero"/>
        <c:crossBetween val="between"/>
        <c:majorUnit val="4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40" b="0" i="0" u="none" strike="noStrike" baseline="0">
                <a:effectLst/>
              </a:rPr>
              <a:t>Additional Container Fleet </a:t>
            </a:r>
            <a:r>
              <a:rPr lang="en-US" baseline="0"/>
              <a:t>Ships Needed to Maintain Call Frequency 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598754865163405"/>
          <c:y val="0.20228753733369537"/>
          <c:w val="0.87259031034874956"/>
          <c:h val="0.77667073943343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'Analysis Matrices'!$I$539:$J$539</c:f>
              <c:strCache>
                <c:ptCount val="2"/>
                <c:pt idx="0">
                  <c:v>6,200</c:v>
                </c:pt>
                <c:pt idx="1">
                  <c:v>nm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'Analysis Matrices'!$C$521:$L$521</c:f>
              <c:numCache>
                <c:formatCode>0.0</c:formatCode>
                <c:ptCount val="10"/>
                <c:pt idx="0">
                  <c:v>19</c:v>
                </c:pt>
                <c:pt idx="1">
                  <c:v>18</c:v>
                </c:pt>
                <c:pt idx="2">
                  <c:v>17</c:v>
                </c:pt>
                <c:pt idx="3">
                  <c:v>16</c:v>
                </c:pt>
                <c:pt idx="4">
                  <c:v>15</c:v>
                </c:pt>
                <c:pt idx="5">
                  <c:v>14</c:v>
                </c:pt>
                <c:pt idx="6">
                  <c:v>13</c:v>
                </c:pt>
                <c:pt idx="7">
                  <c:v>12</c:v>
                </c:pt>
                <c:pt idx="8">
                  <c:v>11</c:v>
                </c:pt>
                <c:pt idx="9">
                  <c:v>10</c:v>
                </c:pt>
              </c:numCache>
            </c:numRef>
          </c:cat>
          <c:val>
            <c:numRef>
              <c:f>'Analysis Matrices'!$BU$521:$CD$521</c:f>
              <c:numCache>
                <c:formatCode>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4</c:v>
                </c:pt>
                <c:pt idx="7">
                  <c:v>6</c:v>
                </c:pt>
                <c:pt idx="8">
                  <c:v>7</c:v>
                </c:pt>
                <c:pt idx="9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FC-4694-B6A2-7EA07A7136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709399247"/>
        <c:axId val="789824927"/>
      </c:barChart>
      <c:catAx>
        <c:axId val="709399247"/>
        <c:scaling>
          <c:orientation val="minMax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Speed,</a:t>
                </a:r>
                <a:r>
                  <a:rPr lang="en-US" baseline="0"/>
                  <a:t> knots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"/>
              <c:y val="0.9442044665474079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9824927"/>
        <c:crosses val="autoZero"/>
        <c:auto val="1"/>
        <c:lblAlgn val="ctr"/>
        <c:lblOffset val="100"/>
        <c:noMultiLvlLbl val="0"/>
      </c:catAx>
      <c:valAx>
        <c:axId val="789824927"/>
        <c:scaling>
          <c:orientation val="minMax"/>
          <c:max val="40"/>
          <c:min val="0"/>
        </c:scaling>
        <c:delete val="0"/>
        <c:axPos val="l"/>
        <c:majorGridlines>
          <c:spPr>
            <a:ln w="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Additional</a:t>
                </a:r>
                <a:r>
                  <a:rPr lang="en-US" baseline="0"/>
                  <a:t> Ships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1.7447033923468504E-2"/>
              <c:y val="0.4058116784733190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9399247"/>
        <c:crosses val="autoZero"/>
        <c:crossBetween val="between"/>
        <c:majorUnit val="4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40" b="0" i="0" u="none" strike="noStrike" baseline="0">
                <a:effectLst/>
              </a:rPr>
              <a:t>Additional Container Fleet </a:t>
            </a:r>
            <a:r>
              <a:rPr lang="en-US" baseline="0"/>
              <a:t>Ships Needed to Maintain Call Frequency 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598754865163405"/>
          <c:y val="0.20228753733369537"/>
          <c:w val="0.87259031034874956"/>
          <c:h val="0.77667073943343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'Analysis Matrices'!$I$540:$J$540</c:f>
              <c:strCache>
                <c:ptCount val="2"/>
                <c:pt idx="0">
                  <c:v>7,000</c:v>
                </c:pt>
                <c:pt idx="1">
                  <c:v>nm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'Analysis Matrices'!$C$522:$L$522</c:f>
              <c:numCache>
                <c:formatCode>0.0</c:formatCode>
                <c:ptCount val="10"/>
                <c:pt idx="0">
                  <c:v>19</c:v>
                </c:pt>
                <c:pt idx="1">
                  <c:v>18</c:v>
                </c:pt>
                <c:pt idx="2">
                  <c:v>17</c:v>
                </c:pt>
                <c:pt idx="3">
                  <c:v>16</c:v>
                </c:pt>
                <c:pt idx="4">
                  <c:v>15</c:v>
                </c:pt>
                <c:pt idx="5">
                  <c:v>14</c:v>
                </c:pt>
                <c:pt idx="6">
                  <c:v>13</c:v>
                </c:pt>
                <c:pt idx="7">
                  <c:v>12</c:v>
                </c:pt>
                <c:pt idx="8">
                  <c:v>11</c:v>
                </c:pt>
                <c:pt idx="9">
                  <c:v>10</c:v>
                </c:pt>
              </c:numCache>
            </c:numRef>
          </c:cat>
          <c:val>
            <c:numRef>
              <c:f>'Analysis Matrices'!$BU$522:$CD$522</c:f>
              <c:numCache>
                <c:formatCode>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6</c:v>
                </c:pt>
                <c:pt idx="7">
                  <c:v>7</c:v>
                </c:pt>
                <c:pt idx="8">
                  <c:v>9</c:v>
                </c:pt>
                <c:pt idx="9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B9-4E8C-9D10-0AF5297CA0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709399247"/>
        <c:axId val="789824927"/>
      </c:barChart>
      <c:catAx>
        <c:axId val="709399247"/>
        <c:scaling>
          <c:orientation val="minMax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Speed,</a:t>
                </a:r>
                <a:r>
                  <a:rPr lang="en-US" baseline="0"/>
                  <a:t> knots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"/>
              <c:y val="0.9468495183541648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9824927"/>
        <c:crosses val="autoZero"/>
        <c:auto val="1"/>
        <c:lblAlgn val="ctr"/>
        <c:lblOffset val="100"/>
        <c:noMultiLvlLbl val="0"/>
      </c:catAx>
      <c:valAx>
        <c:axId val="789824927"/>
        <c:scaling>
          <c:orientation val="minMax"/>
          <c:max val="40"/>
          <c:min val="0"/>
        </c:scaling>
        <c:delete val="0"/>
        <c:axPos val="l"/>
        <c:majorGridlines>
          <c:spPr>
            <a:ln w="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Additional</a:t>
                </a:r>
                <a:r>
                  <a:rPr lang="en-US" baseline="0"/>
                  <a:t> Ships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1.7447033923468504E-2"/>
              <c:y val="0.4058116784733190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9399247"/>
        <c:crosses val="autoZero"/>
        <c:crossBetween val="between"/>
        <c:majorUnit val="4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40" b="0" i="0" u="none" strike="noStrike" baseline="0">
                <a:effectLst/>
              </a:rPr>
              <a:t>Additional Container Fleet </a:t>
            </a:r>
            <a:r>
              <a:rPr lang="en-US" baseline="0"/>
              <a:t>Ships Needed to Maintain Call Frequency 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598754865163405"/>
          <c:y val="0.20228753733369537"/>
          <c:w val="0.87259031034874956"/>
          <c:h val="0.77667073943343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'Analysis Matrices'!$I$541:$J$541</c:f>
              <c:strCache>
                <c:ptCount val="2"/>
                <c:pt idx="0">
                  <c:v>11,550</c:v>
                </c:pt>
                <c:pt idx="1">
                  <c:v>nm</c:v>
                </c:pt>
              </c:strCache>
            </c:strRef>
          </c:tx>
          <c:spPr>
            <a:solidFill>
              <a:schemeClr val="tx2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'Analysis Matrices'!$C$523:$L$523</c:f>
              <c:numCache>
                <c:formatCode>0.0</c:formatCode>
                <c:ptCount val="10"/>
                <c:pt idx="0">
                  <c:v>19</c:v>
                </c:pt>
                <c:pt idx="1">
                  <c:v>18</c:v>
                </c:pt>
                <c:pt idx="2">
                  <c:v>17</c:v>
                </c:pt>
                <c:pt idx="3">
                  <c:v>16</c:v>
                </c:pt>
                <c:pt idx="4">
                  <c:v>15</c:v>
                </c:pt>
                <c:pt idx="5">
                  <c:v>14</c:v>
                </c:pt>
                <c:pt idx="6">
                  <c:v>13</c:v>
                </c:pt>
                <c:pt idx="7">
                  <c:v>12</c:v>
                </c:pt>
                <c:pt idx="8">
                  <c:v>11</c:v>
                </c:pt>
                <c:pt idx="9">
                  <c:v>10</c:v>
                </c:pt>
              </c:numCache>
            </c:numRef>
          </c:cat>
          <c:val>
            <c:numRef>
              <c:f>'Analysis Matrices'!$BU$523:$CD$523</c:f>
              <c:numCache>
                <c:formatCode>0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7</c:v>
                </c:pt>
                <c:pt idx="7">
                  <c:v>9</c:v>
                </c:pt>
                <c:pt idx="8">
                  <c:v>11</c:v>
                </c:pt>
                <c:pt idx="9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26-4120-A8A6-4E1491B28C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709399247"/>
        <c:axId val="789824927"/>
      </c:barChart>
      <c:catAx>
        <c:axId val="709399247"/>
        <c:scaling>
          <c:orientation val="minMax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Speed,</a:t>
                </a:r>
                <a:r>
                  <a:rPr lang="en-US" baseline="0"/>
                  <a:t> knots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"/>
              <c:y val="0.9467773032002838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9824927"/>
        <c:crosses val="autoZero"/>
        <c:auto val="1"/>
        <c:lblAlgn val="ctr"/>
        <c:lblOffset val="100"/>
        <c:noMultiLvlLbl val="0"/>
      </c:catAx>
      <c:valAx>
        <c:axId val="789824927"/>
        <c:scaling>
          <c:orientation val="minMax"/>
          <c:max val="40"/>
          <c:min val="0"/>
        </c:scaling>
        <c:delete val="0"/>
        <c:axPos val="l"/>
        <c:majorGridlines>
          <c:spPr>
            <a:ln w="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Additional</a:t>
                </a:r>
                <a:r>
                  <a:rPr lang="en-US" baseline="0"/>
                  <a:t> Ships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1.7447033923468504E-2"/>
              <c:y val="0.4058116784733190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9399247"/>
        <c:crosses val="autoZero"/>
        <c:crossBetween val="between"/>
        <c:majorUnit val="4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40" b="0" i="0" u="none" strike="noStrike" baseline="0">
                <a:effectLst/>
              </a:rPr>
              <a:t>Additional Bulk Fleet </a:t>
            </a:r>
            <a:r>
              <a:rPr lang="en-US" baseline="0"/>
              <a:t>Ships Needed to Maintain Call Frequency 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598754865163405"/>
          <c:y val="0.20228753733369537"/>
          <c:w val="0.87259031034874956"/>
          <c:h val="0.77667073943343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'Analysis Matrices'!$C$543:$D$543</c:f>
              <c:strCache>
                <c:ptCount val="2"/>
                <c:pt idx="0">
                  <c:v>600</c:v>
                </c:pt>
                <c:pt idx="1">
                  <c:v>nm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rgbClr val="00B0F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'Analysis Matrices'!$C$525:$L$525</c:f>
              <c:numCache>
                <c:formatCode>0.0</c:formatCode>
                <c:ptCount val="10"/>
                <c:pt idx="0">
                  <c:v>11.8</c:v>
                </c:pt>
                <c:pt idx="1">
                  <c:v>11.600000000000001</c:v>
                </c:pt>
                <c:pt idx="2">
                  <c:v>11.400000000000002</c:v>
                </c:pt>
                <c:pt idx="3">
                  <c:v>11.200000000000003</c:v>
                </c:pt>
                <c:pt idx="4">
                  <c:v>11.000000000000004</c:v>
                </c:pt>
                <c:pt idx="5">
                  <c:v>10.800000000000004</c:v>
                </c:pt>
                <c:pt idx="6">
                  <c:v>10.600000000000005</c:v>
                </c:pt>
                <c:pt idx="7">
                  <c:v>10.400000000000006</c:v>
                </c:pt>
                <c:pt idx="8">
                  <c:v>10.200000000000006</c:v>
                </c:pt>
                <c:pt idx="9">
                  <c:v>10.000000000000007</c:v>
                </c:pt>
              </c:numCache>
            </c:numRef>
          </c:cat>
          <c:val>
            <c:numRef>
              <c:f>'Analysis Matrices'!$P$525:$Y$525</c:f>
              <c:numCache>
                <c:formatCode>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94-4561-8DD5-931F97443A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709399247"/>
        <c:axId val="789824927"/>
      </c:barChart>
      <c:catAx>
        <c:axId val="709399247"/>
        <c:scaling>
          <c:orientation val="minMax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Speed,</a:t>
                </a:r>
                <a:r>
                  <a:rPr lang="en-US" baseline="0"/>
                  <a:t> knots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"/>
              <c:y val="0.946158599488105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9824927"/>
        <c:crosses val="autoZero"/>
        <c:auto val="1"/>
        <c:lblAlgn val="ctr"/>
        <c:lblOffset val="100"/>
        <c:noMultiLvlLbl val="0"/>
      </c:catAx>
      <c:valAx>
        <c:axId val="789824927"/>
        <c:scaling>
          <c:orientation val="minMax"/>
          <c:max val="40"/>
          <c:min val="0"/>
        </c:scaling>
        <c:delete val="0"/>
        <c:axPos val="l"/>
        <c:majorGridlines>
          <c:spPr>
            <a:ln w="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Additional</a:t>
                </a:r>
                <a:r>
                  <a:rPr lang="en-US" baseline="0"/>
                  <a:t> Ships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1.7447033923468504E-2"/>
              <c:y val="0.4058116784733190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9399247"/>
        <c:crosses val="autoZero"/>
        <c:crossBetween val="between"/>
        <c:majorUnit val="4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40" b="0" i="0" u="none" strike="noStrike" baseline="0">
                <a:effectLst/>
              </a:rPr>
              <a:t> Additional </a:t>
            </a:r>
            <a:r>
              <a:rPr lang="en-US" baseline="0"/>
              <a:t>Bulk Fleet Ships Needed to Maintain Call Frequency 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598754865163405"/>
          <c:y val="0.20228753733369537"/>
          <c:w val="0.87259031034874956"/>
          <c:h val="0.77667073943343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'Analysis Matrices'!$I$542:$J$542</c:f>
              <c:strCache>
                <c:ptCount val="2"/>
                <c:pt idx="0">
                  <c:v>6,900</c:v>
                </c:pt>
                <c:pt idx="1">
                  <c:v>nm</c:v>
                </c:pt>
              </c:strCache>
            </c:strRef>
          </c:tx>
          <c:spPr>
            <a:solidFill>
              <a:schemeClr val="accent6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'Analysis Matrices'!$C$524:$L$524</c:f>
              <c:numCache>
                <c:formatCode>0.0</c:formatCode>
                <c:ptCount val="10"/>
                <c:pt idx="0">
                  <c:v>11.8</c:v>
                </c:pt>
                <c:pt idx="1">
                  <c:v>11.600000000000001</c:v>
                </c:pt>
                <c:pt idx="2">
                  <c:v>11.400000000000002</c:v>
                </c:pt>
                <c:pt idx="3">
                  <c:v>11.200000000000003</c:v>
                </c:pt>
                <c:pt idx="4">
                  <c:v>11.000000000000004</c:v>
                </c:pt>
                <c:pt idx="5">
                  <c:v>10.800000000000004</c:v>
                </c:pt>
                <c:pt idx="6">
                  <c:v>10.600000000000005</c:v>
                </c:pt>
                <c:pt idx="7">
                  <c:v>10.400000000000006</c:v>
                </c:pt>
                <c:pt idx="8">
                  <c:v>10.200000000000006</c:v>
                </c:pt>
                <c:pt idx="9">
                  <c:v>10.000000000000007</c:v>
                </c:pt>
              </c:numCache>
            </c:numRef>
          </c:cat>
          <c:val>
            <c:numRef>
              <c:f>'Analysis Matrices'!$BU$524:$CD$524</c:f>
              <c:numCache>
                <c:formatCode>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2</c:v>
                </c:pt>
                <c:pt idx="9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51-4D2E-8E37-464079CCAB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709399247"/>
        <c:axId val="789824927"/>
      </c:barChart>
      <c:catAx>
        <c:axId val="709399247"/>
        <c:scaling>
          <c:orientation val="minMax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Speed,</a:t>
                </a:r>
                <a:r>
                  <a:rPr lang="en-US" baseline="0"/>
                  <a:t> knots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"/>
              <c:y val="0.9469759333115705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9824927"/>
        <c:crosses val="autoZero"/>
        <c:auto val="1"/>
        <c:lblAlgn val="ctr"/>
        <c:lblOffset val="100"/>
        <c:noMultiLvlLbl val="0"/>
      </c:catAx>
      <c:valAx>
        <c:axId val="789824927"/>
        <c:scaling>
          <c:orientation val="minMax"/>
          <c:max val="40"/>
          <c:min val="0"/>
        </c:scaling>
        <c:delete val="0"/>
        <c:axPos val="l"/>
        <c:majorGridlines>
          <c:spPr>
            <a:ln w="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Additional</a:t>
                </a:r>
                <a:r>
                  <a:rPr lang="en-US" baseline="0"/>
                  <a:t> Ships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1.7447033923468504E-2"/>
              <c:y val="0.4058116784733190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9399247"/>
        <c:crosses val="autoZero"/>
        <c:crossBetween val="between"/>
        <c:majorUnit val="4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40" b="0" i="0" u="none" strike="noStrike" baseline="0">
                <a:effectLst/>
              </a:rPr>
              <a:t>Additional Bulk Fleet </a:t>
            </a:r>
            <a:r>
              <a:rPr lang="en-US" baseline="0"/>
              <a:t>Ships Needed to Maintain Call Frequency 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598754865163405"/>
          <c:y val="0.20228753733369537"/>
          <c:w val="0.87259031034874956"/>
          <c:h val="0.77667073943343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'Analysis Matrices'!$I$543:$J$543</c:f>
              <c:strCache>
                <c:ptCount val="2"/>
                <c:pt idx="0">
                  <c:v>9,150</c:v>
                </c:pt>
                <c:pt idx="1">
                  <c:v>nm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'Analysis Matrices'!$C$525:$L$525</c:f>
              <c:numCache>
                <c:formatCode>0.0</c:formatCode>
                <c:ptCount val="10"/>
                <c:pt idx="0">
                  <c:v>11.8</c:v>
                </c:pt>
                <c:pt idx="1">
                  <c:v>11.600000000000001</c:v>
                </c:pt>
                <c:pt idx="2">
                  <c:v>11.400000000000002</c:v>
                </c:pt>
                <c:pt idx="3">
                  <c:v>11.200000000000003</c:v>
                </c:pt>
                <c:pt idx="4">
                  <c:v>11.000000000000004</c:v>
                </c:pt>
                <c:pt idx="5">
                  <c:v>10.800000000000004</c:v>
                </c:pt>
                <c:pt idx="6">
                  <c:v>10.600000000000005</c:v>
                </c:pt>
                <c:pt idx="7">
                  <c:v>10.400000000000006</c:v>
                </c:pt>
                <c:pt idx="8">
                  <c:v>10.200000000000006</c:v>
                </c:pt>
                <c:pt idx="9">
                  <c:v>10.000000000000007</c:v>
                </c:pt>
              </c:numCache>
            </c:numRef>
          </c:cat>
          <c:val>
            <c:numRef>
              <c:f>'Analysis Matrices'!$BU$525:$CD$525</c:f>
              <c:numCache>
                <c:formatCode>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6C-4AA1-80E8-55EF40B231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709399247"/>
        <c:axId val="789824927"/>
      </c:barChart>
      <c:catAx>
        <c:axId val="709399247"/>
        <c:scaling>
          <c:orientation val="minMax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Speed,</a:t>
                </a:r>
                <a:r>
                  <a:rPr lang="en-US" baseline="0"/>
                  <a:t> knots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"/>
              <c:y val="0.9468071673373940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9824927"/>
        <c:crosses val="autoZero"/>
        <c:auto val="1"/>
        <c:lblAlgn val="ctr"/>
        <c:lblOffset val="100"/>
        <c:noMultiLvlLbl val="0"/>
      </c:catAx>
      <c:valAx>
        <c:axId val="789824927"/>
        <c:scaling>
          <c:orientation val="minMax"/>
          <c:max val="40"/>
          <c:min val="0"/>
        </c:scaling>
        <c:delete val="0"/>
        <c:axPos val="l"/>
        <c:majorGridlines>
          <c:spPr>
            <a:ln w="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Additional</a:t>
                </a:r>
                <a:r>
                  <a:rPr lang="en-US" baseline="0"/>
                  <a:t> Ships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1.7447033923468504E-2"/>
              <c:y val="0.4058116784733190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9399247"/>
        <c:crosses val="autoZero"/>
        <c:crossBetween val="between"/>
        <c:majorUnit val="4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40" b="0" i="0" u="none" strike="noStrike" baseline="0">
                <a:effectLst/>
              </a:rPr>
              <a:t>Additional Bulk Fleet </a:t>
            </a:r>
            <a:r>
              <a:rPr lang="en-US" baseline="0"/>
              <a:t>Ships Needed to Maintain Call Frequency 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598754865163405"/>
          <c:y val="0.20228753733369537"/>
          <c:w val="0.87259031034874956"/>
          <c:h val="0.77667073943343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'Analysis Matrices'!$I$544:$J$544</c:f>
              <c:strCache>
                <c:ptCount val="2"/>
                <c:pt idx="0">
                  <c:v>10,650</c:v>
                </c:pt>
                <c:pt idx="1">
                  <c:v>nm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'Analysis Matrices'!$C$526:$L$526</c:f>
              <c:numCache>
                <c:formatCode>0.0</c:formatCode>
                <c:ptCount val="10"/>
                <c:pt idx="0">
                  <c:v>11.8</c:v>
                </c:pt>
                <c:pt idx="1">
                  <c:v>11.600000000000001</c:v>
                </c:pt>
                <c:pt idx="2">
                  <c:v>11.400000000000002</c:v>
                </c:pt>
                <c:pt idx="3">
                  <c:v>11.200000000000003</c:v>
                </c:pt>
                <c:pt idx="4">
                  <c:v>11.000000000000004</c:v>
                </c:pt>
                <c:pt idx="5">
                  <c:v>10.800000000000004</c:v>
                </c:pt>
                <c:pt idx="6">
                  <c:v>10.600000000000005</c:v>
                </c:pt>
                <c:pt idx="7">
                  <c:v>10.400000000000006</c:v>
                </c:pt>
                <c:pt idx="8">
                  <c:v>10.200000000000006</c:v>
                </c:pt>
                <c:pt idx="9">
                  <c:v>10.000000000000007</c:v>
                </c:pt>
              </c:numCache>
            </c:numRef>
          </c:cat>
          <c:val>
            <c:numRef>
              <c:f>'Analysis Matrices'!$BU$526:$CD$526</c:f>
              <c:numCache>
                <c:formatCode>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52-4456-828C-1F859F7354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709399247"/>
        <c:axId val="789824927"/>
      </c:barChart>
      <c:catAx>
        <c:axId val="709399247"/>
        <c:scaling>
          <c:orientation val="minMax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Speed,</a:t>
                </a:r>
                <a:r>
                  <a:rPr lang="en-US" baseline="0"/>
                  <a:t> knots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"/>
              <c:y val="0.944204440065195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9824927"/>
        <c:crosses val="autoZero"/>
        <c:auto val="1"/>
        <c:lblAlgn val="ctr"/>
        <c:lblOffset val="100"/>
        <c:noMultiLvlLbl val="0"/>
      </c:catAx>
      <c:valAx>
        <c:axId val="789824927"/>
        <c:scaling>
          <c:orientation val="minMax"/>
          <c:max val="40"/>
          <c:min val="0"/>
        </c:scaling>
        <c:delete val="0"/>
        <c:axPos val="l"/>
        <c:majorGridlines>
          <c:spPr>
            <a:ln w="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Additional</a:t>
                </a:r>
                <a:r>
                  <a:rPr lang="en-US" baseline="0"/>
                  <a:t> Ships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1.7447033923468504E-2"/>
              <c:y val="0.4058116784733190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9399247"/>
        <c:crosses val="autoZero"/>
        <c:crossBetween val="between"/>
        <c:majorUnit val="4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aseline="0"/>
              <a:t>Net </a:t>
            </a:r>
            <a:r>
              <a:rPr lang="en-US" sz="1440" b="0" i="0" u="none" strike="noStrike" baseline="0">
                <a:effectLst/>
              </a:rPr>
              <a:t>Container </a:t>
            </a:r>
            <a:r>
              <a:rPr lang="en-US" baseline="0"/>
              <a:t>Fleet </a:t>
            </a:r>
            <a:r>
              <a:rPr lang="en-US"/>
              <a:t>CO</a:t>
            </a:r>
            <a:r>
              <a:rPr lang="en-US" sz="1400" baseline="-25000"/>
              <a:t>2</a:t>
            </a:r>
            <a:r>
              <a:rPr lang="en-US"/>
              <a:t>e Emission Changes</a:t>
            </a:r>
            <a:r>
              <a:rPr lang="en-US" sz="1440" b="0" i="0" u="none" strike="noStrike" baseline="0">
                <a:effectLst/>
              </a:rPr>
              <a:t> Compared to GSA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598758760764439"/>
          <c:y val="0.14124082306871832"/>
          <c:w val="0.87259031034874956"/>
          <c:h val="0.77667073943343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'Analysis Matrices'!$I$537:$J$537</c:f>
              <c:strCache>
                <c:ptCount val="2"/>
                <c:pt idx="0">
                  <c:v>4,550</c:v>
                </c:pt>
                <c:pt idx="1">
                  <c:v>nm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'Analysis Matrices'!$C$519:$L$519</c:f>
              <c:numCache>
                <c:formatCode>0.0</c:formatCode>
                <c:ptCount val="10"/>
                <c:pt idx="0">
                  <c:v>18.100000000000001</c:v>
                </c:pt>
                <c:pt idx="1">
                  <c:v>17.200000000000003</c:v>
                </c:pt>
                <c:pt idx="2">
                  <c:v>16.300000000000004</c:v>
                </c:pt>
                <c:pt idx="3">
                  <c:v>15.400000000000004</c:v>
                </c:pt>
                <c:pt idx="4">
                  <c:v>14.500000000000004</c:v>
                </c:pt>
                <c:pt idx="5">
                  <c:v>13.600000000000003</c:v>
                </c:pt>
                <c:pt idx="6">
                  <c:v>12.700000000000003</c:v>
                </c:pt>
                <c:pt idx="7">
                  <c:v>11.800000000000002</c:v>
                </c:pt>
                <c:pt idx="8">
                  <c:v>10.900000000000002</c:v>
                </c:pt>
                <c:pt idx="9">
                  <c:v>10.000000000000002</c:v>
                </c:pt>
              </c:numCache>
            </c:numRef>
          </c:cat>
          <c:val>
            <c:numRef>
              <c:f>'Analysis Matrices'!$AL$238:$AU$238</c:f>
              <c:numCache>
                <c:formatCode>0.0%</c:formatCode>
                <c:ptCount val="10"/>
                <c:pt idx="0">
                  <c:v>-8.7312954074909799E-2</c:v>
                </c:pt>
                <c:pt idx="1">
                  <c:v>-0.16225054742685477</c:v>
                </c:pt>
                <c:pt idx="2">
                  <c:v>-0.22946544673236713</c:v>
                </c:pt>
                <c:pt idx="3">
                  <c:v>-0.23286929906415432</c:v>
                </c:pt>
                <c:pt idx="4">
                  <c:v>-0.24086621727948748</c:v>
                </c:pt>
                <c:pt idx="5">
                  <c:v>-0.30805588605971618</c:v>
                </c:pt>
                <c:pt idx="6">
                  <c:v>-0.27766183415210616</c:v>
                </c:pt>
                <c:pt idx="7">
                  <c:v>-0.25191597544811728</c:v>
                </c:pt>
                <c:pt idx="8">
                  <c:v>-0.27929640008314077</c:v>
                </c:pt>
                <c:pt idx="9">
                  <c:v>-0.30721395440936655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7B-4BFD-8E68-0001DD872C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709399247"/>
        <c:axId val="789824927"/>
      </c:barChart>
      <c:catAx>
        <c:axId val="709399247"/>
        <c:scaling>
          <c:orientation val="minMax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Speed,</a:t>
                </a:r>
                <a:r>
                  <a:rPr lang="en-US" baseline="0"/>
                  <a:t> knots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"/>
              <c:y val="0.9442683204037147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9824927"/>
        <c:crosses val="autoZero"/>
        <c:auto val="1"/>
        <c:lblAlgn val="ctr"/>
        <c:lblOffset val="100"/>
        <c:noMultiLvlLbl val="0"/>
      </c:catAx>
      <c:valAx>
        <c:axId val="789824927"/>
        <c:scaling>
          <c:orientation val="minMax"/>
          <c:max val="0.8"/>
          <c:min val="-0.8"/>
        </c:scaling>
        <c:delete val="0"/>
        <c:axPos val="l"/>
        <c:majorGridlines>
          <c:spPr>
            <a:ln w="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Emission Change</a:t>
                </a:r>
              </a:p>
            </c:rich>
          </c:tx>
          <c:layout>
            <c:manualLayout>
              <c:xMode val="edge"/>
              <c:yMode val="edge"/>
              <c:x val="1.7447033923468504E-2"/>
              <c:y val="0.4058116784733190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939924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aseline="0"/>
              <a:t>Net </a:t>
            </a:r>
            <a:r>
              <a:rPr lang="en-US" sz="1440" b="0" i="0" u="none" strike="noStrike" baseline="0">
                <a:effectLst/>
              </a:rPr>
              <a:t>Container </a:t>
            </a:r>
            <a:r>
              <a:rPr lang="en-US" baseline="0"/>
              <a:t>Fleet </a:t>
            </a:r>
            <a:r>
              <a:rPr lang="en-US"/>
              <a:t>CO</a:t>
            </a:r>
            <a:r>
              <a:rPr lang="en-US" sz="1400" baseline="-25000"/>
              <a:t>2</a:t>
            </a:r>
            <a:r>
              <a:rPr lang="en-US"/>
              <a:t>e Emission Changes</a:t>
            </a:r>
            <a:r>
              <a:rPr lang="en-US" sz="1440" b="0" i="0" u="none" strike="noStrike" baseline="0">
                <a:effectLst/>
              </a:rPr>
              <a:t> Compared to GSA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598754865163405"/>
          <c:y val="0.20228753733369537"/>
          <c:w val="0.87259031034874956"/>
          <c:h val="0.77667073943343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'Analysis Matrices'!$I$538:$J$538</c:f>
              <c:strCache>
                <c:ptCount val="2"/>
                <c:pt idx="0">
                  <c:v>5,400</c:v>
                </c:pt>
                <c:pt idx="1">
                  <c:v>nm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'Analysis Matrices'!$C$520:$L$520</c:f>
              <c:numCache>
                <c:formatCode>0.0</c:formatCode>
                <c:ptCount val="10"/>
                <c:pt idx="0">
                  <c:v>19</c:v>
                </c:pt>
                <c:pt idx="1">
                  <c:v>18</c:v>
                </c:pt>
                <c:pt idx="2">
                  <c:v>17</c:v>
                </c:pt>
                <c:pt idx="3">
                  <c:v>16</c:v>
                </c:pt>
                <c:pt idx="4">
                  <c:v>15</c:v>
                </c:pt>
                <c:pt idx="5">
                  <c:v>14</c:v>
                </c:pt>
                <c:pt idx="6">
                  <c:v>13</c:v>
                </c:pt>
                <c:pt idx="7">
                  <c:v>12</c:v>
                </c:pt>
                <c:pt idx="8">
                  <c:v>11</c:v>
                </c:pt>
                <c:pt idx="9">
                  <c:v>10</c:v>
                </c:pt>
              </c:numCache>
            </c:numRef>
          </c:cat>
          <c:val>
            <c:numRef>
              <c:f>'Analysis Matrices'!$AL$239:$AU$239</c:f>
              <c:numCache>
                <c:formatCode>0.0%</c:formatCode>
                <c:ptCount val="10"/>
                <c:pt idx="0">
                  <c:v>-8.1275759264244241E-2</c:v>
                </c:pt>
                <c:pt idx="1">
                  <c:v>-0.15495751760139606</c:v>
                </c:pt>
                <c:pt idx="2">
                  <c:v>-0.22646578864992534</c:v>
                </c:pt>
                <c:pt idx="3">
                  <c:v>-0.23436926814874642</c:v>
                </c:pt>
                <c:pt idx="4">
                  <c:v>-0.25152231630875321</c:v>
                </c:pt>
                <c:pt idx="5">
                  <c:v>-0.22999916123387087</c:v>
                </c:pt>
                <c:pt idx="6">
                  <c:v>-0.25842789173341535</c:v>
                </c:pt>
                <c:pt idx="7">
                  <c:v>-0.29046264780101927</c:v>
                </c:pt>
                <c:pt idx="8">
                  <c:v>-0.28695974132420915</c:v>
                </c:pt>
                <c:pt idx="9">
                  <c:v>-0.29372632548975403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C4-4EA6-9F59-83B1927CC9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709399247"/>
        <c:axId val="789824927"/>
      </c:barChart>
      <c:catAx>
        <c:axId val="709399247"/>
        <c:scaling>
          <c:orientation val="minMax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Speed,</a:t>
                </a:r>
                <a:r>
                  <a:rPr lang="en-US" baseline="0"/>
                  <a:t> knots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"/>
              <c:y val="0.9467773283134677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9824927"/>
        <c:crosses val="autoZero"/>
        <c:auto val="1"/>
        <c:lblAlgn val="ctr"/>
        <c:lblOffset val="100"/>
        <c:noMultiLvlLbl val="0"/>
      </c:catAx>
      <c:valAx>
        <c:axId val="789824927"/>
        <c:scaling>
          <c:orientation val="minMax"/>
          <c:max val="0.8"/>
          <c:min val="-0.8"/>
        </c:scaling>
        <c:delete val="0"/>
        <c:axPos val="l"/>
        <c:majorGridlines>
          <c:spPr>
            <a:ln w="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Emission Change</a:t>
                </a:r>
              </a:p>
            </c:rich>
          </c:tx>
          <c:layout>
            <c:manualLayout>
              <c:xMode val="edge"/>
              <c:yMode val="edge"/>
              <c:x val="1.7447033923468504E-2"/>
              <c:y val="0.4058116784733190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939924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aseline="0"/>
              <a:t>Net </a:t>
            </a:r>
            <a:r>
              <a:rPr lang="en-US" sz="1440" b="0" i="0" u="none" strike="noStrike" baseline="0">
                <a:effectLst/>
              </a:rPr>
              <a:t>Container </a:t>
            </a:r>
            <a:r>
              <a:rPr lang="en-US" baseline="0"/>
              <a:t>Fleet </a:t>
            </a:r>
            <a:r>
              <a:rPr lang="en-US"/>
              <a:t>CO</a:t>
            </a:r>
            <a:r>
              <a:rPr lang="en-US" sz="1400" baseline="-25000"/>
              <a:t>2</a:t>
            </a:r>
            <a:r>
              <a:rPr lang="en-US"/>
              <a:t>e Emission Changes</a:t>
            </a:r>
            <a:r>
              <a:rPr lang="en-US" sz="1440" b="0" i="0" u="none" strike="noStrike" baseline="0">
                <a:effectLst/>
              </a:rPr>
              <a:t> Compared to GSA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598754865163405"/>
          <c:y val="0.20228753733369537"/>
          <c:w val="0.87259031034874956"/>
          <c:h val="0.77667073943343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'Analysis Matrices'!$I$539:$J$539</c:f>
              <c:strCache>
                <c:ptCount val="2"/>
                <c:pt idx="0">
                  <c:v>6,200</c:v>
                </c:pt>
                <c:pt idx="1">
                  <c:v>nm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'Analysis Matrices'!$C$521:$L$521</c:f>
              <c:numCache>
                <c:formatCode>0.0</c:formatCode>
                <c:ptCount val="10"/>
                <c:pt idx="0">
                  <c:v>19</c:v>
                </c:pt>
                <c:pt idx="1">
                  <c:v>18</c:v>
                </c:pt>
                <c:pt idx="2">
                  <c:v>17</c:v>
                </c:pt>
                <c:pt idx="3">
                  <c:v>16</c:v>
                </c:pt>
                <c:pt idx="4">
                  <c:v>15</c:v>
                </c:pt>
                <c:pt idx="5">
                  <c:v>14</c:v>
                </c:pt>
                <c:pt idx="6">
                  <c:v>13</c:v>
                </c:pt>
                <c:pt idx="7">
                  <c:v>12</c:v>
                </c:pt>
                <c:pt idx="8">
                  <c:v>11</c:v>
                </c:pt>
                <c:pt idx="9">
                  <c:v>10</c:v>
                </c:pt>
              </c:numCache>
            </c:numRef>
          </c:cat>
          <c:val>
            <c:numRef>
              <c:f>'Analysis Matrices'!$AL$240:$AU$240</c:f>
              <c:numCache>
                <c:formatCode>0.0%</c:formatCode>
                <c:ptCount val="10"/>
                <c:pt idx="0">
                  <c:v>-9.00739219482104E-2</c:v>
                </c:pt>
                <c:pt idx="1">
                  <c:v>-0.16851437827906263</c:v>
                </c:pt>
                <c:pt idx="2">
                  <c:v>-0.17415413409695044</c:v>
                </c:pt>
                <c:pt idx="3">
                  <c:v>-0.2458021119838438</c:v>
                </c:pt>
                <c:pt idx="4">
                  <c:v>-0.2618172722467606</c:v>
                </c:pt>
                <c:pt idx="5">
                  <c:v>-0.28614282771527794</c:v>
                </c:pt>
                <c:pt idx="6">
                  <c:v>-0.26685845003737513</c:v>
                </c:pt>
                <c:pt idx="7">
                  <c:v>-0.25511838358480055</c:v>
                </c:pt>
                <c:pt idx="8">
                  <c:v>-0.29375051259666535</c:v>
                </c:pt>
                <c:pt idx="9">
                  <c:v>-0.30121843686346539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60-467A-999E-FFB49BA0A5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709399247"/>
        <c:axId val="789824927"/>
      </c:barChart>
      <c:catAx>
        <c:axId val="709399247"/>
        <c:scaling>
          <c:orientation val="minMax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Speed,</a:t>
                </a:r>
                <a:r>
                  <a:rPr lang="en-US" baseline="0"/>
                  <a:t> knots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"/>
              <c:y val="0.9442044665474079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9824927"/>
        <c:crosses val="autoZero"/>
        <c:auto val="1"/>
        <c:lblAlgn val="ctr"/>
        <c:lblOffset val="100"/>
        <c:noMultiLvlLbl val="0"/>
      </c:catAx>
      <c:valAx>
        <c:axId val="789824927"/>
        <c:scaling>
          <c:orientation val="minMax"/>
          <c:max val="0.8"/>
          <c:min val="-0.8"/>
        </c:scaling>
        <c:delete val="0"/>
        <c:axPos val="l"/>
        <c:majorGridlines>
          <c:spPr>
            <a:ln w="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Emission Change</a:t>
                </a:r>
              </a:p>
            </c:rich>
          </c:tx>
          <c:layout>
            <c:manualLayout>
              <c:xMode val="edge"/>
              <c:yMode val="edge"/>
              <c:x val="1.7447033923468504E-2"/>
              <c:y val="0.4058116784733190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939924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aseline="0"/>
              <a:t>Net </a:t>
            </a:r>
            <a:r>
              <a:rPr lang="en-US" sz="1440" b="0" i="0" u="none" strike="noStrike" baseline="0">
                <a:effectLst/>
              </a:rPr>
              <a:t>Container </a:t>
            </a:r>
            <a:r>
              <a:rPr lang="en-US" baseline="0"/>
              <a:t>Fleet </a:t>
            </a:r>
            <a:r>
              <a:rPr lang="en-US"/>
              <a:t>CO</a:t>
            </a:r>
            <a:r>
              <a:rPr lang="en-US" sz="1400" baseline="-25000"/>
              <a:t>2</a:t>
            </a:r>
            <a:r>
              <a:rPr lang="en-US"/>
              <a:t>e Emission Changes</a:t>
            </a:r>
            <a:r>
              <a:rPr lang="en-US" sz="1440" b="0" i="0" u="none" strike="noStrike" baseline="0">
                <a:effectLst/>
              </a:rPr>
              <a:t> Compared to GSA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598754865163405"/>
          <c:y val="0.20228753733369537"/>
          <c:w val="0.87259031034874956"/>
          <c:h val="0.77667073943343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'Analysis Matrices'!$I$540:$J$540</c:f>
              <c:strCache>
                <c:ptCount val="2"/>
                <c:pt idx="0">
                  <c:v>7,000</c:v>
                </c:pt>
                <c:pt idx="1">
                  <c:v>nm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'Analysis Matrices'!$C$522:$L$522</c:f>
              <c:numCache>
                <c:formatCode>0.0</c:formatCode>
                <c:ptCount val="10"/>
                <c:pt idx="0">
                  <c:v>19</c:v>
                </c:pt>
                <c:pt idx="1">
                  <c:v>18</c:v>
                </c:pt>
                <c:pt idx="2">
                  <c:v>17</c:v>
                </c:pt>
                <c:pt idx="3">
                  <c:v>16</c:v>
                </c:pt>
                <c:pt idx="4">
                  <c:v>15</c:v>
                </c:pt>
                <c:pt idx="5">
                  <c:v>14</c:v>
                </c:pt>
                <c:pt idx="6">
                  <c:v>13</c:v>
                </c:pt>
                <c:pt idx="7">
                  <c:v>12</c:v>
                </c:pt>
                <c:pt idx="8">
                  <c:v>11</c:v>
                </c:pt>
                <c:pt idx="9">
                  <c:v>10</c:v>
                </c:pt>
              </c:numCache>
            </c:numRef>
          </c:cat>
          <c:val>
            <c:numRef>
              <c:f>'Analysis Matrices'!$AL$241:$AU$241</c:f>
              <c:numCache>
                <c:formatCode>0.0%</c:formatCode>
                <c:ptCount val="10"/>
                <c:pt idx="0">
                  <c:v>-9.8002438233338762E-2</c:v>
                </c:pt>
                <c:pt idx="1">
                  <c:v>-0.18001617973726364</c:v>
                </c:pt>
                <c:pt idx="2">
                  <c:v>-0.20223342680783368</c:v>
                </c:pt>
                <c:pt idx="3">
                  <c:v>-0.22694607730360877</c:v>
                </c:pt>
                <c:pt idx="4">
                  <c:v>-0.2558119403055551</c:v>
                </c:pt>
                <c:pt idx="5">
                  <c:v>-0.28986117162619685</c:v>
                </c:pt>
                <c:pt idx="6">
                  <c:v>-0.24032487883443995</c:v>
                </c:pt>
                <c:pt idx="7">
                  <c:v>-0.2817112957470968</c:v>
                </c:pt>
                <c:pt idx="8">
                  <c:v>-0.29652662715404526</c:v>
                </c:pt>
                <c:pt idx="9">
                  <c:v>-0.28922619420852802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E8-4B28-AC8B-EF29D1A141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709399247"/>
        <c:axId val="789824927"/>
      </c:barChart>
      <c:catAx>
        <c:axId val="709399247"/>
        <c:scaling>
          <c:orientation val="minMax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Speed,</a:t>
                </a:r>
                <a:r>
                  <a:rPr lang="en-US" baseline="0"/>
                  <a:t> knots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"/>
              <c:y val="0.9468069564273314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9824927"/>
        <c:crosses val="autoZero"/>
        <c:auto val="1"/>
        <c:lblAlgn val="ctr"/>
        <c:lblOffset val="100"/>
        <c:noMultiLvlLbl val="0"/>
      </c:catAx>
      <c:valAx>
        <c:axId val="789824927"/>
        <c:scaling>
          <c:orientation val="minMax"/>
          <c:max val="0.8"/>
          <c:min val="-0.8"/>
        </c:scaling>
        <c:delete val="0"/>
        <c:axPos val="l"/>
        <c:majorGridlines>
          <c:spPr>
            <a:ln w="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Emission Change</a:t>
                </a:r>
              </a:p>
            </c:rich>
          </c:tx>
          <c:layout>
            <c:manualLayout>
              <c:xMode val="edge"/>
              <c:yMode val="edge"/>
              <c:x val="1.7447033923468504E-2"/>
              <c:y val="0.4058116784733190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939924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aseline="0"/>
              <a:t>Net Container Fleet </a:t>
            </a:r>
            <a:r>
              <a:rPr lang="en-US"/>
              <a:t>CO</a:t>
            </a:r>
            <a:r>
              <a:rPr lang="en-US" sz="1400" baseline="-25000"/>
              <a:t>2</a:t>
            </a:r>
            <a:r>
              <a:rPr lang="en-US"/>
              <a:t>e Emission Changes</a:t>
            </a:r>
            <a:r>
              <a:rPr lang="en-US" sz="1440" b="0" i="0" u="none" strike="noStrike" baseline="0">
                <a:effectLst/>
              </a:rPr>
              <a:t> Compared to GSA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598754865163405"/>
          <c:y val="0.20228753733369537"/>
          <c:w val="0.87259031034874956"/>
          <c:h val="0.77667073943343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'Analysis Matrices'!$I$541:$J$541</c:f>
              <c:strCache>
                <c:ptCount val="2"/>
                <c:pt idx="0">
                  <c:v>11,550</c:v>
                </c:pt>
                <c:pt idx="1">
                  <c:v>nm</c:v>
                </c:pt>
              </c:strCache>
            </c:strRef>
          </c:tx>
          <c:spPr>
            <a:solidFill>
              <a:schemeClr val="tx2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'Analysis Matrices'!$C$523:$L$523</c:f>
              <c:numCache>
                <c:formatCode>0.0</c:formatCode>
                <c:ptCount val="10"/>
                <c:pt idx="0">
                  <c:v>19</c:v>
                </c:pt>
                <c:pt idx="1">
                  <c:v>18</c:v>
                </c:pt>
                <c:pt idx="2">
                  <c:v>17</c:v>
                </c:pt>
                <c:pt idx="3">
                  <c:v>16</c:v>
                </c:pt>
                <c:pt idx="4">
                  <c:v>15</c:v>
                </c:pt>
                <c:pt idx="5">
                  <c:v>14</c:v>
                </c:pt>
                <c:pt idx="6">
                  <c:v>13</c:v>
                </c:pt>
                <c:pt idx="7">
                  <c:v>12</c:v>
                </c:pt>
                <c:pt idx="8">
                  <c:v>11</c:v>
                </c:pt>
                <c:pt idx="9">
                  <c:v>10</c:v>
                </c:pt>
              </c:numCache>
            </c:numRef>
          </c:cat>
          <c:val>
            <c:numRef>
              <c:f>'Analysis Matrices'!$AL$242:$AU$242</c:f>
              <c:numCache>
                <c:formatCode>0.0%</c:formatCode>
                <c:ptCount val="10"/>
                <c:pt idx="0">
                  <c:v>-9.9396370797349171E-2</c:v>
                </c:pt>
                <c:pt idx="1">
                  <c:v>-0.12793272411834622</c:v>
                </c:pt>
                <c:pt idx="2">
                  <c:v>-0.154399539618994</c:v>
                </c:pt>
                <c:pt idx="3">
                  <c:v>-0.18394165240142438</c:v>
                </c:pt>
                <c:pt idx="4">
                  <c:v>-0.21743937097778235</c:v>
                </c:pt>
                <c:pt idx="5">
                  <c:v>-0.25603066055135937</c:v>
                </c:pt>
                <c:pt idx="6">
                  <c:v>-0.23971893827874377</c:v>
                </c:pt>
                <c:pt idx="7">
                  <c:v>-0.25522394126107162</c:v>
                </c:pt>
                <c:pt idx="8">
                  <c:v>-0.28400218230420571</c:v>
                </c:pt>
                <c:pt idx="9">
                  <c:v>-0.31774252388175972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146-49D9-B662-F135A5C14F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709399247"/>
        <c:axId val="789824927"/>
      </c:barChart>
      <c:catAx>
        <c:axId val="709399247"/>
        <c:scaling>
          <c:orientation val="minMax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Speed,</a:t>
                </a:r>
                <a:r>
                  <a:rPr lang="en-US" baseline="0"/>
                  <a:t> knots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"/>
              <c:y val="0.9467773157568787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9824927"/>
        <c:crosses val="autoZero"/>
        <c:auto val="1"/>
        <c:lblAlgn val="ctr"/>
        <c:lblOffset val="100"/>
        <c:noMultiLvlLbl val="0"/>
      </c:catAx>
      <c:valAx>
        <c:axId val="789824927"/>
        <c:scaling>
          <c:orientation val="minMax"/>
          <c:max val="0.8"/>
          <c:min val="-0.8"/>
        </c:scaling>
        <c:delete val="0"/>
        <c:axPos val="l"/>
        <c:majorGridlines>
          <c:spPr>
            <a:ln w="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Emission Change</a:t>
                </a:r>
              </a:p>
            </c:rich>
          </c:tx>
          <c:layout>
            <c:manualLayout>
              <c:xMode val="edge"/>
              <c:yMode val="edge"/>
              <c:x val="1.7447033923468504E-2"/>
              <c:y val="0.4058116784733190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939924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aseline="0"/>
              <a:t>Net Bulk Fleet </a:t>
            </a:r>
            <a:r>
              <a:rPr lang="en-US"/>
              <a:t>CO</a:t>
            </a:r>
            <a:r>
              <a:rPr lang="en-US" sz="1400" baseline="-25000"/>
              <a:t>2</a:t>
            </a:r>
            <a:r>
              <a:rPr lang="en-US"/>
              <a:t>e Emission Changes</a:t>
            </a:r>
            <a:r>
              <a:rPr lang="en-US" sz="1440" b="0" i="0" u="none" strike="noStrike" baseline="0">
                <a:effectLst/>
              </a:rPr>
              <a:t> Compared to GSA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598754865163405"/>
          <c:y val="0.20228753733369537"/>
          <c:w val="0.87259031034874956"/>
          <c:h val="0.77667073943343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'Analysis Matrices'!$I$542:$J$542</c:f>
              <c:strCache>
                <c:ptCount val="2"/>
                <c:pt idx="0">
                  <c:v>6,900</c:v>
                </c:pt>
                <c:pt idx="1">
                  <c:v>nm</c:v>
                </c:pt>
              </c:strCache>
            </c:strRef>
          </c:tx>
          <c:spPr>
            <a:solidFill>
              <a:schemeClr val="accent6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'Analysis Matrices'!$C$524:$L$524</c:f>
              <c:numCache>
                <c:formatCode>0.0</c:formatCode>
                <c:ptCount val="10"/>
                <c:pt idx="0">
                  <c:v>11.8</c:v>
                </c:pt>
                <c:pt idx="1">
                  <c:v>11.600000000000001</c:v>
                </c:pt>
                <c:pt idx="2">
                  <c:v>11.400000000000002</c:v>
                </c:pt>
                <c:pt idx="3">
                  <c:v>11.200000000000003</c:v>
                </c:pt>
                <c:pt idx="4">
                  <c:v>11.000000000000004</c:v>
                </c:pt>
                <c:pt idx="5">
                  <c:v>10.800000000000004</c:v>
                </c:pt>
                <c:pt idx="6">
                  <c:v>10.600000000000005</c:v>
                </c:pt>
                <c:pt idx="7">
                  <c:v>10.400000000000006</c:v>
                </c:pt>
                <c:pt idx="8">
                  <c:v>10.200000000000006</c:v>
                </c:pt>
                <c:pt idx="9">
                  <c:v>10.000000000000007</c:v>
                </c:pt>
              </c:numCache>
            </c:numRef>
          </c:cat>
          <c:val>
            <c:numRef>
              <c:f>'Analysis Matrices'!$AL$243:$AU$243</c:f>
              <c:numCache>
                <c:formatCode>0.0%</c:formatCode>
                <c:ptCount val="10"/>
                <c:pt idx="0">
                  <c:v>-3.0590700570565205E-2</c:v>
                </c:pt>
                <c:pt idx="1">
                  <c:v>-5.9878296282565469E-2</c:v>
                </c:pt>
                <c:pt idx="2">
                  <c:v>-8.72307257356289E-2</c:v>
                </c:pt>
                <c:pt idx="3">
                  <c:v>-0.11298699954211609</c:v>
                </c:pt>
                <c:pt idx="4">
                  <c:v>-6.6760987014533132E-2</c:v>
                </c:pt>
                <c:pt idx="5">
                  <c:v>-9.3417431896976585E-2</c:v>
                </c:pt>
                <c:pt idx="6">
                  <c:v>-0.11910492828091999</c:v>
                </c:pt>
                <c:pt idx="7">
                  <c:v>-0.14388685253761602</c:v>
                </c:pt>
                <c:pt idx="8">
                  <c:v>-0.10381002982630645</c:v>
                </c:pt>
                <c:pt idx="9">
                  <c:v>-0.12873968509454017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BF-4D73-ACE7-B1DE73B3A4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709399247"/>
        <c:axId val="789824927"/>
      </c:barChart>
      <c:catAx>
        <c:axId val="709399247"/>
        <c:scaling>
          <c:orientation val="minMax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Speed,</a:t>
                </a:r>
                <a:r>
                  <a:rPr lang="en-US" baseline="0"/>
                  <a:t> knots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"/>
              <c:y val="0.9469759333115705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9824927"/>
        <c:crosses val="autoZero"/>
        <c:auto val="1"/>
        <c:lblAlgn val="ctr"/>
        <c:lblOffset val="100"/>
        <c:noMultiLvlLbl val="0"/>
      </c:catAx>
      <c:valAx>
        <c:axId val="789824927"/>
        <c:scaling>
          <c:orientation val="minMax"/>
          <c:max val="0.8"/>
          <c:min val="-0.8"/>
        </c:scaling>
        <c:delete val="0"/>
        <c:axPos val="l"/>
        <c:majorGridlines>
          <c:spPr>
            <a:ln w="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Emission Change</a:t>
                </a:r>
              </a:p>
            </c:rich>
          </c:tx>
          <c:layout>
            <c:manualLayout>
              <c:xMode val="edge"/>
              <c:yMode val="edge"/>
              <c:x val="1.7447033923468504E-2"/>
              <c:y val="0.4058116784733190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939924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aseline="0"/>
              <a:t>Net Bulk Fleet </a:t>
            </a:r>
            <a:r>
              <a:rPr lang="en-US"/>
              <a:t>CO</a:t>
            </a:r>
            <a:r>
              <a:rPr lang="en-US" sz="1400" baseline="-25000"/>
              <a:t>2</a:t>
            </a:r>
            <a:r>
              <a:rPr lang="en-US"/>
              <a:t>e Emission Changes</a:t>
            </a:r>
            <a:r>
              <a:rPr lang="en-US" sz="1440" b="0" i="0" u="none" strike="noStrike" baseline="0">
                <a:effectLst/>
              </a:rPr>
              <a:t> Compared to GSA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598754865163405"/>
          <c:y val="0.20228753733369537"/>
          <c:w val="0.87259031034874956"/>
          <c:h val="0.77667073943343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'Analysis Matrices'!$I$543:$J$543</c:f>
              <c:strCache>
                <c:ptCount val="2"/>
                <c:pt idx="0">
                  <c:v>9,150</c:v>
                </c:pt>
                <c:pt idx="1">
                  <c:v>nm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'Analysis Matrices'!$C$525:$L$525</c:f>
              <c:numCache>
                <c:formatCode>0.0</c:formatCode>
                <c:ptCount val="10"/>
                <c:pt idx="0">
                  <c:v>11.8</c:v>
                </c:pt>
                <c:pt idx="1">
                  <c:v>11.600000000000001</c:v>
                </c:pt>
                <c:pt idx="2">
                  <c:v>11.400000000000002</c:v>
                </c:pt>
                <c:pt idx="3">
                  <c:v>11.200000000000003</c:v>
                </c:pt>
                <c:pt idx="4">
                  <c:v>11.000000000000004</c:v>
                </c:pt>
                <c:pt idx="5">
                  <c:v>10.800000000000004</c:v>
                </c:pt>
                <c:pt idx="6">
                  <c:v>10.600000000000005</c:v>
                </c:pt>
                <c:pt idx="7">
                  <c:v>10.400000000000006</c:v>
                </c:pt>
                <c:pt idx="8">
                  <c:v>10.200000000000006</c:v>
                </c:pt>
                <c:pt idx="9">
                  <c:v>10.000000000000007</c:v>
                </c:pt>
              </c:numCache>
            </c:numRef>
          </c:cat>
          <c:val>
            <c:numRef>
              <c:f>'Analysis Matrices'!$AL$244:$AU$244</c:f>
              <c:numCache>
                <c:formatCode>0.0%</c:formatCode>
                <c:ptCount val="10"/>
                <c:pt idx="0">
                  <c:v>-2.8934014568404574E-2</c:v>
                </c:pt>
                <c:pt idx="1">
                  <c:v>-5.5840237349570776E-2</c:v>
                </c:pt>
                <c:pt idx="2">
                  <c:v>-8.2270086718489441E-2</c:v>
                </c:pt>
                <c:pt idx="3">
                  <c:v>-3.188938243275919E-2</c:v>
                </c:pt>
                <c:pt idx="4">
                  <c:v>-5.8169515841017962E-2</c:v>
                </c:pt>
                <c:pt idx="5">
                  <c:v>-8.3482504940944752E-2</c:v>
                </c:pt>
                <c:pt idx="6">
                  <c:v>-0.10789134142684648</c:v>
                </c:pt>
                <c:pt idx="7">
                  <c:v>-6.4644972020243566E-2</c:v>
                </c:pt>
                <c:pt idx="8">
                  <c:v>-9.1523333440258675E-2</c:v>
                </c:pt>
                <c:pt idx="9">
                  <c:v>-0.11538062260846642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DA-4578-8419-A11A2D8278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709399247"/>
        <c:axId val="789824927"/>
      </c:barChart>
      <c:catAx>
        <c:axId val="709399247"/>
        <c:scaling>
          <c:orientation val="minMax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Speed,</a:t>
                </a:r>
                <a:r>
                  <a:rPr lang="en-US" baseline="0"/>
                  <a:t> knots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"/>
              <c:y val="0.9468071673373940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9824927"/>
        <c:crosses val="autoZero"/>
        <c:auto val="1"/>
        <c:lblAlgn val="ctr"/>
        <c:lblOffset val="100"/>
        <c:noMultiLvlLbl val="0"/>
      </c:catAx>
      <c:valAx>
        <c:axId val="789824927"/>
        <c:scaling>
          <c:orientation val="minMax"/>
          <c:max val="0.8"/>
          <c:min val="-0.8"/>
        </c:scaling>
        <c:delete val="0"/>
        <c:axPos val="l"/>
        <c:majorGridlines>
          <c:spPr>
            <a:ln w="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Emission Change</a:t>
                </a:r>
              </a:p>
            </c:rich>
          </c:tx>
          <c:layout>
            <c:manualLayout>
              <c:xMode val="edge"/>
              <c:yMode val="edge"/>
              <c:x val="1.7447033923468504E-2"/>
              <c:y val="0.4058116784733190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939924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40" b="0" i="0" u="none" strike="noStrike" baseline="0">
                <a:effectLst/>
              </a:rPr>
              <a:t>Additional Bulk Fleet </a:t>
            </a:r>
            <a:r>
              <a:rPr lang="en-US" baseline="0"/>
              <a:t>Ships Needed to Maintain Call Frequency 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598754865163405"/>
          <c:y val="0.20228753733369537"/>
          <c:w val="0.87259031034874956"/>
          <c:h val="0.77667073943343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'Analysis Matrices'!$C$544:$D$544</c:f>
              <c:strCache>
                <c:ptCount val="2"/>
                <c:pt idx="0">
                  <c:v>600</c:v>
                </c:pt>
                <c:pt idx="1">
                  <c:v>nm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rgbClr val="00B0F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'Analysis Matrices'!$C$526:$L$526</c:f>
              <c:numCache>
                <c:formatCode>0.0</c:formatCode>
                <c:ptCount val="10"/>
                <c:pt idx="0">
                  <c:v>11.8</c:v>
                </c:pt>
                <c:pt idx="1">
                  <c:v>11.600000000000001</c:v>
                </c:pt>
                <c:pt idx="2">
                  <c:v>11.400000000000002</c:v>
                </c:pt>
                <c:pt idx="3">
                  <c:v>11.200000000000003</c:v>
                </c:pt>
                <c:pt idx="4">
                  <c:v>11.000000000000004</c:v>
                </c:pt>
                <c:pt idx="5">
                  <c:v>10.800000000000004</c:v>
                </c:pt>
                <c:pt idx="6">
                  <c:v>10.600000000000005</c:v>
                </c:pt>
                <c:pt idx="7">
                  <c:v>10.400000000000006</c:v>
                </c:pt>
                <c:pt idx="8">
                  <c:v>10.200000000000006</c:v>
                </c:pt>
                <c:pt idx="9">
                  <c:v>10.000000000000007</c:v>
                </c:pt>
              </c:numCache>
            </c:numRef>
          </c:cat>
          <c:val>
            <c:numRef>
              <c:f>'Analysis Matrices'!$P$526:$Y$526</c:f>
              <c:numCache>
                <c:formatCode>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55-4402-A30F-9AED8398C6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709399247"/>
        <c:axId val="789824927"/>
      </c:barChart>
      <c:catAx>
        <c:axId val="709399247"/>
        <c:scaling>
          <c:orientation val="minMax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Speed,</a:t>
                </a:r>
                <a:r>
                  <a:rPr lang="en-US" baseline="0"/>
                  <a:t> knots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"/>
              <c:y val="0.946592580563929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9824927"/>
        <c:crosses val="autoZero"/>
        <c:auto val="1"/>
        <c:lblAlgn val="ctr"/>
        <c:lblOffset val="100"/>
        <c:noMultiLvlLbl val="0"/>
      </c:catAx>
      <c:valAx>
        <c:axId val="789824927"/>
        <c:scaling>
          <c:orientation val="minMax"/>
          <c:max val="40"/>
          <c:min val="0"/>
        </c:scaling>
        <c:delete val="0"/>
        <c:axPos val="l"/>
        <c:majorGridlines>
          <c:spPr>
            <a:ln w="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Additional</a:t>
                </a:r>
                <a:r>
                  <a:rPr lang="en-US" baseline="0"/>
                  <a:t> Ships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1.7447033923468504E-2"/>
              <c:y val="0.4058116784733190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9399247"/>
        <c:crosses val="autoZero"/>
        <c:crossBetween val="between"/>
        <c:majorUnit val="4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aseline="0"/>
              <a:t>Net Bulk Fleet </a:t>
            </a:r>
            <a:r>
              <a:rPr lang="en-US"/>
              <a:t>CO</a:t>
            </a:r>
            <a:r>
              <a:rPr lang="en-US" sz="1400" baseline="-25000"/>
              <a:t>2</a:t>
            </a:r>
            <a:r>
              <a:rPr lang="en-US"/>
              <a:t>e Emission Changes</a:t>
            </a:r>
            <a:r>
              <a:rPr lang="en-US" sz="1440" b="0" i="0" u="none" strike="noStrike" baseline="0">
                <a:effectLst/>
              </a:rPr>
              <a:t> Compared to GSA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598754865163405"/>
          <c:y val="0.20228753733369537"/>
          <c:w val="0.87259031034874956"/>
          <c:h val="0.77667073943343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'Analysis Matrices'!$I$544:$J$544</c:f>
              <c:strCache>
                <c:ptCount val="2"/>
                <c:pt idx="0">
                  <c:v>10,650</c:v>
                </c:pt>
                <c:pt idx="1">
                  <c:v>nm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'Analysis Matrices'!$C$526:$L$526</c:f>
              <c:numCache>
                <c:formatCode>0.0</c:formatCode>
                <c:ptCount val="10"/>
                <c:pt idx="0">
                  <c:v>11.8</c:v>
                </c:pt>
                <c:pt idx="1">
                  <c:v>11.600000000000001</c:v>
                </c:pt>
                <c:pt idx="2">
                  <c:v>11.400000000000002</c:v>
                </c:pt>
                <c:pt idx="3">
                  <c:v>11.200000000000003</c:v>
                </c:pt>
                <c:pt idx="4">
                  <c:v>11.000000000000004</c:v>
                </c:pt>
                <c:pt idx="5">
                  <c:v>10.800000000000004</c:v>
                </c:pt>
                <c:pt idx="6">
                  <c:v>10.600000000000005</c:v>
                </c:pt>
                <c:pt idx="7">
                  <c:v>10.400000000000006</c:v>
                </c:pt>
                <c:pt idx="8">
                  <c:v>10.200000000000006</c:v>
                </c:pt>
                <c:pt idx="9">
                  <c:v>10.000000000000007</c:v>
                </c:pt>
              </c:numCache>
            </c:numRef>
          </c:cat>
          <c:val>
            <c:numRef>
              <c:f>'Analysis Matrices'!$AL$245:$AU$245</c:f>
              <c:numCache>
                <c:formatCode>0.0%</c:formatCode>
                <c:ptCount val="10"/>
                <c:pt idx="0">
                  <c:v>-2.8975941090248734E-2</c:v>
                </c:pt>
                <c:pt idx="1">
                  <c:v>-5.7270663077855805E-2</c:v>
                </c:pt>
                <c:pt idx="2">
                  <c:v>-8.3245672941919049E-2</c:v>
                </c:pt>
                <c:pt idx="3">
                  <c:v>-3.5005522529206586E-2</c:v>
                </c:pt>
                <c:pt idx="4">
                  <c:v>-6.2139133662700512E-2</c:v>
                </c:pt>
                <c:pt idx="5">
                  <c:v>-8.8318129158152903E-2</c:v>
                </c:pt>
                <c:pt idx="6">
                  <c:v>-0.11360737510187968</c:v>
                </c:pt>
                <c:pt idx="7">
                  <c:v>-7.1766374980051173E-2</c:v>
                </c:pt>
                <c:pt idx="8">
                  <c:v>-9.9754841915571754E-2</c:v>
                </c:pt>
                <c:pt idx="9">
                  <c:v>-0.12461874177824322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A8-48A6-81F1-B7F71C3274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"/>
        <c:axId val="709399247"/>
        <c:axId val="789824927"/>
      </c:barChart>
      <c:catAx>
        <c:axId val="709399247"/>
        <c:scaling>
          <c:orientation val="minMax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Speed,</a:t>
                </a:r>
                <a:r>
                  <a:rPr lang="en-US" baseline="0"/>
                  <a:t> knots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"/>
              <c:y val="0.9469759207686770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9824927"/>
        <c:crosses val="autoZero"/>
        <c:auto val="1"/>
        <c:lblAlgn val="ctr"/>
        <c:lblOffset val="100"/>
        <c:noMultiLvlLbl val="0"/>
      </c:catAx>
      <c:valAx>
        <c:axId val="789824927"/>
        <c:scaling>
          <c:orientation val="minMax"/>
          <c:max val="0.8"/>
          <c:min val="-0.8"/>
        </c:scaling>
        <c:delete val="0"/>
        <c:axPos val="l"/>
        <c:majorGridlines>
          <c:spPr>
            <a:ln w="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Emission Change</a:t>
                </a:r>
              </a:p>
            </c:rich>
          </c:tx>
          <c:layout>
            <c:manualLayout>
              <c:xMode val="edge"/>
              <c:yMode val="edge"/>
              <c:x val="1.7447033923468504E-2"/>
              <c:y val="0.4058116784733190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939924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6" Type="http://schemas.openxmlformats.org/officeDocument/2006/relationships/chart" Target="../charts/chart26.xml"/><Relationship Id="rId21" Type="http://schemas.openxmlformats.org/officeDocument/2006/relationships/chart" Target="../charts/chart21.xml"/><Relationship Id="rId42" Type="http://schemas.openxmlformats.org/officeDocument/2006/relationships/chart" Target="../charts/chart42.xml"/><Relationship Id="rId47" Type="http://schemas.openxmlformats.org/officeDocument/2006/relationships/chart" Target="../charts/chart47.xml"/><Relationship Id="rId63" Type="http://schemas.openxmlformats.org/officeDocument/2006/relationships/chart" Target="../charts/chart63.xml"/><Relationship Id="rId68" Type="http://schemas.openxmlformats.org/officeDocument/2006/relationships/chart" Target="../charts/chart68.xml"/><Relationship Id="rId84" Type="http://schemas.openxmlformats.org/officeDocument/2006/relationships/chart" Target="../charts/chart84.xml"/><Relationship Id="rId89" Type="http://schemas.openxmlformats.org/officeDocument/2006/relationships/chart" Target="../charts/chart89.xml"/><Relationship Id="rId16" Type="http://schemas.openxmlformats.org/officeDocument/2006/relationships/chart" Target="../charts/chart16.xml"/><Relationship Id="rId11" Type="http://schemas.openxmlformats.org/officeDocument/2006/relationships/chart" Target="../charts/chart11.xml"/><Relationship Id="rId32" Type="http://schemas.openxmlformats.org/officeDocument/2006/relationships/chart" Target="../charts/chart32.xml"/><Relationship Id="rId37" Type="http://schemas.openxmlformats.org/officeDocument/2006/relationships/chart" Target="../charts/chart37.xml"/><Relationship Id="rId53" Type="http://schemas.openxmlformats.org/officeDocument/2006/relationships/chart" Target="../charts/chart53.xml"/><Relationship Id="rId58" Type="http://schemas.openxmlformats.org/officeDocument/2006/relationships/chart" Target="../charts/chart58.xml"/><Relationship Id="rId74" Type="http://schemas.openxmlformats.org/officeDocument/2006/relationships/chart" Target="../charts/chart74.xml"/><Relationship Id="rId79" Type="http://schemas.openxmlformats.org/officeDocument/2006/relationships/chart" Target="../charts/chart79.xml"/><Relationship Id="rId5" Type="http://schemas.openxmlformats.org/officeDocument/2006/relationships/chart" Target="../charts/chart5.xml"/><Relationship Id="rId90" Type="http://schemas.openxmlformats.org/officeDocument/2006/relationships/chart" Target="../charts/chart90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Relationship Id="rId30" Type="http://schemas.openxmlformats.org/officeDocument/2006/relationships/chart" Target="../charts/chart30.xml"/><Relationship Id="rId35" Type="http://schemas.openxmlformats.org/officeDocument/2006/relationships/chart" Target="../charts/chart35.xml"/><Relationship Id="rId43" Type="http://schemas.openxmlformats.org/officeDocument/2006/relationships/chart" Target="../charts/chart43.xml"/><Relationship Id="rId48" Type="http://schemas.openxmlformats.org/officeDocument/2006/relationships/chart" Target="../charts/chart48.xml"/><Relationship Id="rId56" Type="http://schemas.openxmlformats.org/officeDocument/2006/relationships/chart" Target="../charts/chart56.xml"/><Relationship Id="rId64" Type="http://schemas.openxmlformats.org/officeDocument/2006/relationships/chart" Target="../charts/chart64.xml"/><Relationship Id="rId69" Type="http://schemas.openxmlformats.org/officeDocument/2006/relationships/chart" Target="../charts/chart69.xml"/><Relationship Id="rId77" Type="http://schemas.openxmlformats.org/officeDocument/2006/relationships/chart" Target="../charts/chart77.xml"/><Relationship Id="rId8" Type="http://schemas.openxmlformats.org/officeDocument/2006/relationships/chart" Target="../charts/chart8.xml"/><Relationship Id="rId51" Type="http://schemas.openxmlformats.org/officeDocument/2006/relationships/chart" Target="../charts/chart51.xml"/><Relationship Id="rId72" Type="http://schemas.openxmlformats.org/officeDocument/2006/relationships/chart" Target="../charts/chart72.xml"/><Relationship Id="rId80" Type="http://schemas.openxmlformats.org/officeDocument/2006/relationships/chart" Target="../charts/chart80.xml"/><Relationship Id="rId85" Type="http://schemas.openxmlformats.org/officeDocument/2006/relationships/chart" Target="../charts/chart85.xml"/><Relationship Id="rId3" Type="http://schemas.openxmlformats.org/officeDocument/2006/relationships/chart" Target="../charts/chart3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33" Type="http://schemas.openxmlformats.org/officeDocument/2006/relationships/chart" Target="../charts/chart33.xml"/><Relationship Id="rId38" Type="http://schemas.openxmlformats.org/officeDocument/2006/relationships/chart" Target="../charts/chart38.xml"/><Relationship Id="rId46" Type="http://schemas.openxmlformats.org/officeDocument/2006/relationships/chart" Target="../charts/chart46.xml"/><Relationship Id="rId59" Type="http://schemas.openxmlformats.org/officeDocument/2006/relationships/chart" Target="../charts/chart59.xml"/><Relationship Id="rId67" Type="http://schemas.openxmlformats.org/officeDocument/2006/relationships/chart" Target="../charts/chart67.xml"/><Relationship Id="rId20" Type="http://schemas.openxmlformats.org/officeDocument/2006/relationships/chart" Target="../charts/chart20.xml"/><Relationship Id="rId41" Type="http://schemas.openxmlformats.org/officeDocument/2006/relationships/chart" Target="../charts/chart41.xml"/><Relationship Id="rId54" Type="http://schemas.openxmlformats.org/officeDocument/2006/relationships/chart" Target="../charts/chart54.xml"/><Relationship Id="rId62" Type="http://schemas.openxmlformats.org/officeDocument/2006/relationships/chart" Target="../charts/chart62.xml"/><Relationship Id="rId70" Type="http://schemas.openxmlformats.org/officeDocument/2006/relationships/chart" Target="../charts/chart70.xml"/><Relationship Id="rId75" Type="http://schemas.openxmlformats.org/officeDocument/2006/relationships/chart" Target="../charts/chart75.xml"/><Relationship Id="rId83" Type="http://schemas.openxmlformats.org/officeDocument/2006/relationships/chart" Target="../charts/chart83.xml"/><Relationship Id="rId88" Type="http://schemas.openxmlformats.org/officeDocument/2006/relationships/chart" Target="../charts/chart88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36" Type="http://schemas.openxmlformats.org/officeDocument/2006/relationships/chart" Target="../charts/chart36.xml"/><Relationship Id="rId49" Type="http://schemas.openxmlformats.org/officeDocument/2006/relationships/chart" Target="../charts/chart49.xml"/><Relationship Id="rId57" Type="http://schemas.openxmlformats.org/officeDocument/2006/relationships/chart" Target="../charts/chart57.xml"/><Relationship Id="rId10" Type="http://schemas.openxmlformats.org/officeDocument/2006/relationships/chart" Target="../charts/chart10.xml"/><Relationship Id="rId31" Type="http://schemas.openxmlformats.org/officeDocument/2006/relationships/chart" Target="../charts/chart31.xml"/><Relationship Id="rId44" Type="http://schemas.openxmlformats.org/officeDocument/2006/relationships/chart" Target="../charts/chart44.xml"/><Relationship Id="rId52" Type="http://schemas.openxmlformats.org/officeDocument/2006/relationships/chart" Target="../charts/chart52.xml"/><Relationship Id="rId60" Type="http://schemas.openxmlformats.org/officeDocument/2006/relationships/chart" Target="../charts/chart60.xml"/><Relationship Id="rId65" Type="http://schemas.openxmlformats.org/officeDocument/2006/relationships/chart" Target="../charts/chart65.xml"/><Relationship Id="rId73" Type="http://schemas.openxmlformats.org/officeDocument/2006/relationships/chart" Target="../charts/chart73.xml"/><Relationship Id="rId78" Type="http://schemas.openxmlformats.org/officeDocument/2006/relationships/chart" Target="../charts/chart78.xml"/><Relationship Id="rId81" Type="http://schemas.openxmlformats.org/officeDocument/2006/relationships/chart" Target="../charts/chart81.xml"/><Relationship Id="rId86" Type="http://schemas.openxmlformats.org/officeDocument/2006/relationships/chart" Target="../charts/chart86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9" Type="http://schemas.openxmlformats.org/officeDocument/2006/relationships/chart" Target="../charts/chart39.xml"/><Relationship Id="rId34" Type="http://schemas.openxmlformats.org/officeDocument/2006/relationships/chart" Target="../charts/chart34.xml"/><Relationship Id="rId50" Type="http://schemas.openxmlformats.org/officeDocument/2006/relationships/chart" Target="../charts/chart50.xml"/><Relationship Id="rId55" Type="http://schemas.openxmlformats.org/officeDocument/2006/relationships/chart" Target="../charts/chart55.xml"/><Relationship Id="rId76" Type="http://schemas.openxmlformats.org/officeDocument/2006/relationships/chart" Target="../charts/chart76.xml"/><Relationship Id="rId7" Type="http://schemas.openxmlformats.org/officeDocument/2006/relationships/chart" Target="../charts/chart7.xml"/><Relationship Id="rId71" Type="http://schemas.openxmlformats.org/officeDocument/2006/relationships/chart" Target="../charts/chart71.xml"/><Relationship Id="rId2" Type="http://schemas.openxmlformats.org/officeDocument/2006/relationships/chart" Target="../charts/chart2.xml"/><Relationship Id="rId29" Type="http://schemas.openxmlformats.org/officeDocument/2006/relationships/chart" Target="../charts/chart29.xml"/><Relationship Id="rId24" Type="http://schemas.openxmlformats.org/officeDocument/2006/relationships/chart" Target="../charts/chart24.xml"/><Relationship Id="rId40" Type="http://schemas.openxmlformats.org/officeDocument/2006/relationships/chart" Target="../charts/chart40.xml"/><Relationship Id="rId45" Type="http://schemas.openxmlformats.org/officeDocument/2006/relationships/chart" Target="../charts/chart45.xml"/><Relationship Id="rId66" Type="http://schemas.openxmlformats.org/officeDocument/2006/relationships/chart" Target="../charts/chart66.xml"/><Relationship Id="rId87" Type="http://schemas.openxmlformats.org/officeDocument/2006/relationships/chart" Target="../charts/chart87.xml"/><Relationship Id="rId61" Type="http://schemas.openxmlformats.org/officeDocument/2006/relationships/chart" Target="../charts/chart61.xml"/><Relationship Id="rId82" Type="http://schemas.openxmlformats.org/officeDocument/2006/relationships/chart" Target="../charts/chart82.xml"/><Relationship Id="rId19" Type="http://schemas.openxmlformats.org/officeDocument/2006/relationships/chart" Target="../charts/chart1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16</xdr:row>
      <xdr:rowOff>0</xdr:rowOff>
    </xdr:from>
    <xdr:to>
      <xdr:col>16</xdr:col>
      <xdr:colOff>351692</xdr:colOff>
      <xdr:row>55</xdr:row>
      <xdr:rowOff>165456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F4BF087-3515-4AC3-ACEB-2E3AB8D710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436327"/>
          <a:ext cx="13716000" cy="788070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612940</xdr:colOff>
      <xdr:row>254</xdr:row>
      <xdr:rowOff>102969</xdr:rowOff>
    </xdr:from>
    <xdr:to>
      <xdr:col>19</xdr:col>
      <xdr:colOff>1028169</xdr:colOff>
      <xdr:row>275</xdr:row>
      <xdr:rowOff>127482</xdr:rowOff>
    </xdr:to>
    <xdr:grpSp>
      <xdr:nvGrpSpPr>
        <xdr:cNvPr id="13" name="Group 12">
          <a:extLst>
            <a:ext uri="{FF2B5EF4-FFF2-40B4-BE49-F238E27FC236}">
              <a16:creationId xmlns:a16="http://schemas.microsoft.com/office/drawing/2014/main" id="{3BF74915-EF50-40C0-9594-6926847CB47F}"/>
            </a:ext>
          </a:extLst>
        </xdr:cNvPr>
        <xdr:cNvGrpSpPr>
          <a:grpSpLocks noChangeAspect="1"/>
        </xdr:cNvGrpSpPr>
      </xdr:nvGrpSpPr>
      <xdr:grpSpPr>
        <a:xfrm>
          <a:off x="10032107" y="50627802"/>
          <a:ext cx="8384479" cy="4247263"/>
          <a:chOff x="17430750" y="53775429"/>
          <a:chExt cx="8480772" cy="4313144"/>
        </a:xfrm>
      </xdr:grpSpPr>
      <xdr:graphicFrame macro="" fPublished="1">
        <xdr:nvGraphicFramePr>
          <xdr:cNvPr id="50" name="Chart 49">
            <a:extLst>
              <a:ext uri="{FF2B5EF4-FFF2-40B4-BE49-F238E27FC236}">
                <a16:creationId xmlns:a16="http://schemas.microsoft.com/office/drawing/2014/main" id="{2ECF910B-4826-428E-8A13-DE0E9B811754}"/>
              </a:ext>
            </a:extLst>
          </xdr:cNvPr>
          <xdr:cNvGraphicFramePr>
            <a:graphicFrameLocks/>
          </xdr:cNvGraphicFramePr>
        </xdr:nvGraphicFramePr>
        <xdr:xfrm>
          <a:off x="17430750" y="53775429"/>
          <a:ext cx="8480772" cy="4313144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$O$518">
        <xdr:nvSpPr>
          <xdr:cNvPr id="101" name="TextBox 100">
            <a:extLst>
              <a:ext uri="{FF2B5EF4-FFF2-40B4-BE49-F238E27FC236}">
                <a16:creationId xmlns:a16="http://schemas.microsoft.com/office/drawing/2014/main" id="{EFCD2E97-E4EA-4DEE-B066-0AD9C0032911}"/>
              </a:ext>
            </a:extLst>
          </xdr:cNvPr>
          <xdr:cNvSpPr txBox="1"/>
        </xdr:nvSpPr>
        <xdr:spPr>
          <a:xfrm>
            <a:off x="24683357" y="53897893"/>
            <a:ext cx="1061358" cy="367393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fld id="{5754A9B4-9BF1-4AB8-817C-8A95890BDFAC}" type="TxLink">
              <a:rPr lang="en-US" sz="1200" b="0" i="0" u="none" strike="noStrike">
                <a:solidFill>
                  <a:srgbClr val="000000"/>
                </a:solidFill>
                <a:latin typeface="Calibri"/>
                <a:cs typeface="Calibri"/>
              </a:rPr>
              <a:pPr algn="ctr"/>
              <a:t>1,000 teu</a:t>
            </a:fld>
            <a:endParaRPr lang="en-US" sz="1200"/>
          </a:p>
        </xdr:txBody>
      </xdr:sp>
    </xdr:grpSp>
    <xdr:clientData/>
  </xdr:twoCellAnchor>
  <xdr:twoCellAnchor editAs="absolute">
    <xdr:from>
      <xdr:col>10</xdr:col>
      <xdr:colOff>612940</xdr:colOff>
      <xdr:row>277</xdr:row>
      <xdr:rowOff>7472</xdr:rowOff>
    </xdr:from>
    <xdr:to>
      <xdr:col>19</xdr:col>
      <xdr:colOff>1028169</xdr:colOff>
      <xdr:row>298</xdr:row>
      <xdr:rowOff>43890</xdr:rowOff>
    </xdr:to>
    <xdr:grpSp>
      <xdr:nvGrpSpPr>
        <xdr:cNvPr id="102" name="Group 101">
          <a:extLst>
            <a:ext uri="{FF2B5EF4-FFF2-40B4-BE49-F238E27FC236}">
              <a16:creationId xmlns:a16="http://schemas.microsoft.com/office/drawing/2014/main" id="{63FF0636-D93D-4528-8981-712A73C69FF1}"/>
            </a:ext>
          </a:extLst>
        </xdr:cNvPr>
        <xdr:cNvGrpSpPr>
          <a:grpSpLocks noChangeAspect="1"/>
        </xdr:cNvGrpSpPr>
      </xdr:nvGrpSpPr>
      <xdr:grpSpPr>
        <a:xfrm>
          <a:off x="10032107" y="55157222"/>
          <a:ext cx="8384479" cy="4259168"/>
          <a:chOff x="17430750" y="53775429"/>
          <a:chExt cx="8480772" cy="4313144"/>
        </a:xfrm>
      </xdr:grpSpPr>
      <xdr:graphicFrame macro="" fPublished="1">
        <xdr:nvGraphicFramePr>
          <xdr:cNvPr id="103" name="Chart 102">
            <a:extLst>
              <a:ext uri="{FF2B5EF4-FFF2-40B4-BE49-F238E27FC236}">
                <a16:creationId xmlns:a16="http://schemas.microsoft.com/office/drawing/2014/main" id="{3C4FA7E0-90AF-493E-BAE1-41E7BFAEA788}"/>
              </a:ext>
            </a:extLst>
          </xdr:cNvPr>
          <xdr:cNvGraphicFramePr>
            <a:graphicFrameLocks/>
          </xdr:cNvGraphicFramePr>
        </xdr:nvGraphicFramePr>
        <xdr:xfrm>
          <a:off x="17430750" y="53775429"/>
          <a:ext cx="8480772" cy="4313144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sp macro="" textlink="$O$519">
        <xdr:nvSpPr>
          <xdr:cNvPr id="104" name="TextBox 103">
            <a:extLst>
              <a:ext uri="{FF2B5EF4-FFF2-40B4-BE49-F238E27FC236}">
                <a16:creationId xmlns:a16="http://schemas.microsoft.com/office/drawing/2014/main" id="{A0D75303-0658-402E-860A-B4C0FA8C1772}"/>
              </a:ext>
            </a:extLst>
          </xdr:cNvPr>
          <xdr:cNvSpPr txBox="1"/>
        </xdr:nvSpPr>
        <xdr:spPr>
          <a:xfrm>
            <a:off x="24683357" y="53897893"/>
            <a:ext cx="1061358" cy="367393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fld id="{6C75FFB2-F255-40CB-B072-5887FF2E1D16}" type="TxLink">
              <a:rPr lang="en-US" sz="1200" b="0" i="0" u="none" strike="noStrike">
                <a:solidFill>
                  <a:srgbClr val="000000"/>
                </a:solidFill>
                <a:latin typeface="Calibri"/>
                <a:cs typeface="Calibri"/>
              </a:rPr>
              <a:pPr algn="ctr"/>
              <a:t>3,000 teu</a:t>
            </a:fld>
            <a:endParaRPr lang="en-US" sz="1200"/>
          </a:p>
        </xdr:txBody>
      </xdr:sp>
    </xdr:grpSp>
    <xdr:clientData/>
  </xdr:twoCellAnchor>
  <xdr:twoCellAnchor editAs="absolute">
    <xdr:from>
      <xdr:col>10</xdr:col>
      <xdr:colOff>612940</xdr:colOff>
      <xdr:row>299</xdr:row>
      <xdr:rowOff>114380</xdr:rowOff>
    </xdr:from>
    <xdr:to>
      <xdr:col>19</xdr:col>
      <xdr:colOff>1028169</xdr:colOff>
      <xdr:row>320</xdr:row>
      <xdr:rowOff>153700</xdr:rowOff>
    </xdr:to>
    <xdr:grpSp>
      <xdr:nvGrpSpPr>
        <xdr:cNvPr id="105" name="Group 104">
          <a:extLst>
            <a:ext uri="{FF2B5EF4-FFF2-40B4-BE49-F238E27FC236}">
              <a16:creationId xmlns:a16="http://schemas.microsoft.com/office/drawing/2014/main" id="{6AD122D0-EBA2-468D-A627-C78CD1637740}"/>
            </a:ext>
          </a:extLst>
        </xdr:cNvPr>
        <xdr:cNvGrpSpPr>
          <a:grpSpLocks noChangeAspect="1"/>
        </xdr:cNvGrpSpPr>
      </xdr:nvGrpSpPr>
      <xdr:grpSpPr>
        <a:xfrm>
          <a:off x="10032107" y="59687963"/>
          <a:ext cx="8384479" cy="4262070"/>
          <a:chOff x="17430750" y="53775429"/>
          <a:chExt cx="8480772" cy="4313144"/>
        </a:xfrm>
      </xdr:grpSpPr>
      <xdr:graphicFrame macro="" fPublished="1">
        <xdr:nvGraphicFramePr>
          <xdr:cNvPr id="106" name="Chart 105">
            <a:extLst>
              <a:ext uri="{FF2B5EF4-FFF2-40B4-BE49-F238E27FC236}">
                <a16:creationId xmlns:a16="http://schemas.microsoft.com/office/drawing/2014/main" id="{7C312C64-2594-44C2-9C46-9E3D7C871C8C}"/>
              </a:ext>
            </a:extLst>
          </xdr:cNvPr>
          <xdr:cNvGraphicFramePr>
            <a:graphicFrameLocks/>
          </xdr:cNvGraphicFramePr>
        </xdr:nvGraphicFramePr>
        <xdr:xfrm>
          <a:off x="17430750" y="53775429"/>
          <a:ext cx="8480772" cy="4313144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sp macro="" textlink="$O$520">
        <xdr:nvSpPr>
          <xdr:cNvPr id="107" name="TextBox 106">
            <a:extLst>
              <a:ext uri="{FF2B5EF4-FFF2-40B4-BE49-F238E27FC236}">
                <a16:creationId xmlns:a16="http://schemas.microsoft.com/office/drawing/2014/main" id="{F697E324-13BF-48C6-9262-BDA9D28508A1}"/>
              </a:ext>
            </a:extLst>
          </xdr:cNvPr>
          <xdr:cNvSpPr txBox="1"/>
        </xdr:nvSpPr>
        <xdr:spPr>
          <a:xfrm>
            <a:off x="24683357" y="53897893"/>
            <a:ext cx="1061358" cy="367393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fld id="{CBA60BD2-B898-4B36-AA8D-36828660AA5A}" type="TxLink">
              <a:rPr lang="en-US" sz="1200" b="0" i="0" u="none" strike="noStrike">
                <a:solidFill>
                  <a:srgbClr val="000000"/>
                </a:solidFill>
                <a:latin typeface="Calibri"/>
                <a:cs typeface="Calibri"/>
              </a:rPr>
              <a:pPr algn="ctr"/>
              <a:t>6,000 teu</a:t>
            </a:fld>
            <a:endParaRPr lang="en-US" sz="1200"/>
          </a:p>
        </xdr:txBody>
      </xdr:sp>
    </xdr:grpSp>
    <xdr:clientData/>
  </xdr:twoCellAnchor>
  <xdr:twoCellAnchor editAs="absolute">
    <xdr:from>
      <xdr:col>10</xdr:col>
      <xdr:colOff>612940</xdr:colOff>
      <xdr:row>322</xdr:row>
      <xdr:rowOff>33690</xdr:rowOff>
    </xdr:from>
    <xdr:to>
      <xdr:col>19</xdr:col>
      <xdr:colOff>1028169</xdr:colOff>
      <xdr:row>343</xdr:row>
      <xdr:rowOff>41641</xdr:rowOff>
    </xdr:to>
    <xdr:grpSp>
      <xdr:nvGrpSpPr>
        <xdr:cNvPr id="108" name="Group 107">
          <a:extLst>
            <a:ext uri="{FF2B5EF4-FFF2-40B4-BE49-F238E27FC236}">
              <a16:creationId xmlns:a16="http://schemas.microsoft.com/office/drawing/2014/main" id="{A89DBE50-4771-4D76-B799-F45ADCE141CC}"/>
            </a:ext>
          </a:extLst>
        </xdr:cNvPr>
        <xdr:cNvGrpSpPr>
          <a:grpSpLocks noChangeAspect="1"/>
        </xdr:cNvGrpSpPr>
      </xdr:nvGrpSpPr>
      <xdr:grpSpPr>
        <a:xfrm>
          <a:off x="10032107" y="64232190"/>
          <a:ext cx="8384479" cy="4230701"/>
          <a:chOff x="17430750" y="53775429"/>
          <a:chExt cx="8480772" cy="4313144"/>
        </a:xfrm>
      </xdr:grpSpPr>
      <xdr:graphicFrame macro="" fPublished="1">
        <xdr:nvGraphicFramePr>
          <xdr:cNvPr id="109" name="Chart 108">
            <a:extLst>
              <a:ext uri="{FF2B5EF4-FFF2-40B4-BE49-F238E27FC236}">
                <a16:creationId xmlns:a16="http://schemas.microsoft.com/office/drawing/2014/main" id="{A4D5BCE1-2711-4D74-A789-EDD79DE4740A}"/>
              </a:ext>
            </a:extLst>
          </xdr:cNvPr>
          <xdr:cNvGraphicFramePr>
            <a:graphicFrameLocks/>
          </xdr:cNvGraphicFramePr>
        </xdr:nvGraphicFramePr>
        <xdr:xfrm>
          <a:off x="17430750" y="53775429"/>
          <a:ext cx="8480772" cy="4313144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"/>
          </a:graphicData>
        </a:graphic>
      </xdr:graphicFrame>
      <xdr:sp macro="" textlink="$O$521">
        <xdr:nvSpPr>
          <xdr:cNvPr id="110" name="TextBox 109">
            <a:extLst>
              <a:ext uri="{FF2B5EF4-FFF2-40B4-BE49-F238E27FC236}">
                <a16:creationId xmlns:a16="http://schemas.microsoft.com/office/drawing/2014/main" id="{DF648848-6F41-4120-BFEC-EFB9FCDCDC32}"/>
              </a:ext>
            </a:extLst>
          </xdr:cNvPr>
          <xdr:cNvSpPr txBox="1"/>
        </xdr:nvSpPr>
        <xdr:spPr>
          <a:xfrm>
            <a:off x="24683357" y="53897893"/>
            <a:ext cx="1061358" cy="367393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fld id="{0064CD9D-447F-47A3-B717-95839D8FF5E1}" type="TxLink">
              <a:rPr lang="en-US" sz="1200" b="0" i="0" u="none" strike="noStrike">
                <a:solidFill>
                  <a:srgbClr val="000000"/>
                </a:solidFill>
                <a:latin typeface="Calibri"/>
                <a:cs typeface="Calibri"/>
              </a:rPr>
              <a:pPr algn="ctr"/>
              <a:t>9,000 teu</a:t>
            </a:fld>
            <a:endParaRPr lang="en-US" sz="1200"/>
          </a:p>
        </xdr:txBody>
      </xdr:sp>
    </xdr:grpSp>
    <xdr:clientData/>
  </xdr:twoCellAnchor>
  <xdr:twoCellAnchor editAs="absolute">
    <xdr:from>
      <xdr:col>10</xdr:col>
      <xdr:colOff>612940</xdr:colOff>
      <xdr:row>344</xdr:row>
      <xdr:rowOff>112131</xdr:rowOff>
    </xdr:from>
    <xdr:to>
      <xdr:col>19</xdr:col>
      <xdr:colOff>1028169</xdr:colOff>
      <xdr:row>365</xdr:row>
      <xdr:rowOff>146149</xdr:rowOff>
    </xdr:to>
    <xdr:grpSp>
      <xdr:nvGrpSpPr>
        <xdr:cNvPr id="111" name="Group 110">
          <a:extLst>
            <a:ext uri="{FF2B5EF4-FFF2-40B4-BE49-F238E27FC236}">
              <a16:creationId xmlns:a16="http://schemas.microsoft.com/office/drawing/2014/main" id="{80147A32-EDD9-4F54-AF6C-7CDB270B35DD}"/>
            </a:ext>
          </a:extLst>
        </xdr:cNvPr>
        <xdr:cNvGrpSpPr>
          <a:grpSpLocks noChangeAspect="1"/>
        </xdr:cNvGrpSpPr>
      </xdr:nvGrpSpPr>
      <xdr:grpSpPr>
        <a:xfrm>
          <a:off x="10032107" y="68734464"/>
          <a:ext cx="8384479" cy="4256768"/>
          <a:chOff x="17430750" y="53775429"/>
          <a:chExt cx="8480772" cy="4313144"/>
        </a:xfrm>
      </xdr:grpSpPr>
      <xdr:graphicFrame macro="" fPublished="1">
        <xdr:nvGraphicFramePr>
          <xdr:cNvPr id="112" name="Chart 111">
            <a:extLst>
              <a:ext uri="{FF2B5EF4-FFF2-40B4-BE49-F238E27FC236}">
                <a16:creationId xmlns:a16="http://schemas.microsoft.com/office/drawing/2014/main" id="{EC087DD2-8D3F-488E-86B7-259F7ABCEBA2}"/>
              </a:ext>
            </a:extLst>
          </xdr:cNvPr>
          <xdr:cNvGraphicFramePr>
            <a:graphicFrameLocks/>
          </xdr:cNvGraphicFramePr>
        </xdr:nvGraphicFramePr>
        <xdr:xfrm>
          <a:off x="17430750" y="53775429"/>
          <a:ext cx="8480772" cy="4313144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5"/>
          </a:graphicData>
        </a:graphic>
      </xdr:graphicFrame>
      <xdr:sp macro="" textlink="$O$522">
        <xdr:nvSpPr>
          <xdr:cNvPr id="113" name="TextBox 112">
            <a:extLst>
              <a:ext uri="{FF2B5EF4-FFF2-40B4-BE49-F238E27FC236}">
                <a16:creationId xmlns:a16="http://schemas.microsoft.com/office/drawing/2014/main" id="{F9E537E1-B1C5-4338-B139-C3D797C7E1AD}"/>
              </a:ext>
            </a:extLst>
          </xdr:cNvPr>
          <xdr:cNvSpPr txBox="1"/>
        </xdr:nvSpPr>
        <xdr:spPr>
          <a:xfrm>
            <a:off x="24683357" y="53897893"/>
            <a:ext cx="1061358" cy="367393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fld id="{B1721FBE-6276-4CEE-9AEA-03BCFFFA2E19}" type="TxLink">
              <a:rPr lang="en-US" sz="1200" b="0" i="0" u="none" strike="noStrike">
                <a:solidFill>
                  <a:srgbClr val="000000"/>
                </a:solidFill>
                <a:latin typeface="Calibri"/>
                <a:cs typeface="Calibri"/>
              </a:rPr>
              <a:pPr algn="ctr"/>
              <a:t>14,000 teu</a:t>
            </a:fld>
            <a:endParaRPr lang="en-US" sz="1200"/>
          </a:p>
        </xdr:txBody>
      </xdr:sp>
    </xdr:grpSp>
    <xdr:clientData/>
  </xdr:twoCellAnchor>
  <xdr:twoCellAnchor editAs="absolute">
    <xdr:from>
      <xdr:col>10</xdr:col>
      <xdr:colOff>612940</xdr:colOff>
      <xdr:row>367</xdr:row>
      <xdr:rowOff>26139</xdr:rowOff>
    </xdr:from>
    <xdr:to>
      <xdr:col>19</xdr:col>
      <xdr:colOff>1028169</xdr:colOff>
      <xdr:row>388</xdr:row>
      <xdr:rowOff>67861</xdr:rowOff>
    </xdr:to>
    <xdr:grpSp>
      <xdr:nvGrpSpPr>
        <xdr:cNvPr id="117" name="Group 116">
          <a:extLst>
            <a:ext uri="{FF2B5EF4-FFF2-40B4-BE49-F238E27FC236}">
              <a16:creationId xmlns:a16="http://schemas.microsoft.com/office/drawing/2014/main" id="{58EAAADC-4647-488B-981A-178C3EE51AED}"/>
            </a:ext>
          </a:extLst>
        </xdr:cNvPr>
        <xdr:cNvGrpSpPr>
          <a:grpSpLocks noChangeAspect="1"/>
        </xdr:cNvGrpSpPr>
      </xdr:nvGrpSpPr>
      <xdr:grpSpPr>
        <a:xfrm>
          <a:off x="10032107" y="73273389"/>
          <a:ext cx="8384479" cy="4264472"/>
          <a:chOff x="17430750" y="53775429"/>
          <a:chExt cx="8480772" cy="4313144"/>
        </a:xfrm>
      </xdr:grpSpPr>
      <xdr:graphicFrame macro="" fPublished="1">
        <xdr:nvGraphicFramePr>
          <xdr:cNvPr id="118" name="Chart 117">
            <a:extLst>
              <a:ext uri="{FF2B5EF4-FFF2-40B4-BE49-F238E27FC236}">
                <a16:creationId xmlns:a16="http://schemas.microsoft.com/office/drawing/2014/main" id="{BB6C0FD5-274A-43B5-B3C2-AF909FA2E9B6}"/>
              </a:ext>
            </a:extLst>
          </xdr:cNvPr>
          <xdr:cNvGraphicFramePr>
            <a:graphicFrameLocks/>
          </xdr:cNvGraphicFramePr>
        </xdr:nvGraphicFramePr>
        <xdr:xfrm>
          <a:off x="17430750" y="53775429"/>
          <a:ext cx="8480772" cy="4313144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6"/>
          </a:graphicData>
        </a:graphic>
      </xdr:graphicFrame>
      <xdr:sp macro="" textlink="$O$523">
        <xdr:nvSpPr>
          <xdr:cNvPr id="119" name="TextBox 118">
            <a:extLst>
              <a:ext uri="{FF2B5EF4-FFF2-40B4-BE49-F238E27FC236}">
                <a16:creationId xmlns:a16="http://schemas.microsoft.com/office/drawing/2014/main" id="{0DA3525C-8624-4748-823D-C9255E9BE802}"/>
              </a:ext>
            </a:extLst>
          </xdr:cNvPr>
          <xdr:cNvSpPr txBox="1"/>
        </xdr:nvSpPr>
        <xdr:spPr>
          <a:xfrm>
            <a:off x="24683357" y="53897893"/>
            <a:ext cx="1061358" cy="367393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fld id="{B474602C-30EE-4874-8485-C56E7CEAF8D9}" type="TxLink">
              <a:rPr lang="en-US" sz="1200" b="0" i="0" u="none" strike="noStrike">
                <a:solidFill>
                  <a:srgbClr val="000000"/>
                </a:solidFill>
                <a:latin typeface="Calibri"/>
                <a:cs typeface="Calibri"/>
              </a:rPr>
              <a:pPr algn="ctr"/>
              <a:t>17,000 teu</a:t>
            </a:fld>
            <a:endParaRPr lang="en-US" sz="1200"/>
          </a:p>
        </xdr:txBody>
      </xdr:sp>
    </xdr:grpSp>
    <xdr:clientData/>
  </xdr:twoCellAnchor>
  <xdr:twoCellAnchor editAs="absolute">
    <xdr:from>
      <xdr:col>10</xdr:col>
      <xdr:colOff>612940</xdr:colOff>
      <xdr:row>389</xdr:row>
      <xdr:rowOff>138351</xdr:rowOff>
    </xdr:from>
    <xdr:to>
      <xdr:col>19</xdr:col>
      <xdr:colOff>1028169</xdr:colOff>
      <xdr:row>410</xdr:row>
      <xdr:rowOff>159909</xdr:rowOff>
    </xdr:to>
    <xdr:grpSp>
      <xdr:nvGrpSpPr>
        <xdr:cNvPr id="120" name="Group 119">
          <a:extLst>
            <a:ext uri="{FF2B5EF4-FFF2-40B4-BE49-F238E27FC236}">
              <a16:creationId xmlns:a16="http://schemas.microsoft.com/office/drawing/2014/main" id="{D3D6EF3C-FF13-4C1B-9693-5B3F47F9600A}"/>
            </a:ext>
          </a:extLst>
        </xdr:cNvPr>
        <xdr:cNvGrpSpPr>
          <a:grpSpLocks noChangeAspect="1"/>
        </xdr:cNvGrpSpPr>
      </xdr:nvGrpSpPr>
      <xdr:grpSpPr>
        <a:xfrm>
          <a:off x="10032107" y="77809434"/>
          <a:ext cx="8384479" cy="4244308"/>
          <a:chOff x="17430750" y="53775429"/>
          <a:chExt cx="8480772" cy="4313144"/>
        </a:xfrm>
      </xdr:grpSpPr>
      <xdr:graphicFrame macro="" fPublished="1">
        <xdr:nvGraphicFramePr>
          <xdr:cNvPr id="121" name="Chart 120">
            <a:extLst>
              <a:ext uri="{FF2B5EF4-FFF2-40B4-BE49-F238E27FC236}">
                <a16:creationId xmlns:a16="http://schemas.microsoft.com/office/drawing/2014/main" id="{68737AD0-6A4E-4D43-A09B-B0A03EF74B0A}"/>
              </a:ext>
            </a:extLst>
          </xdr:cNvPr>
          <xdr:cNvGraphicFramePr>
            <a:graphicFrameLocks/>
          </xdr:cNvGraphicFramePr>
        </xdr:nvGraphicFramePr>
        <xdr:xfrm>
          <a:off x="17430750" y="53775429"/>
          <a:ext cx="8480772" cy="4313144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7"/>
          </a:graphicData>
        </a:graphic>
      </xdr:graphicFrame>
      <xdr:sp macro="" textlink="$O$524">
        <xdr:nvSpPr>
          <xdr:cNvPr id="122" name="TextBox 121">
            <a:extLst>
              <a:ext uri="{FF2B5EF4-FFF2-40B4-BE49-F238E27FC236}">
                <a16:creationId xmlns:a16="http://schemas.microsoft.com/office/drawing/2014/main" id="{1E3CF6F4-51A6-43B1-99FE-31AB26193AF3}"/>
              </a:ext>
            </a:extLst>
          </xdr:cNvPr>
          <xdr:cNvSpPr txBox="1"/>
        </xdr:nvSpPr>
        <xdr:spPr>
          <a:xfrm>
            <a:off x="24288750" y="53897893"/>
            <a:ext cx="1455965" cy="367393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fld id="{EB6DF118-ABF8-46EB-A38B-476052DBF1E1}" type="TxLink">
              <a:rPr lang="en-US" sz="1200" b="0" i="0" u="none" strike="noStrike">
                <a:solidFill>
                  <a:srgbClr val="000000"/>
                </a:solidFill>
                <a:latin typeface="Calibri"/>
                <a:cs typeface="Calibri"/>
              </a:rPr>
              <a:pPr algn="ctr"/>
              <a:t>Handymax</a:t>
            </a:fld>
            <a:endParaRPr lang="en-US" sz="1200"/>
          </a:p>
        </xdr:txBody>
      </xdr:sp>
    </xdr:grpSp>
    <xdr:clientData/>
  </xdr:twoCellAnchor>
  <xdr:twoCellAnchor editAs="absolute">
    <xdr:from>
      <xdr:col>10</xdr:col>
      <xdr:colOff>612940</xdr:colOff>
      <xdr:row>412</xdr:row>
      <xdr:rowOff>39899</xdr:rowOff>
    </xdr:from>
    <xdr:to>
      <xdr:col>19</xdr:col>
      <xdr:colOff>1028169</xdr:colOff>
      <xdr:row>433</xdr:row>
      <xdr:rowOff>76319</xdr:rowOff>
    </xdr:to>
    <xdr:grpSp>
      <xdr:nvGrpSpPr>
        <xdr:cNvPr id="123" name="Group 122">
          <a:extLst>
            <a:ext uri="{FF2B5EF4-FFF2-40B4-BE49-F238E27FC236}">
              <a16:creationId xmlns:a16="http://schemas.microsoft.com/office/drawing/2014/main" id="{862ACE70-9058-4E05-B3C9-3EAFE3D585D3}"/>
            </a:ext>
          </a:extLst>
        </xdr:cNvPr>
        <xdr:cNvGrpSpPr>
          <a:grpSpLocks noChangeAspect="1"/>
        </xdr:cNvGrpSpPr>
      </xdr:nvGrpSpPr>
      <xdr:grpSpPr>
        <a:xfrm>
          <a:off x="10032107" y="82335899"/>
          <a:ext cx="8384479" cy="4259170"/>
          <a:chOff x="17430750" y="53775429"/>
          <a:chExt cx="8480772" cy="4313144"/>
        </a:xfrm>
      </xdr:grpSpPr>
      <xdr:graphicFrame macro="" fPublished="1">
        <xdr:nvGraphicFramePr>
          <xdr:cNvPr id="124" name="Chart 123">
            <a:extLst>
              <a:ext uri="{FF2B5EF4-FFF2-40B4-BE49-F238E27FC236}">
                <a16:creationId xmlns:a16="http://schemas.microsoft.com/office/drawing/2014/main" id="{17A4962E-7847-403B-BEC3-7CECBC449003}"/>
              </a:ext>
            </a:extLst>
          </xdr:cNvPr>
          <xdr:cNvGraphicFramePr>
            <a:graphicFrameLocks/>
          </xdr:cNvGraphicFramePr>
        </xdr:nvGraphicFramePr>
        <xdr:xfrm>
          <a:off x="17430750" y="53775429"/>
          <a:ext cx="8480772" cy="4313144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8"/>
          </a:graphicData>
        </a:graphic>
      </xdr:graphicFrame>
      <xdr:sp macro="" textlink="$O$525">
        <xdr:nvSpPr>
          <xdr:cNvPr id="125" name="TextBox 124">
            <a:extLst>
              <a:ext uri="{FF2B5EF4-FFF2-40B4-BE49-F238E27FC236}">
                <a16:creationId xmlns:a16="http://schemas.microsoft.com/office/drawing/2014/main" id="{538376EC-2E3E-46F8-84E6-A6DCD0F74C85}"/>
              </a:ext>
            </a:extLst>
          </xdr:cNvPr>
          <xdr:cNvSpPr txBox="1"/>
        </xdr:nvSpPr>
        <xdr:spPr>
          <a:xfrm>
            <a:off x="24288750" y="53897893"/>
            <a:ext cx="1455965" cy="367393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fld id="{0EBF46CA-587A-45CE-BEC2-CBD096BC1975}" type="TxLink">
              <a:rPr lang="en-US" sz="1200" b="0" i="0" u="none" strike="noStrike">
                <a:solidFill>
                  <a:srgbClr val="000000"/>
                </a:solidFill>
                <a:latin typeface="Calibri"/>
                <a:cs typeface="Calibri"/>
              </a:rPr>
              <a:pPr algn="ctr"/>
              <a:t>Panamax</a:t>
            </a:fld>
            <a:endParaRPr lang="en-US" sz="1200"/>
          </a:p>
        </xdr:txBody>
      </xdr:sp>
    </xdr:grpSp>
    <xdr:clientData/>
  </xdr:twoCellAnchor>
  <xdr:twoCellAnchor editAs="absolute">
    <xdr:from>
      <xdr:col>10</xdr:col>
      <xdr:colOff>612940</xdr:colOff>
      <xdr:row>434</xdr:row>
      <xdr:rowOff>146806</xdr:rowOff>
    </xdr:from>
    <xdr:to>
      <xdr:col>19</xdr:col>
      <xdr:colOff>1028169</xdr:colOff>
      <xdr:row>455</xdr:row>
      <xdr:rowOff>160093</xdr:rowOff>
    </xdr:to>
    <xdr:grpSp>
      <xdr:nvGrpSpPr>
        <xdr:cNvPr id="126" name="Group 125">
          <a:extLst>
            <a:ext uri="{FF2B5EF4-FFF2-40B4-BE49-F238E27FC236}">
              <a16:creationId xmlns:a16="http://schemas.microsoft.com/office/drawing/2014/main" id="{57E11BC0-3695-4867-97EC-491BF15F84AB}"/>
            </a:ext>
          </a:extLst>
        </xdr:cNvPr>
        <xdr:cNvGrpSpPr>
          <a:grpSpLocks noChangeAspect="1"/>
        </xdr:cNvGrpSpPr>
      </xdr:nvGrpSpPr>
      <xdr:grpSpPr>
        <a:xfrm>
          <a:off x="10032107" y="86866639"/>
          <a:ext cx="8384479" cy="4236037"/>
          <a:chOff x="17430750" y="53775429"/>
          <a:chExt cx="8480772" cy="4313144"/>
        </a:xfrm>
      </xdr:grpSpPr>
      <xdr:graphicFrame macro="" fPublished="1">
        <xdr:nvGraphicFramePr>
          <xdr:cNvPr id="127" name="Chart 126">
            <a:extLst>
              <a:ext uri="{FF2B5EF4-FFF2-40B4-BE49-F238E27FC236}">
                <a16:creationId xmlns:a16="http://schemas.microsoft.com/office/drawing/2014/main" id="{4D40941B-9997-4C26-93AC-FFE8AFB65D93}"/>
              </a:ext>
            </a:extLst>
          </xdr:cNvPr>
          <xdr:cNvGraphicFramePr>
            <a:graphicFrameLocks/>
          </xdr:cNvGraphicFramePr>
        </xdr:nvGraphicFramePr>
        <xdr:xfrm>
          <a:off x="17430750" y="53775429"/>
          <a:ext cx="8480772" cy="4313144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9"/>
          </a:graphicData>
        </a:graphic>
      </xdr:graphicFrame>
      <xdr:sp macro="" textlink="$O$526">
        <xdr:nvSpPr>
          <xdr:cNvPr id="128" name="TextBox 127">
            <a:extLst>
              <a:ext uri="{FF2B5EF4-FFF2-40B4-BE49-F238E27FC236}">
                <a16:creationId xmlns:a16="http://schemas.microsoft.com/office/drawing/2014/main" id="{51340C60-3AC0-4626-974C-BA3B12895B6D}"/>
              </a:ext>
            </a:extLst>
          </xdr:cNvPr>
          <xdr:cNvSpPr txBox="1"/>
        </xdr:nvSpPr>
        <xdr:spPr>
          <a:xfrm>
            <a:off x="24288750" y="53897893"/>
            <a:ext cx="1455965" cy="367393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fld id="{96B88A4D-D0D7-4C83-A98B-AC5BD79658BB}" type="TxLink">
              <a:rPr lang="en-US" sz="1200" b="0" i="0" u="none" strike="noStrike">
                <a:solidFill>
                  <a:srgbClr val="000000"/>
                </a:solidFill>
                <a:latin typeface="Calibri"/>
                <a:cs typeface="Calibri"/>
              </a:rPr>
              <a:pPr algn="ctr"/>
              <a:t>Capesize</a:t>
            </a:fld>
            <a:endParaRPr lang="en-US" sz="1200"/>
          </a:p>
        </xdr:txBody>
      </xdr:sp>
    </xdr:grpSp>
    <xdr:clientData/>
  </xdr:twoCellAnchor>
  <xdr:twoCellAnchor editAs="absolute">
    <xdr:from>
      <xdr:col>0</xdr:col>
      <xdr:colOff>771525</xdr:colOff>
      <xdr:row>254</xdr:row>
      <xdr:rowOff>64869</xdr:rowOff>
    </xdr:from>
    <xdr:to>
      <xdr:col>9</xdr:col>
      <xdr:colOff>643676</xdr:colOff>
      <xdr:row>275</xdr:row>
      <xdr:rowOff>91763</xdr:rowOff>
    </xdr:to>
    <xdr:grpSp>
      <xdr:nvGrpSpPr>
        <xdr:cNvPr id="15" name="Group 14">
          <a:extLst>
            <a:ext uri="{FF2B5EF4-FFF2-40B4-BE49-F238E27FC236}">
              <a16:creationId xmlns:a16="http://schemas.microsoft.com/office/drawing/2014/main" id="{3115A11C-5439-4828-9868-BA4566F432DB}"/>
            </a:ext>
          </a:extLst>
        </xdr:cNvPr>
        <xdr:cNvGrpSpPr>
          <a:grpSpLocks noChangeAspect="1"/>
        </xdr:cNvGrpSpPr>
      </xdr:nvGrpSpPr>
      <xdr:grpSpPr>
        <a:xfrm>
          <a:off x="771525" y="50589702"/>
          <a:ext cx="8455234" cy="4249644"/>
          <a:chOff x="3375772" y="49775781"/>
          <a:chExt cx="8438030" cy="4273924"/>
        </a:xfrm>
      </xdr:grpSpPr>
      <xdr:grpSp>
        <xdr:nvGrpSpPr>
          <xdr:cNvPr id="3" name="Group 2">
            <a:extLst>
              <a:ext uri="{FF2B5EF4-FFF2-40B4-BE49-F238E27FC236}">
                <a16:creationId xmlns:a16="http://schemas.microsoft.com/office/drawing/2014/main" id="{6B07B907-FE42-4EE6-B83B-CD5F97065EC8}"/>
              </a:ext>
            </a:extLst>
          </xdr:cNvPr>
          <xdr:cNvGrpSpPr/>
        </xdr:nvGrpSpPr>
        <xdr:grpSpPr>
          <a:xfrm>
            <a:off x="3375772" y="49775781"/>
            <a:ext cx="8438030" cy="4273924"/>
            <a:chOff x="3404720" y="53738661"/>
            <a:chExt cx="8464444" cy="4313144"/>
          </a:xfrm>
        </xdr:grpSpPr>
        <xdr:graphicFrame macro="" fPublished="1">
          <xdr:nvGraphicFramePr>
            <xdr:cNvPr id="5" name="Chart 4">
              <a:extLst>
                <a:ext uri="{FF2B5EF4-FFF2-40B4-BE49-F238E27FC236}">
                  <a16:creationId xmlns:a16="http://schemas.microsoft.com/office/drawing/2014/main" id="{A13EE9B2-9C89-A84C-BA59-35546BE0BC13}"/>
                </a:ext>
              </a:extLst>
            </xdr:cNvPr>
            <xdr:cNvGraphicFramePr/>
          </xdr:nvGraphicFramePr>
          <xdr:xfrm>
            <a:off x="3404720" y="53738661"/>
            <a:ext cx="8464444" cy="4313144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10"/>
            </a:graphicData>
          </a:graphic>
        </xdr:graphicFrame>
        <xdr:sp macro="" textlink="$B$518">
          <xdr:nvSpPr>
            <xdr:cNvPr id="2" name="TextBox 1">
              <a:extLst>
                <a:ext uri="{FF2B5EF4-FFF2-40B4-BE49-F238E27FC236}">
                  <a16:creationId xmlns:a16="http://schemas.microsoft.com/office/drawing/2014/main" id="{06BBEBA7-F9F9-44DF-8CFB-0311B8B37359}"/>
                </a:ext>
              </a:extLst>
            </xdr:cNvPr>
            <xdr:cNvSpPr txBox="1"/>
          </xdr:nvSpPr>
          <xdr:spPr>
            <a:xfrm>
              <a:off x="10640786" y="53857072"/>
              <a:ext cx="1061358" cy="367393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fld id="{EA18534D-B00C-4869-8392-CAA40C3E2FF4}" type="TxLink">
                <a:rPr lang="en-US" sz="1200" b="0" i="0" u="none" strike="noStrike">
                  <a:solidFill>
                    <a:srgbClr val="000000"/>
                  </a:solidFill>
                  <a:latin typeface="Calibri"/>
                  <a:cs typeface="Calibri"/>
                </a:rPr>
                <a:pPr algn="ctr"/>
                <a:t>1,000 teu</a:t>
              </a:fld>
              <a:endParaRPr lang="en-US" sz="1200"/>
            </a:p>
          </xdr:txBody>
        </xdr:sp>
      </xdr:grpSp>
      <xdr:grpSp>
        <xdr:nvGrpSpPr>
          <xdr:cNvPr id="14" name="Group 13">
            <a:extLst>
              <a:ext uri="{FF2B5EF4-FFF2-40B4-BE49-F238E27FC236}">
                <a16:creationId xmlns:a16="http://schemas.microsoft.com/office/drawing/2014/main" id="{A7D25DB6-2DCA-481D-859E-514F2AF83BA3}"/>
              </a:ext>
            </a:extLst>
          </xdr:cNvPr>
          <xdr:cNvGrpSpPr/>
        </xdr:nvGrpSpPr>
        <xdr:grpSpPr>
          <a:xfrm>
            <a:off x="3738282" y="49838533"/>
            <a:ext cx="1110151" cy="368535"/>
            <a:chOff x="3738282" y="49838533"/>
            <a:chExt cx="1110151" cy="368535"/>
          </a:xfrm>
        </xdr:grpSpPr>
        <xdr:sp macro="" textlink="$I$14">
          <xdr:nvSpPr>
            <xdr:cNvPr id="56" name="TextBox 55">
              <a:extLst>
                <a:ext uri="{FF2B5EF4-FFF2-40B4-BE49-F238E27FC236}">
                  <a16:creationId xmlns:a16="http://schemas.microsoft.com/office/drawing/2014/main" id="{C9B4B391-7064-45C9-8904-DD0599178E6C}"/>
                </a:ext>
              </a:extLst>
            </xdr:cNvPr>
            <xdr:cNvSpPr txBox="1"/>
          </xdr:nvSpPr>
          <xdr:spPr>
            <a:xfrm>
              <a:off x="4291851" y="49843016"/>
              <a:ext cx="556582" cy="364052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fld id="{2B3B1870-75A4-4E7C-B12F-24B768CF99B5}" type="TxLink">
                <a:rPr lang="en-US" sz="1200" b="0" i="0" u="none" strike="noStrike">
                  <a:solidFill>
                    <a:srgbClr val="0070C0"/>
                  </a:solidFill>
                  <a:latin typeface="Calibri"/>
                  <a:cs typeface="Calibri"/>
                </a:rPr>
                <a:pPr algn="ctr"/>
                <a:t>16.0</a:t>
              </a:fld>
              <a:endParaRPr lang="en-US" sz="1200"/>
            </a:p>
          </xdr:txBody>
        </xdr:sp>
        <xdr:sp macro="" textlink="$A$538">
          <xdr:nvSpPr>
            <xdr:cNvPr id="58" name="TextBox 57">
              <a:extLst>
                <a:ext uri="{FF2B5EF4-FFF2-40B4-BE49-F238E27FC236}">
                  <a16:creationId xmlns:a16="http://schemas.microsoft.com/office/drawing/2014/main" id="{C821E225-2A60-4F6C-AC10-96BF4904700B}"/>
                </a:ext>
              </a:extLst>
            </xdr:cNvPr>
            <xdr:cNvSpPr txBox="1"/>
          </xdr:nvSpPr>
          <xdr:spPr>
            <a:xfrm>
              <a:off x="3738282" y="49838533"/>
              <a:ext cx="556582" cy="364052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fld id="{BED14375-0D74-44F4-BD12-B44EDDEFF175}" type="TxLink">
                <a:rPr lang="en-US" sz="1200" b="0" i="0" u="none" strike="noStrike">
                  <a:solidFill>
                    <a:srgbClr val="0070C0"/>
                  </a:solidFill>
                  <a:latin typeface="Calibri"/>
                  <a:cs typeface="Calibri"/>
                </a:rPr>
                <a:pPr algn="ctr"/>
                <a:t>GSA</a:t>
              </a:fld>
              <a:endParaRPr lang="en-US" sz="1200">
                <a:solidFill>
                  <a:srgbClr val="0070C0"/>
                </a:solidFill>
              </a:endParaRPr>
            </a:p>
          </xdr:txBody>
        </xdr:sp>
      </xdr:grpSp>
    </xdr:grpSp>
    <xdr:clientData/>
  </xdr:twoCellAnchor>
  <xdr:twoCellAnchor editAs="absolute">
    <xdr:from>
      <xdr:col>0</xdr:col>
      <xdr:colOff>771525</xdr:colOff>
      <xdr:row>277</xdr:row>
      <xdr:rowOff>16682</xdr:rowOff>
    </xdr:from>
    <xdr:to>
      <xdr:col>9</xdr:col>
      <xdr:colOff>643676</xdr:colOff>
      <xdr:row>298</xdr:row>
      <xdr:rowOff>26257</xdr:rowOff>
    </xdr:to>
    <xdr:grpSp>
      <xdr:nvGrpSpPr>
        <xdr:cNvPr id="18" name="Group 17">
          <a:extLst>
            <a:ext uri="{FF2B5EF4-FFF2-40B4-BE49-F238E27FC236}">
              <a16:creationId xmlns:a16="http://schemas.microsoft.com/office/drawing/2014/main" id="{2633A8B3-66A9-48DB-9413-CE61665D1A17}"/>
            </a:ext>
          </a:extLst>
        </xdr:cNvPr>
        <xdr:cNvGrpSpPr>
          <a:grpSpLocks noChangeAspect="1"/>
        </xdr:cNvGrpSpPr>
      </xdr:nvGrpSpPr>
      <xdr:grpSpPr>
        <a:xfrm>
          <a:off x="771525" y="55166432"/>
          <a:ext cx="8455234" cy="4232325"/>
          <a:chOff x="3375772" y="54724836"/>
          <a:chExt cx="8438030" cy="4245400"/>
        </a:xfrm>
      </xdr:grpSpPr>
      <xdr:grpSp>
        <xdr:nvGrpSpPr>
          <xdr:cNvPr id="6" name="Group 5">
            <a:extLst>
              <a:ext uri="{FF2B5EF4-FFF2-40B4-BE49-F238E27FC236}">
                <a16:creationId xmlns:a16="http://schemas.microsoft.com/office/drawing/2014/main" id="{33839504-239A-4E60-A7AC-72CEEF72E2C3}"/>
              </a:ext>
            </a:extLst>
          </xdr:cNvPr>
          <xdr:cNvGrpSpPr/>
        </xdr:nvGrpSpPr>
        <xdr:grpSpPr>
          <a:xfrm>
            <a:off x="3375772" y="54724836"/>
            <a:ext cx="8438030" cy="4245400"/>
            <a:chOff x="3403023" y="58660394"/>
            <a:chExt cx="8464444" cy="4309433"/>
          </a:xfrm>
        </xdr:grpSpPr>
        <xdr:graphicFrame macro="" fPublished="1">
          <xdr:nvGraphicFramePr>
            <xdr:cNvPr id="54" name="Chart 53">
              <a:extLst>
                <a:ext uri="{FF2B5EF4-FFF2-40B4-BE49-F238E27FC236}">
                  <a16:creationId xmlns:a16="http://schemas.microsoft.com/office/drawing/2014/main" id="{89CB2127-B64C-4291-9CFF-AC68C2157F43}"/>
                </a:ext>
              </a:extLst>
            </xdr:cNvPr>
            <xdr:cNvGraphicFramePr>
              <a:graphicFrameLocks/>
            </xdr:cNvGraphicFramePr>
          </xdr:nvGraphicFramePr>
          <xdr:xfrm>
            <a:off x="3403023" y="58660394"/>
            <a:ext cx="8464444" cy="4309433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11"/>
            </a:graphicData>
          </a:graphic>
        </xdr:graphicFrame>
        <xdr:sp macro="" textlink="$B$519">
          <xdr:nvSpPr>
            <xdr:cNvPr id="49" name="TextBox 48">
              <a:extLst>
                <a:ext uri="{FF2B5EF4-FFF2-40B4-BE49-F238E27FC236}">
                  <a16:creationId xmlns:a16="http://schemas.microsoft.com/office/drawing/2014/main" id="{E1451BC4-0ED1-4C7A-A7F4-A2FE08D688D6}"/>
                </a:ext>
              </a:extLst>
            </xdr:cNvPr>
            <xdr:cNvSpPr txBox="1"/>
          </xdr:nvSpPr>
          <xdr:spPr>
            <a:xfrm>
              <a:off x="10640785" y="58782857"/>
              <a:ext cx="1061358" cy="367393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fld id="{49A29584-C533-46C7-AFB7-3F79A3046958}" type="TxLink">
                <a:rPr lang="en-US" sz="1200" b="0" i="0" u="none" strike="noStrike">
                  <a:solidFill>
                    <a:srgbClr val="000000"/>
                  </a:solidFill>
                  <a:latin typeface="Calibri"/>
                  <a:cs typeface="Calibri"/>
                </a:rPr>
                <a:pPr algn="ctr"/>
                <a:t>3,000 teu</a:t>
              </a:fld>
              <a:endParaRPr lang="en-US" sz="1200"/>
            </a:p>
          </xdr:txBody>
        </xdr:sp>
      </xdr:grpSp>
      <xdr:grpSp>
        <xdr:nvGrpSpPr>
          <xdr:cNvPr id="17" name="Group 16">
            <a:extLst>
              <a:ext uri="{FF2B5EF4-FFF2-40B4-BE49-F238E27FC236}">
                <a16:creationId xmlns:a16="http://schemas.microsoft.com/office/drawing/2014/main" id="{728E9587-1A93-4A9C-A375-F27211A23ACD}"/>
              </a:ext>
            </a:extLst>
          </xdr:cNvPr>
          <xdr:cNvGrpSpPr/>
        </xdr:nvGrpSpPr>
        <xdr:grpSpPr>
          <a:xfrm>
            <a:off x="3734360" y="54818428"/>
            <a:ext cx="1110152" cy="364052"/>
            <a:chOff x="3734360" y="54818428"/>
            <a:chExt cx="1110152" cy="364052"/>
          </a:xfrm>
        </xdr:grpSpPr>
        <xdr:sp macro="" textlink="$I$15">
          <xdr:nvSpPr>
            <xdr:cNvPr id="66" name="TextBox 65">
              <a:extLst>
                <a:ext uri="{FF2B5EF4-FFF2-40B4-BE49-F238E27FC236}">
                  <a16:creationId xmlns:a16="http://schemas.microsoft.com/office/drawing/2014/main" id="{38AC3D8D-C615-4AEB-B21D-851895675648}"/>
                </a:ext>
              </a:extLst>
            </xdr:cNvPr>
            <xdr:cNvSpPr txBox="1"/>
          </xdr:nvSpPr>
          <xdr:spPr>
            <a:xfrm>
              <a:off x="4287930" y="54822911"/>
              <a:ext cx="556582" cy="354853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fld id="{5E0CFCE8-ED2A-4C11-860D-EAEC5086AE20}" type="TxLink">
                <a:rPr lang="en-US" sz="1200" b="0" i="0" u="none" strike="noStrike">
                  <a:solidFill>
                    <a:srgbClr val="0070C0"/>
                  </a:solidFill>
                  <a:latin typeface="Calibri"/>
                  <a:cs typeface="Calibri"/>
                </a:rPr>
                <a:pPr algn="ctr"/>
                <a:t>19.0</a:t>
              </a:fld>
              <a:endParaRPr lang="en-US" sz="1200"/>
            </a:p>
          </xdr:txBody>
        </xdr:sp>
        <xdr:sp macro="" textlink="$A$538">
          <xdr:nvSpPr>
            <xdr:cNvPr id="68" name="TextBox 67">
              <a:extLst>
                <a:ext uri="{FF2B5EF4-FFF2-40B4-BE49-F238E27FC236}">
                  <a16:creationId xmlns:a16="http://schemas.microsoft.com/office/drawing/2014/main" id="{D1E7DAC5-3EBF-4587-BAB4-387C963EB920}"/>
                </a:ext>
              </a:extLst>
            </xdr:cNvPr>
            <xdr:cNvSpPr txBox="1"/>
          </xdr:nvSpPr>
          <xdr:spPr>
            <a:xfrm>
              <a:off x="3734360" y="54818428"/>
              <a:ext cx="556582" cy="364052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fld id="{BED14375-0D74-44F4-BD12-B44EDDEFF175}" type="TxLink">
                <a:rPr lang="en-US" sz="1200" b="0" i="0" u="none" strike="noStrike">
                  <a:solidFill>
                    <a:srgbClr val="0070C0"/>
                  </a:solidFill>
                  <a:latin typeface="Calibri"/>
                  <a:cs typeface="Calibri"/>
                </a:rPr>
                <a:pPr algn="ctr"/>
                <a:t>GSA</a:t>
              </a:fld>
              <a:endParaRPr lang="en-US" sz="1200"/>
            </a:p>
          </xdr:txBody>
        </xdr:sp>
      </xdr:grpSp>
    </xdr:grpSp>
    <xdr:clientData/>
  </xdr:twoCellAnchor>
  <xdr:twoCellAnchor>
    <xdr:from>
      <xdr:col>0</xdr:col>
      <xdr:colOff>771525</xdr:colOff>
      <xdr:row>299</xdr:row>
      <xdr:rowOff>141676</xdr:rowOff>
    </xdr:from>
    <xdr:to>
      <xdr:col>9</xdr:col>
      <xdr:colOff>643836</xdr:colOff>
      <xdr:row>320</xdr:row>
      <xdr:rowOff>32853</xdr:rowOff>
    </xdr:to>
    <xdr:grpSp>
      <xdr:nvGrpSpPr>
        <xdr:cNvPr id="16" name="Group 15">
          <a:extLst>
            <a:ext uri="{FF2B5EF4-FFF2-40B4-BE49-F238E27FC236}">
              <a16:creationId xmlns:a16="http://schemas.microsoft.com/office/drawing/2014/main" id="{0C10C3D5-390B-4583-A897-AB0E6EE915D2}"/>
            </a:ext>
          </a:extLst>
        </xdr:cNvPr>
        <xdr:cNvGrpSpPr>
          <a:grpSpLocks noChangeAspect="1"/>
        </xdr:cNvGrpSpPr>
      </xdr:nvGrpSpPr>
      <xdr:grpSpPr>
        <a:xfrm>
          <a:off x="771525" y="59715259"/>
          <a:ext cx="8455394" cy="4113927"/>
          <a:chOff x="3381375" y="59560763"/>
          <a:chExt cx="8419540" cy="4227419"/>
        </a:xfrm>
      </xdr:grpSpPr>
      <xdr:grpSp>
        <xdr:nvGrpSpPr>
          <xdr:cNvPr id="4" name="Group 3">
            <a:extLst>
              <a:ext uri="{FF2B5EF4-FFF2-40B4-BE49-F238E27FC236}">
                <a16:creationId xmlns:a16="http://schemas.microsoft.com/office/drawing/2014/main" id="{964DF6B9-ACAD-47F2-A704-6BBA48101946}"/>
              </a:ext>
            </a:extLst>
          </xdr:cNvPr>
          <xdr:cNvGrpSpPr>
            <a:grpSpLocks noChangeAspect="1"/>
          </xdr:cNvGrpSpPr>
        </xdr:nvGrpSpPr>
        <xdr:grpSpPr>
          <a:xfrm>
            <a:off x="3381375" y="59560763"/>
            <a:ext cx="8419540" cy="4227419"/>
            <a:chOff x="3385704" y="63572571"/>
            <a:chExt cx="8464444" cy="4313144"/>
          </a:xfrm>
        </xdr:grpSpPr>
        <xdr:graphicFrame macro="" fPublished="1">
          <xdr:nvGraphicFramePr>
            <xdr:cNvPr id="62" name="Chart 61">
              <a:extLst>
                <a:ext uri="{FF2B5EF4-FFF2-40B4-BE49-F238E27FC236}">
                  <a16:creationId xmlns:a16="http://schemas.microsoft.com/office/drawing/2014/main" id="{61C172CA-A6A4-44EC-A6BC-60D01CE6F92B}"/>
                </a:ext>
              </a:extLst>
            </xdr:cNvPr>
            <xdr:cNvGraphicFramePr>
              <a:graphicFrameLocks/>
            </xdr:cNvGraphicFramePr>
          </xdr:nvGraphicFramePr>
          <xdr:xfrm>
            <a:off x="3385704" y="63572571"/>
            <a:ext cx="8464444" cy="4313144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12"/>
            </a:graphicData>
          </a:graphic>
        </xdr:graphicFrame>
        <xdr:sp macro="" textlink="$B$520">
          <xdr:nvSpPr>
            <xdr:cNvPr id="89" name="TextBox 88">
              <a:extLst>
                <a:ext uri="{FF2B5EF4-FFF2-40B4-BE49-F238E27FC236}">
                  <a16:creationId xmlns:a16="http://schemas.microsoft.com/office/drawing/2014/main" id="{13C615B2-37F6-4FCC-AA42-509A06011905}"/>
                </a:ext>
              </a:extLst>
            </xdr:cNvPr>
            <xdr:cNvSpPr txBox="1"/>
          </xdr:nvSpPr>
          <xdr:spPr>
            <a:xfrm>
              <a:off x="10643506" y="63670543"/>
              <a:ext cx="1061358" cy="367393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fld id="{2A97AF2B-F7A9-46C0-BB59-27EA125DAB0F}" type="TxLink">
                <a:rPr lang="en-US" sz="1200" b="0" i="0" u="none" strike="noStrike">
                  <a:solidFill>
                    <a:srgbClr val="000000"/>
                  </a:solidFill>
                  <a:latin typeface="Calibri"/>
                  <a:cs typeface="Calibri"/>
                </a:rPr>
                <a:pPr algn="ctr"/>
                <a:t>6,000 teu</a:t>
              </a:fld>
              <a:endParaRPr lang="en-US" sz="1200"/>
            </a:p>
          </xdr:txBody>
        </xdr:sp>
      </xdr:grpSp>
      <xdr:grpSp>
        <xdr:nvGrpSpPr>
          <xdr:cNvPr id="19" name="Group 18">
            <a:extLst>
              <a:ext uri="{FF2B5EF4-FFF2-40B4-BE49-F238E27FC236}">
                <a16:creationId xmlns:a16="http://schemas.microsoft.com/office/drawing/2014/main" id="{7D5E8EB9-C2CB-4F16-A788-DC4335A3E42F}"/>
              </a:ext>
            </a:extLst>
          </xdr:cNvPr>
          <xdr:cNvGrpSpPr/>
        </xdr:nvGrpSpPr>
        <xdr:grpSpPr>
          <a:xfrm>
            <a:off x="3737161" y="59652274"/>
            <a:ext cx="1111833" cy="360690"/>
            <a:chOff x="2028265" y="59492029"/>
            <a:chExt cx="1110152" cy="364052"/>
          </a:xfrm>
        </xdr:grpSpPr>
        <xdr:sp macro="" textlink="$I$16">
          <xdr:nvSpPr>
            <xdr:cNvPr id="70" name="TextBox 69">
              <a:extLst>
                <a:ext uri="{FF2B5EF4-FFF2-40B4-BE49-F238E27FC236}">
                  <a16:creationId xmlns:a16="http://schemas.microsoft.com/office/drawing/2014/main" id="{F86DBA33-7B4E-48CF-9980-0EE043E239B9}"/>
                </a:ext>
              </a:extLst>
            </xdr:cNvPr>
            <xdr:cNvSpPr txBox="1"/>
          </xdr:nvSpPr>
          <xdr:spPr>
            <a:xfrm>
              <a:off x="2581835" y="59496512"/>
              <a:ext cx="556582" cy="354853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fld id="{A62DF7A6-8D8B-4255-AF41-FF7C7876518B}" type="TxLink">
                <a:rPr lang="en-US" sz="1200" b="0" i="0" u="none" strike="noStrike">
                  <a:solidFill>
                    <a:srgbClr val="0070C0"/>
                  </a:solidFill>
                  <a:latin typeface="Calibri"/>
                  <a:cs typeface="Calibri"/>
                </a:rPr>
                <a:pPr algn="ctr"/>
                <a:t>20.0</a:t>
              </a:fld>
              <a:endParaRPr lang="en-US" sz="1200"/>
            </a:p>
          </xdr:txBody>
        </xdr:sp>
        <xdr:sp macro="" textlink="$A$538">
          <xdr:nvSpPr>
            <xdr:cNvPr id="71" name="TextBox 70">
              <a:extLst>
                <a:ext uri="{FF2B5EF4-FFF2-40B4-BE49-F238E27FC236}">
                  <a16:creationId xmlns:a16="http://schemas.microsoft.com/office/drawing/2014/main" id="{ECB4236A-1DC2-4117-BA85-03B2B584388A}"/>
                </a:ext>
              </a:extLst>
            </xdr:cNvPr>
            <xdr:cNvSpPr txBox="1"/>
          </xdr:nvSpPr>
          <xdr:spPr>
            <a:xfrm>
              <a:off x="2028265" y="59492029"/>
              <a:ext cx="556582" cy="364052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fld id="{BED14375-0D74-44F4-BD12-B44EDDEFF175}" type="TxLink">
                <a:rPr lang="en-US" sz="1200" b="0" i="0" u="none" strike="noStrike">
                  <a:solidFill>
                    <a:srgbClr val="0070C0"/>
                  </a:solidFill>
                  <a:latin typeface="Calibri"/>
                  <a:cs typeface="Calibri"/>
                </a:rPr>
                <a:pPr algn="ctr"/>
                <a:t>GSA</a:t>
              </a:fld>
              <a:endParaRPr lang="en-US" sz="1200"/>
            </a:p>
          </xdr:txBody>
        </xdr:sp>
      </xdr:grpSp>
    </xdr:grpSp>
    <xdr:clientData/>
  </xdr:twoCellAnchor>
  <xdr:twoCellAnchor editAs="absolute">
    <xdr:from>
      <xdr:col>0</xdr:col>
      <xdr:colOff>771525</xdr:colOff>
      <xdr:row>321</xdr:row>
      <xdr:rowOff>148272</xdr:rowOff>
    </xdr:from>
    <xdr:to>
      <xdr:col>9</xdr:col>
      <xdr:colOff>643676</xdr:colOff>
      <xdr:row>342</xdr:row>
      <xdr:rowOff>156223</xdr:rowOff>
    </xdr:to>
    <xdr:grpSp>
      <xdr:nvGrpSpPr>
        <xdr:cNvPr id="20" name="Group 19">
          <a:extLst>
            <a:ext uri="{FF2B5EF4-FFF2-40B4-BE49-F238E27FC236}">
              <a16:creationId xmlns:a16="http://schemas.microsoft.com/office/drawing/2014/main" id="{E2E848E1-0C8F-4C08-A088-E2BA0C0F7680}"/>
            </a:ext>
          </a:extLst>
        </xdr:cNvPr>
        <xdr:cNvGrpSpPr>
          <a:grpSpLocks noChangeAspect="1"/>
        </xdr:cNvGrpSpPr>
      </xdr:nvGrpSpPr>
      <xdr:grpSpPr>
        <a:xfrm>
          <a:off x="771525" y="64145689"/>
          <a:ext cx="8455234" cy="4230701"/>
          <a:chOff x="3375772" y="64594422"/>
          <a:chExt cx="8438030" cy="4262718"/>
        </a:xfrm>
      </xdr:grpSpPr>
      <xdr:grpSp>
        <xdr:nvGrpSpPr>
          <xdr:cNvPr id="7" name="Group 6">
            <a:extLst>
              <a:ext uri="{FF2B5EF4-FFF2-40B4-BE49-F238E27FC236}">
                <a16:creationId xmlns:a16="http://schemas.microsoft.com/office/drawing/2014/main" id="{57C39EEC-2169-4AF8-9080-6EDC11BF2118}"/>
              </a:ext>
            </a:extLst>
          </xdr:cNvPr>
          <xdr:cNvGrpSpPr/>
        </xdr:nvGrpSpPr>
        <xdr:grpSpPr>
          <a:xfrm>
            <a:off x="3375772" y="64594422"/>
            <a:ext cx="8438030" cy="4262718"/>
            <a:chOff x="3381375" y="68542581"/>
            <a:chExt cx="8464444" cy="4313144"/>
          </a:xfrm>
        </xdr:grpSpPr>
        <xdr:graphicFrame macro="" fPublished="1">
          <xdr:nvGraphicFramePr>
            <xdr:cNvPr id="67" name="Chart 66">
              <a:extLst>
                <a:ext uri="{FF2B5EF4-FFF2-40B4-BE49-F238E27FC236}">
                  <a16:creationId xmlns:a16="http://schemas.microsoft.com/office/drawing/2014/main" id="{4C4CC2FF-282F-45B3-81C7-A80E87B248B0}"/>
                </a:ext>
              </a:extLst>
            </xdr:cNvPr>
            <xdr:cNvGraphicFramePr>
              <a:graphicFrameLocks/>
            </xdr:cNvGraphicFramePr>
          </xdr:nvGraphicFramePr>
          <xdr:xfrm>
            <a:off x="3381375" y="68542581"/>
            <a:ext cx="8464444" cy="4313144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13"/>
            </a:graphicData>
          </a:graphic>
        </xdr:graphicFrame>
        <xdr:sp macro="" textlink="$B$521">
          <xdr:nvSpPr>
            <xdr:cNvPr id="90" name="TextBox 89">
              <a:extLst>
                <a:ext uri="{FF2B5EF4-FFF2-40B4-BE49-F238E27FC236}">
                  <a16:creationId xmlns:a16="http://schemas.microsoft.com/office/drawing/2014/main" id="{70CEF80B-39B5-4B85-BED5-922F664B650B}"/>
                </a:ext>
              </a:extLst>
            </xdr:cNvPr>
            <xdr:cNvSpPr txBox="1"/>
          </xdr:nvSpPr>
          <xdr:spPr>
            <a:xfrm>
              <a:off x="10627179" y="68661642"/>
              <a:ext cx="1061358" cy="367393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fld id="{48CE55E1-79E2-4315-A4AD-B25D84798297}" type="TxLink">
                <a:rPr lang="en-US" sz="1200" b="0" i="0" u="none" strike="noStrike">
                  <a:solidFill>
                    <a:srgbClr val="000000"/>
                  </a:solidFill>
                  <a:latin typeface="Calibri"/>
                  <a:cs typeface="Calibri"/>
                </a:rPr>
                <a:pPr algn="ctr"/>
                <a:t>9,000 teu</a:t>
              </a:fld>
              <a:endParaRPr lang="en-US" sz="1200"/>
            </a:p>
          </xdr:txBody>
        </xdr:sp>
      </xdr:grpSp>
      <xdr:grpSp>
        <xdr:nvGrpSpPr>
          <xdr:cNvPr id="73" name="Group 72">
            <a:extLst>
              <a:ext uri="{FF2B5EF4-FFF2-40B4-BE49-F238E27FC236}">
                <a16:creationId xmlns:a16="http://schemas.microsoft.com/office/drawing/2014/main" id="{C12C9897-EE8D-47E6-8FA2-006A1EAC6338}"/>
              </a:ext>
            </a:extLst>
          </xdr:cNvPr>
          <xdr:cNvGrpSpPr/>
        </xdr:nvGrpSpPr>
        <xdr:grpSpPr>
          <a:xfrm>
            <a:off x="3731559" y="64657941"/>
            <a:ext cx="1110152" cy="364052"/>
            <a:chOff x="2028265" y="59492029"/>
            <a:chExt cx="1110152" cy="364052"/>
          </a:xfrm>
        </xdr:grpSpPr>
        <xdr:sp macro="" textlink="$I$17">
          <xdr:nvSpPr>
            <xdr:cNvPr id="74" name="TextBox 73">
              <a:extLst>
                <a:ext uri="{FF2B5EF4-FFF2-40B4-BE49-F238E27FC236}">
                  <a16:creationId xmlns:a16="http://schemas.microsoft.com/office/drawing/2014/main" id="{21C8AF7A-6E73-4EB8-8945-8BA418C860F0}"/>
                </a:ext>
              </a:extLst>
            </xdr:cNvPr>
            <xdr:cNvSpPr txBox="1"/>
          </xdr:nvSpPr>
          <xdr:spPr>
            <a:xfrm>
              <a:off x="2581835" y="59496512"/>
              <a:ext cx="556582" cy="354853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fld id="{1116E1DF-E60B-4BDD-A7B9-21B7FD0E6471}" type="TxLink">
                <a:rPr lang="en-US" sz="1200" b="0" i="0" u="none" strike="noStrike">
                  <a:solidFill>
                    <a:srgbClr val="0070C0"/>
                  </a:solidFill>
                  <a:latin typeface="Calibri"/>
                  <a:cs typeface="Calibri"/>
                </a:rPr>
                <a:pPr algn="ctr"/>
                <a:t>20.0</a:t>
              </a:fld>
              <a:endParaRPr lang="en-US" sz="1200"/>
            </a:p>
          </xdr:txBody>
        </xdr:sp>
        <xdr:sp macro="" textlink="$A$538">
          <xdr:nvSpPr>
            <xdr:cNvPr id="75" name="TextBox 74">
              <a:extLst>
                <a:ext uri="{FF2B5EF4-FFF2-40B4-BE49-F238E27FC236}">
                  <a16:creationId xmlns:a16="http://schemas.microsoft.com/office/drawing/2014/main" id="{DF302B58-DC34-4B57-8B30-88F4CD0AA790}"/>
                </a:ext>
              </a:extLst>
            </xdr:cNvPr>
            <xdr:cNvSpPr txBox="1"/>
          </xdr:nvSpPr>
          <xdr:spPr>
            <a:xfrm>
              <a:off x="2028265" y="59492029"/>
              <a:ext cx="556582" cy="364052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fld id="{BED14375-0D74-44F4-BD12-B44EDDEFF175}" type="TxLink">
                <a:rPr lang="en-US" sz="1200" b="0" i="0" u="none" strike="noStrike">
                  <a:solidFill>
                    <a:srgbClr val="0070C0"/>
                  </a:solidFill>
                  <a:latin typeface="Calibri"/>
                  <a:cs typeface="Calibri"/>
                </a:rPr>
                <a:pPr algn="ctr"/>
                <a:t>GSA</a:t>
              </a:fld>
              <a:endParaRPr lang="en-US" sz="1200"/>
            </a:p>
          </xdr:txBody>
        </xdr:sp>
      </xdr:grpSp>
    </xdr:grpSp>
    <xdr:clientData/>
  </xdr:twoCellAnchor>
  <xdr:twoCellAnchor editAs="absolute">
    <xdr:from>
      <xdr:col>0</xdr:col>
      <xdr:colOff>771525</xdr:colOff>
      <xdr:row>344</xdr:row>
      <xdr:rowOff>81142</xdr:rowOff>
    </xdr:from>
    <xdr:to>
      <xdr:col>9</xdr:col>
      <xdr:colOff>647498</xdr:colOff>
      <xdr:row>365</xdr:row>
      <xdr:rowOff>119489</xdr:rowOff>
    </xdr:to>
    <xdr:grpSp>
      <xdr:nvGrpSpPr>
        <xdr:cNvPr id="21" name="Group 20">
          <a:extLst>
            <a:ext uri="{FF2B5EF4-FFF2-40B4-BE49-F238E27FC236}">
              <a16:creationId xmlns:a16="http://schemas.microsoft.com/office/drawing/2014/main" id="{10FA71D2-C58A-46DC-AC70-51387AB7645E}"/>
            </a:ext>
          </a:extLst>
        </xdr:cNvPr>
        <xdr:cNvGrpSpPr>
          <a:grpSpLocks noChangeAspect="1"/>
        </xdr:cNvGrpSpPr>
      </xdr:nvGrpSpPr>
      <xdr:grpSpPr>
        <a:xfrm>
          <a:off x="771525" y="68703475"/>
          <a:ext cx="8459056" cy="4261097"/>
          <a:chOff x="3375772" y="69532272"/>
          <a:chExt cx="8438030" cy="4262717"/>
        </a:xfrm>
      </xdr:grpSpPr>
      <xdr:grpSp>
        <xdr:nvGrpSpPr>
          <xdr:cNvPr id="9" name="Group 8">
            <a:extLst>
              <a:ext uri="{FF2B5EF4-FFF2-40B4-BE49-F238E27FC236}">
                <a16:creationId xmlns:a16="http://schemas.microsoft.com/office/drawing/2014/main" id="{0EBF9EC5-40BF-4092-98CE-A36C9B500F66}"/>
              </a:ext>
            </a:extLst>
          </xdr:cNvPr>
          <xdr:cNvGrpSpPr/>
        </xdr:nvGrpSpPr>
        <xdr:grpSpPr>
          <a:xfrm>
            <a:off x="3375772" y="69532272"/>
            <a:ext cx="8438030" cy="4262717"/>
            <a:chOff x="3381375" y="73536402"/>
            <a:chExt cx="8464444" cy="4326751"/>
          </a:xfrm>
        </xdr:grpSpPr>
        <xdr:graphicFrame macro="" fPublished="1">
          <xdr:nvGraphicFramePr>
            <xdr:cNvPr id="72" name="Chart 71">
              <a:extLst>
                <a:ext uri="{FF2B5EF4-FFF2-40B4-BE49-F238E27FC236}">
                  <a16:creationId xmlns:a16="http://schemas.microsoft.com/office/drawing/2014/main" id="{FF30CF0B-C5F5-4E0D-AB51-8D353BEE186C}"/>
                </a:ext>
              </a:extLst>
            </xdr:cNvPr>
            <xdr:cNvGraphicFramePr>
              <a:graphicFrameLocks/>
            </xdr:cNvGraphicFramePr>
          </xdr:nvGraphicFramePr>
          <xdr:xfrm>
            <a:off x="3381375" y="73536402"/>
            <a:ext cx="8464444" cy="4326751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14"/>
            </a:graphicData>
          </a:graphic>
        </xdr:graphicFrame>
        <xdr:sp macro="" textlink="$B$522">
          <xdr:nvSpPr>
            <xdr:cNvPr id="91" name="TextBox 90">
              <a:extLst>
                <a:ext uri="{FF2B5EF4-FFF2-40B4-BE49-F238E27FC236}">
                  <a16:creationId xmlns:a16="http://schemas.microsoft.com/office/drawing/2014/main" id="{401B2620-4EE4-483A-B81E-4375169CAE24}"/>
                </a:ext>
              </a:extLst>
            </xdr:cNvPr>
            <xdr:cNvSpPr txBox="1"/>
          </xdr:nvSpPr>
          <xdr:spPr>
            <a:xfrm>
              <a:off x="10627179" y="73669071"/>
              <a:ext cx="1061358" cy="367393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fld id="{00DAA796-99A0-41F5-BD92-F0A50E53B450}" type="TxLink">
                <a:rPr lang="en-US" sz="1200" b="0" i="0" u="none" strike="noStrike">
                  <a:solidFill>
                    <a:srgbClr val="000000"/>
                  </a:solidFill>
                  <a:latin typeface="Calibri"/>
                  <a:cs typeface="Calibri"/>
                </a:rPr>
                <a:pPr algn="ctr"/>
                <a:t>14,000 teu</a:t>
              </a:fld>
              <a:endParaRPr lang="en-US" sz="1200"/>
            </a:p>
          </xdr:txBody>
        </xdr:sp>
      </xdr:grpSp>
      <xdr:grpSp>
        <xdr:nvGrpSpPr>
          <xdr:cNvPr id="76" name="Group 75">
            <a:extLst>
              <a:ext uri="{FF2B5EF4-FFF2-40B4-BE49-F238E27FC236}">
                <a16:creationId xmlns:a16="http://schemas.microsoft.com/office/drawing/2014/main" id="{FE95A838-B9A2-4464-877A-114F6635CF3A}"/>
              </a:ext>
            </a:extLst>
          </xdr:cNvPr>
          <xdr:cNvGrpSpPr/>
        </xdr:nvGrpSpPr>
        <xdr:grpSpPr>
          <a:xfrm>
            <a:off x="3731559" y="69610941"/>
            <a:ext cx="1110152" cy="364052"/>
            <a:chOff x="2028265" y="59492029"/>
            <a:chExt cx="1110152" cy="364052"/>
          </a:xfrm>
        </xdr:grpSpPr>
        <xdr:sp macro="" textlink="$I$18">
          <xdr:nvSpPr>
            <xdr:cNvPr id="78" name="TextBox 77">
              <a:extLst>
                <a:ext uri="{FF2B5EF4-FFF2-40B4-BE49-F238E27FC236}">
                  <a16:creationId xmlns:a16="http://schemas.microsoft.com/office/drawing/2014/main" id="{511F7A0E-F124-4239-A139-3EEA42AAE08F}"/>
                </a:ext>
              </a:extLst>
            </xdr:cNvPr>
            <xdr:cNvSpPr txBox="1"/>
          </xdr:nvSpPr>
          <xdr:spPr>
            <a:xfrm>
              <a:off x="2581835" y="59496512"/>
              <a:ext cx="556582" cy="354853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fld id="{D399ECDD-447C-457A-87C2-50427A9E6240}" type="TxLink">
                <a:rPr lang="en-US" sz="1200" b="0" i="0" u="none" strike="noStrike">
                  <a:solidFill>
                    <a:srgbClr val="0070C0"/>
                  </a:solidFill>
                  <a:latin typeface="Calibri"/>
                  <a:cs typeface="Calibri"/>
                </a:rPr>
                <a:pPr algn="ctr"/>
                <a:t>20.0</a:t>
              </a:fld>
              <a:endParaRPr lang="en-US" sz="1200"/>
            </a:p>
          </xdr:txBody>
        </xdr:sp>
        <xdr:sp macro="" textlink="$A$538">
          <xdr:nvSpPr>
            <xdr:cNvPr id="79" name="TextBox 78">
              <a:extLst>
                <a:ext uri="{FF2B5EF4-FFF2-40B4-BE49-F238E27FC236}">
                  <a16:creationId xmlns:a16="http://schemas.microsoft.com/office/drawing/2014/main" id="{476980D1-E9D9-4127-8BF7-D67A22AAD88B}"/>
                </a:ext>
              </a:extLst>
            </xdr:cNvPr>
            <xdr:cNvSpPr txBox="1"/>
          </xdr:nvSpPr>
          <xdr:spPr>
            <a:xfrm>
              <a:off x="2028265" y="59492029"/>
              <a:ext cx="556582" cy="364052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fld id="{BED14375-0D74-44F4-BD12-B44EDDEFF175}" type="TxLink">
                <a:rPr lang="en-US" sz="1200" b="0" i="0" u="none" strike="noStrike">
                  <a:solidFill>
                    <a:srgbClr val="0070C0"/>
                  </a:solidFill>
                  <a:latin typeface="Calibri"/>
                  <a:cs typeface="Calibri"/>
                </a:rPr>
                <a:pPr algn="ctr"/>
                <a:t>GSA</a:t>
              </a:fld>
              <a:endParaRPr lang="en-US" sz="1200"/>
            </a:p>
          </xdr:txBody>
        </xdr:sp>
      </xdr:grpSp>
    </xdr:grpSp>
    <xdr:clientData/>
  </xdr:twoCellAnchor>
  <xdr:twoCellAnchor>
    <xdr:from>
      <xdr:col>0</xdr:col>
      <xdr:colOff>771525</xdr:colOff>
      <xdr:row>367</xdr:row>
      <xdr:rowOff>44408</xdr:rowOff>
    </xdr:from>
    <xdr:to>
      <xdr:col>9</xdr:col>
      <xdr:colOff>643836</xdr:colOff>
      <xdr:row>387</xdr:row>
      <xdr:rowOff>115868</xdr:rowOff>
    </xdr:to>
    <xdr:grpSp>
      <xdr:nvGrpSpPr>
        <xdr:cNvPr id="25" name="Group 24">
          <a:extLst>
            <a:ext uri="{FF2B5EF4-FFF2-40B4-BE49-F238E27FC236}">
              <a16:creationId xmlns:a16="http://schemas.microsoft.com/office/drawing/2014/main" id="{EF944DDF-A589-44C2-B694-A6E74A878E1B}"/>
            </a:ext>
          </a:extLst>
        </xdr:cNvPr>
        <xdr:cNvGrpSpPr>
          <a:grpSpLocks noChangeAspect="1"/>
        </xdr:cNvGrpSpPr>
      </xdr:nvGrpSpPr>
      <xdr:grpSpPr>
        <a:xfrm>
          <a:off x="771525" y="73291658"/>
          <a:ext cx="8455394" cy="4093127"/>
          <a:chOff x="3381375" y="74272337"/>
          <a:chExt cx="8419540" cy="4227419"/>
        </a:xfrm>
      </xdr:grpSpPr>
      <xdr:grpSp>
        <xdr:nvGrpSpPr>
          <xdr:cNvPr id="8" name="Group 7">
            <a:extLst>
              <a:ext uri="{FF2B5EF4-FFF2-40B4-BE49-F238E27FC236}">
                <a16:creationId xmlns:a16="http://schemas.microsoft.com/office/drawing/2014/main" id="{581F253D-AF83-47ED-ADF0-C40B1451A9E0}"/>
              </a:ext>
            </a:extLst>
          </xdr:cNvPr>
          <xdr:cNvGrpSpPr>
            <a:grpSpLocks noChangeAspect="1"/>
          </xdr:cNvGrpSpPr>
        </xdr:nvGrpSpPr>
        <xdr:grpSpPr>
          <a:xfrm>
            <a:off x="3381375" y="74272337"/>
            <a:ext cx="8419540" cy="4227419"/>
            <a:chOff x="3381375" y="78591455"/>
            <a:chExt cx="8464444" cy="4313144"/>
          </a:xfrm>
        </xdr:grpSpPr>
        <xdr:graphicFrame macro="" fPublished="1">
          <xdr:nvGraphicFramePr>
            <xdr:cNvPr id="77" name="Chart 76">
              <a:extLst>
                <a:ext uri="{FF2B5EF4-FFF2-40B4-BE49-F238E27FC236}">
                  <a16:creationId xmlns:a16="http://schemas.microsoft.com/office/drawing/2014/main" id="{E96F4518-EB79-47C8-9848-4296B553D8B7}"/>
                </a:ext>
              </a:extLst>
            </xdr:cNvPr>
            <xdr:cNvGraphicFramePr>
              <a:graphicFrameLocks/>
            </xdr:cNvGraphicFramePr>
          </xdr:nvGraphicFramePr>
          <xdr:xfrm>
            <a:off x="3381375" y="78591455"/>
            <a:ext cx="8464444" cy="4313144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15"/>
            </a:graphicData>
          </a:graphic>
        </xdr:graphicFrame>
        <xdr:sp macro="" textlink="$B$523">
          <xdr:nvSpPr>
            <xdr:cNvPr id="97" name="TextBox 96">
              <a:extLst>
                <a:ext uri="{FF2B5EF4-FFF2-40B4-BE49-F238E27FC236}">
                  <a16:creationId xmlns:a16="http://schemas.microsoft.com/office/drawing/2014/main" id="{F5E5EA2D-B3F5-410C-8E58-9C9D5C791A2D}"/>
                </a:ext>
              </a:extLst>
            </xdr:cNvPr>
            <xdr:cNvSpPr txBox="1"/>
          </xdr:nvSpPr>
          <xdr:spPr>
            <a:xfrm>
              <a:off x="10627179" y="78744535"/>
              <a:ext cx="1061358" cy="367393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fld id="{CE0F7E8D-69B8-42EC-AFBE-028637F05F19}" type="TxLink">
                <a:rPr lang="en-US" sz="1200" b="0" i="0" u="none" strike="noStrike">
                  <a:solidFill>
                    <a:srgbClr val="000000"/>
                  </a:solidFill>
                  <a:latin typeface="Calibri"/>
                  <a:cs typeface="Calibri"/>
                </a:rPr>
                <a:pPr algn="ctr"/>
                <a:t>17,000 teu</a:t>
              </a:fld>
              <a:endParaRPr lang="en-US" sz="1200"/>
            </a:p>
          </xdr:txBody>
        </xdr:sp>
      </xdr:grpSp>
      <xdr:grpSp>
        <xdr:nvGrpSpPr>
          <xdr:cNvPr id="80" name="Group 79">
            <a:extLst>
              <a:ext uri="{FF2B5EF4-FFF2-40B4-BE49-F238E27FC236}">
                <a16:creationId xmlns:a16="http://schemas.microsoft.com/office/drawing/2014/main" id="{0FE82AA6-4F33-4837-B4DE-345E36A1133A}"/>
              </a:ext>
            </a:extLst>
          </xdr:cNvPr>
          <xdr:cNvGrpSpPr/>
        </xdr:nvGrpSpPr>
        <xdr:grpSpPr>
          <a:xfrm>
            <a:off x="3737163" y="74354950"/>
            <a:ext cx="1111833" cy="360691"/>
            <a:chOff x="2028265" y="59492029"/>
            <a:chExt cx="1110152" cy="364052"/>
          </a:xfrm>
        </xdr:grpSpPr>
        <xdr:sp macro="" textlink="$I$19">
          <xdr:nvSpPr>
            <xdr:cNvPr id="81" name="TextBox 80">
              <a:extLst>
                <a:ext uri="{FF2B5EF4-FFF2-40B4-BE49-F238E27FC236}">
                  <a16:creationId xmlns:a16="http://schemas.microsoft.com/office/drawing/2014/main" id="{157DDAF9-6DF5-41B5-B92C-FBDAF1BB5CE9}"/>
                </a:ext>
              </a:extLst>
            </xdr:cNvPr>
            <xdr:cNvSpPr txBox="1"/>
          </xdr:nvSpPr>
          <xdr:spPr>
            <a:xfrm>
              <a:off x="2581835" y="59496512"/>
              <a:ext cx="556582" cy="354853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fld id="{6B2551B9-F3F0-4AE8-B6C5-D46ECAC84352}" type="TxLink">
                <a:rPr lang="en-US" sz="1200" b="0" i="0" u="none" strike="noStrike">
                  <a:solidFill>
                    <a:srgbClr val="0070C0"/>
                  </a:solidFill>
                  <a:latin typeface="Calibri"/>
                  <a:cs typeface="Calibri"/>
                </a:rPr>
                <a:pPr algn="ctr"/>
                <a:t>20.0</a:t>
              </a:fld>
              <a:endParaRPr lang="en-US" sz="1200"/>
            </a:p>
          </xdr:txBody>
        </xdr:sp>
        <xdr:sp macro="" textlink="$A$538">
          <xdr:nvSpPr>
            <xdr:cNvPr id="83" name="TextBox 82">
              <a:extLst>
                <a:ext uri="{FF2B5EF4-FFF2-40B4-BE49-F238E27FC236}">
                  <a16:creationId xmlns:a16="http://schemas.microsoft.com/office/drawing/2014/main" id="{77E63A25-213F-4539-AA68-F979BC7368B6}"/>
                </a:ext>
              </a:extLst>
            </xdr:cNvPr>
            <xdr:cNvSpPr txBox="1"/>
          </xdr:nvSpPr>
          <xdr:spPr>
            <a:xfrm>
              <a:off x="2028265" y="59492029"/>
              <a:ext cx="556582" cy="364052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fld id="{BED14375-0D74-44F4-BD12-B44EDDEFF175}" type="TxLink">
                <a:rPr lang="en-US" sz="1200" b="0" i="0" u="none" strike="noStrike">
                  <a:solidFill>
                    <a:srgbClr val="0070C0"/>
                  </a:solidFill>
                  <a:latin typeface="Calibri"/>
                  <a:cs typeface="Calibri"/>
                </a:rPr>
                <a:pPr algn="ctr"/>
                <a:t>GSA</a:t>
              </a:fld>
              <a:endParaRPr lang="en-US" sz="1200"/>
            </a:p>
          </xdr:txBody>
        </xdr:sp>
      </xdr:grpSp>
    </xdr:grpSp>
    <xdr:clientData/>
  </xdr:twoCellAnchor>
  <xdr:twoCellAnchor editAs="absolute">
    <xdr:from>
      <xdr:col>0</xdr:col>
      <xdr:colOff>771525</xdr:colOff>
      <xdr:row>389</xdr:row>
      <xdr:rowOff>40787</xdr:rowOff>
    </xdr:from>
    <xdr:to>
      <xdr:col>9</xdr:col>
      <xdr:colOff>643676</xdr:colOff>
      <xdr:row>410</xdr:row>
      <xdr:rowOff>62345</xdr:rowOff>
    </xdr:to>
    <xdr:grpSp>
      <xdr:nvGrpSpPr>
        <xdr:cNvPr id="24" name="Group 23">
          <a:extLst>
            <a:ext uri="{FF2B5EF4-FFF2-40B4-BE49-F238E27FC236}">
              <a16:creationId xmlns:a16="http://schemas.microsoft.com/office/drawing/2014/main" id="{2D5BD4D0-E5DD-44F7-823C-C9740C8E480C}"/>
            </a:ext>
          </a:extLst>
        </xdr:cNvPr>
        <xdr:cNvGrpSpPr>
          <a:grpSpLocks noChangeAspect="1"/>
        </xdr:cNvGrpSpPr>
      </xdr:nvGrpSpPr>
      <xdr:grpSpPr>
        <a:xfrm>
          <a:off x="771525" y="77711870"/>
          <a:ext cx="8455234" cy="4244308"/>
          <a:chOff x="3375772" y="79419176"/>
          <a:chExt cx="8438030" cy="4262717"/>
        </a:xfrm>
      </xdr:grpSpPr>
      <xdr:grpSp>
        <xdr:nvGrpSpPr>
          <xdr:cNvPr id="10" name="Group 9">
            <a:extLst>
              <a:ext uri="{FF2B5EF4-FFF2-40B4-BE49-F238E27FC236}">
                <a16:creationId xmlns:a16="http://schemas.microsoft.com/office/drawing/2014/main" id="{492315B1-7EA4-4561-8280-9248290D0591}"/>
              </a:ext>
            </a:extLst>
          </xdr:cNvPr>
          <xdr:cNvGrpSpPr/>
        </xdr:nvGrpSpPr>
        <xdr:grpSpPr>
          <a:xfrm>
            <a:off x="3375772" y="79419176"/>
            <a:ext cx="8438030" cy="4262717"/>
            <a:chOff x="3381375" y="83694133"/>
            <a:chExt cx="8464444" cy="4313144"/>
          </a:xfrm>
        </xdr:grpSpPr>
        <xdr:graphicFrame macro="" fPublished="1">
          <xdr:nvGraphicFramePr>
            <xdr:cNvPr id="82" name="Chart 81">
              <a:extLst>
                <a:ext uri="{FF2B5EF4-FFF2-40B4-BE49-F238E27FC236}">
                  <a16:creationId xmlns:a16="http://schemas.microsoft.com/office/drawing/2014/main" id="{7F0E55D8-65FB-4471-8F79-52668844A9BA}"/>
                </a:ext>
              </a:extLst>
            </xdr:cNvPr>
            <xdr:cNvGraphicFramePr>
              <a:graphicFrameLocks/>
            </xdr:cNvGraphicFramePr>
          </xdr:nvGraphicFramePr>
          <xdr:xfrm>
            <a:off x="3381375" y="83694133"/>
            <a:ext cx="8464444" cy="4313144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16"/>
            </a:graphicData>
          </a:graphic>
        </xdr:graphicFrame>
        <xdr:sp macro="" textlink="$B$524">
          <xdr:nvSpPr>
            <xdr:cNvPr id="98" name="TextBox 97">
              <a:extLst>
                <a:ext uri="{FF2B5EF4-FFF2-40B4-BE49-F238E27FC236}">
                  <a16:creationId xmlns:a16="http://schemas.microsoft.com/office/drawing/2014/main" id="{73F2EA79-7B1B-42E8-AB65-EBEEC7A645CC}"/>
                </a:ext>
              </a:extLst>
            </xdr:cNvPr>
            <xdr:cNvSpPr txBox="1"/>
          </xdr:nvSpPr>
          <xdr:spPr>
            <a:xfrm>
              <a:off x="9960429" y="83833608"/>
              <a:ext cx="1714500" cy="367393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fld id="{E2E97050-D13E-46F7-B52D-005D793D72E2}" type="TxLink">
                <a:rPr lang="en-US" sz="1200" b="0" i="0" u="none" strike="noStrike">
                  <a:solidFill>
                    <a:srgbClr val="000000"/>
                  </a:solidFill>
                  <a:latin typeface="Calibri"/>
                  <a:cs typeface="Calibri"/>
                </a:rPr>
                <a:pPr algn="ctr"/>
                <a:t>Handymax</a:t>
              </a:fld>
              <a:endParaRPr lang="en-US" sz="1200"/>
            </a:p>
          </xdr:txBody>
        </xdr:sp>
      </xdr:grpSp>
      <xdr:grpSp>
        <xdr:nvGrpSpPr>
          <xdr:cNvPr id="84" name="Group 83">
            <a:extLst>
              <a:ext uri="{FF2B5EF4-FFF2-40B4-BE49-F238E27FC236}">
                <a16:creationId xmlns:a16="http://schemas.microsoft.com/office/drawing/2014/main" id="{A4DAE00F-CF2D-4085-8BA0-EBFD609DD38A}"/>
              </a:ext>
            </a:extLst>
          </xdr:cNvPr>
          <xdr:cNvGrpSpPr/>
        </xdr:nvGrpSpPr>
        <xdr:grpSpPr>
          <a:xfrm>
            <a:off x="3731559" y="79494529"/>
            <a:ext cx="1110152" cy="364052"/>
            <a:chOff x="2028265" y="59492029"/>
            <a:chExt cx="1110152" cy="364052"/>
          </a:xfrm>
        </xdr:grpSpPr>
        <xdr:sp macro="" textlink="$I$20">
          <xdr:nvSpPr>
            <xdr:cNvPr id="85" name="TextBox 84">
              <a:extLst>
                <a:ext uri="{FF2B5EF4-FFF2-40B4-BE49-F238E27FC236}">
                  <a16:creationId xmlns:a16="http://schemas.microsoft.com/office/drawing/2014/main" id="{AD1D063C-211C-4C57-9FA7-2B1B5F2A2FA4}"/>
                </a:ext>
              </a:extLst>
            </xdr:cNvPr>
            <xdr:cNvSpPr txBox="1"/>
          </xdr:nvSpPr>
          <xdr:spPr>
            <a:xfrm>
              <a:off x="2581835" y="59496512"/>
              <a:ext cx="556582" cy="354853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fld id="{6C35EA49-78C9-4972-A3AB-038FBA8FF087}" type="TxLink">
                <a:rPr lang="en-US" sz="1200" b="0" i="0" u="none" strike="noStrike">
                  <a:solidFill>
                    <a:srgbClr val="0070C0"/>
                  </a:solidFill>
                  <a:latin typeface="Calibri"/>
                  <a:cs typeface="Calibri"/>
                </a:rPr>
                <a:pPr algn="ctr"/>
                <a:t>12.0</a:t>
              </a:fld>
              <a:endParaRPr lang="en-US" sz="1200"/>
            </a:p>
          </xdr:txBody>
        </xdr:sp>
        <xdr:sp macro="" textlink="$A$538">
          <xdr:nvSpPr>
            <xdr:cNvPr id="86" name="TextBox 85">
              <a:extLst>
                <a:ext uri="{FF2B5EF4-FFF2-40B4-BE49-F238E27FC236}">
                  <a16:creationId xmlns:a16="http://schemas.microsoft.com/office/drawing/2014/main" id="{028CA5CF-AB18-4258-BEAD-ABCE53E4A579}"/>
                </a:ext>
              </a:extLst>
            </xdr:cNvPr>
            <xdr:cNvSpPr txBox="1"/>
          </xdr:nvSpPr>
          <xdr:spPr>
            <a:xfrm>
              <a:off x="2028265" y="59492029"/>
              <a:ext cx="556582" cy="364052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fld id="{BED14375-0D74-44F4-BD12-B44EDDEFF175}" type="TxLink">
                <a:rPr lang="en-US" sz="1200" b="0" i="0" u="none" strike="noStrike">
                  <a:solidFill>
                    <a:srgbClr val="0070C0"/>
                  </a:solidFill>
                  <a:latin typeface="Calibri"/>
                  <a:cs typeface="Calibri"/>
                </a:rPr>
                <a:pPr algn="ctr"/>
                <a:t>GSA</a:t>
              </a:fld>
              <a:endParaRPr lang="en-US" sz="1200"/>
            </a:p>
          </xdr:txBody>
        </xdr:sp>
      </xdr:grpSp>
    </xdr:grpSp>
    <xdr:clientData/>
  </xdr:twoCellAnchor>
  <xdr:twoCellAnchor editAs="absolute">
    <xdr:from>
      <xdr:col>0</xdr:col>
      <xdr:colOff>771525</xdr:colOff>
      <xdr:row>411</xdr:row>
      <xdr:rowOff>177764</xdr:rowOff>
    </xdr:from>
    <xdr:to>
      <xdr:col>9</xdr:col>
      <xdr:colOff>643676</xdr:colOff>
      <xdr:row>433</xdr:row>
      <xdr:rowOff>14159</xdr:rowOff>
    </xdr:to>
    <xdr:grpSp>
      <xdr:nvGrpSpPr>
        <xdr:cNvPr id="23" name="Group 22">
          <a:extLst>
            <a:ext uri="{FF2B5EF4-FFF2-40B4-BE49-F238E27FC236}">
              <a16:creationId xmlns:a16="http://schemas.microsoft.com/office/drawing/2014/main" id="{AB86AA13-FA31-4E82-BCCE-7B536602E7AA}"/>
            </a:ext>
          </a:extLst>
        </xdr:cNvPr>
        <xdr:cNvGrpSpPr>
          <a:grpSpLocks noChangeAspect="1"/>
        </xdr:cNvGrpSpPr>
      </xdr:nvGrpSpPr>
      <xdr:grpSpPr>
        <a:xfrm>
          <a:off x="771525" y="82272681"/>
          <a:ext cx="8455234" cy="4260228"/>
          <a:chOff x="3375772" y="84368231"/>
          <a:chExt cx="8438030" cy="4262717"/>
        </a:xfrm>
      </xdr:grpSpPr>
      <xdr:grpSp>
        <xdr:nvGrpSpPr>
          <xdr:cNvPr id="11" name="Group 10">
            <a:extLst>
              <a:ext uri="{FF2B5EF4-FFF2-40B4-BE49-F238E27FC236}">
                <a16:creationId xmlns:a16="http://schemas.microsoft.com/office/drawing/2014/main" id="{72AE9F8F-3B20-4769-9F80-F9697B60C349}"/>
              </a:ext>
            </a:extLst>
          </xdr:cNvPr>
          <xdr:cNvGrpSpPr/>
        </xdr:nvGrpSpPr>
        <xdr:grpSpPr>
          <a:xfrm>
            <a:off x="3375772" y="84368231"/>
            <a:ext cx="8438030" cy="4262717"/>
            <a:chOff x="3381375" y="88782524"/>
            <a:chExt cx="8464444" cy="4313144"/>
          </a:xfrm>
        </xdr:grpSpPr>
        <xdr:graphicFrame macro="" fPublished="1">
          <xdr:nvGraphicFramePr>
            <xdr:cNvPr id="59" name="Chart 58">
              <a:extLst>
                <a:ext uri="{FF2B5EF4-FFF2-40B4-BE49-F238E27FC236}">
                  <a16:creationId xmlns:a16="http://schemas.microsoft.com/office/drawing/2014/main" id="{E4F04EBD-FA95-41AE-8A2F-FCEEC12AC6E3}"/>
                </a:ext>
              </a:extLst>
            </xdr:cNvPr>
            <xdr:cNvGraphicFramePr>
              <a:graphicFrameLocks/>
            </xdr:cNvGraphicFramePr>
          </xdr:nvGraphicFramePr>
          <xdr:xfrm>
            <a:off x="3381375" y="88782524"/>
            <a:ext cx="8464444" cy="4313144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17"/>
            </a:graphicData>
          </a:graphic>
        </xdr:graphicFrame>
        <xdr:sp macro="" textlink="$B$525">
          <xdr:nvSpPr>
            <xdr:cNvPr id="99" name="TextBox 98">
              <a:extLst>
                <a:ext uri="{FF2B5EF4-FFF2-40B4-BE49-F238E27FC236}">
                  <a16:creationId xmlns:a16="http://schemas.microsoft.com/office/drawing/2014/main" id="{F4913513-B517-4CC1-9AD6-150232D8564B}"/>
                </a:ext>
              </a:extLst>
            </xdr:cNvPr>
            <xdr:cNvSpPr txBox="1"/>
          </xdr:nvSpPr>
          <xdr:spPr>
            <a:xfrm>
              <a:off x="9987643" y="88909071"/>
              <a:ext cx="1714500" cy="367393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fld id="{A86EC69A-F4B9-4FE9-BF36-C61D22B948B3}" type="TxLink">
                <a:rPr lang="en-US" sz="1200" b="0" i="0" u="none" strike="noStrike">
                  <a:solidFill>
                    <a:srgbClr val="000000"/>
                  </a:solidFill>
                  <a:latin typeface="Calibri"/>
                  <a:cs typeface="Calibri"/>
                </a:rPr>
                <a:pPr algn="ctr"/>
                <a:t>Panamax</a:t>
              </a:fld>
              <a:endParaRPr lang="en-US" sz="1200"/>
            </a:p>
          </xdr:txBody>
        </xdr:sp>
      </xdr:grpSp>
      <xdr:grpSp>
        <xdr:nvGrpSpPr>
          <xdr:cNvPr id="87" name="Group 86">
            <a:extLst>
              <a:ext uri="{FF2B5EF4-FFF2-40B4-BE49-F238E27FC236}">
                <a16:creationId xmlns:a16="http://schemas.microsoft.com/office/drawing/2014/main" id="{1B6D9055-9A9F-4B41-B916-6BFA5F81268C}"/>
              </a:ext>
            </a:extLst>
          </xdr:cNvPr>
          <xdr:cNvGrpSpPr/>
        </xdr:nvGrpSpPr>
        <xdr:grpSpPr>
          <a:xfrm>
            <a:off x="3697942" y="84447530"/>
            <a:ext cx="1110152" cy="364052"/>
            <a:chOff x="2028265" y="59492029"/>
            <a:chExt cx="1110152" cy="364052"/>
          </a:xfrm>
        </xdr:grpSpPr>
        <xdr:sp macro="" textlink="$I$21">
          <xdr:nvSpPr>
            <xdr:cNvPr id="88" name="TextBox 87">
              <a:extLst>
                <a:ext uri="{FF2B5EF4-FFF2-40B4-BE49-F238E27FC236}">
                  <a16:creationId xmlns:a16="http://schemas.microsoft.com/office/drawing/2014/main" id="{8D094A06-BF1A-48F2-8702-B555FA68696D}"/>
                </a:ext>
              </a:extLst>
            </xdr:cNvPr>
            <xdr:cNvSpPr txBox="1"/>
          </xdr:nvSpPr>
          <xdr:spPr>
            <a:xfrm>
              <a:off x="2581835" y="59496512"/>
              <a:ext cx="556582" cy="354853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fld id="{08D03D91-EFA7-4C16-9ADF-84845F01A732}" type="TxLink">
                <a:rPr lang="en-US" sz="1200" b="0" i="0" u="none" strike="noStrike">
                  <a:solidFill>
                    <a:srgbClr val="0070C0"/>
                  </a:solidFill>
                  <a:latin typeface="Calibri"/>
                  <a:cs typeface="Calibri"/>
                </a:rPr>
                <a:pPr algn="ctr"/>
                <a:t>12.0</a:t>
              </a:fld>
              <a:endParaRPr lang="en-US" sz="1200"/>
            </a:p>
          </xdr:txBody>
        </xdr:sp>
        <xdr:sp macro="" textlink="$A$538">
          <xdr:nvSpPr>
            <xdr:cNvPr id="93" name="TextBox 92">
              <a:extLst>
                <a:ext uri="{FF2B5EF4-FFF2-40B4-BE49-F238E27FC236}">
                  <a16:creationId xmlns:a16="http://schemas.microsoft.com/office/drawing/2014/main" id="{1FD4CD3E-B482-4125-A962-5918DA89FD87}"/>
                </a:ext>
              </a:extLst>
            </xdr:cNvPr>
            <xdr:cNvSpPr txBox="1"/>
          </xdr:nvSpPr>
          <xdr:spPr>
            <a:xfrm>
              <a:off x="2028265" y="59492029"/>
              <a:ext cx="556582" cy="364052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fld id="{BED14375-0D74-44F4-BD12-B44EDDEFF175}" type="TxLink">
                <a:rPr lang="en-US" sz="1200" b="0" i="0" u="none" strike="noStrike">
                  <a:solidFill>
                    <a:srgbClr val="0070C0"/>
                  </a:solidFill>
                  <a:latin typeface="Calibri"/>
                  <a:cs typeface="Calibri"/>
                </a:rPr>
                <a:pPr algn="ctr"/>
                <a:t>GSA</a:t>
              </a:fld>
              <a:endParaRPr lang="en-US" sz="1200"/>
            </a:p>
          </xdr:txBody>
        </xdr:sp>
      </xdr:grpSp>
    </xdr:grpSp>
    <xdr:clientData/>
  </xdr:twoCellAnchor>
  <xdr:twoCellAnchor editAs="absolute">
    <xdr:from>
      <xdr:col>0</xdr:col>
      <xdr:colOff>771525</xdr:colOff>
      <xdr:row>434</xdr:row>
      <xdr:rowOff>129575</xdr:rowOff>
    </xdr:from>
    <xdr:to>
      <xdr:col>9</xdr:col>
      <xdr:colOff>643676</xdr:colOff>
      <xdr:row>455</xdr:row>
      <xdr:rowOff>160093</xdr:rowOff>
    </xdr:to>
    <xdr:grpSp>
      <xdr:nvGrpSpPr>
        <xdr:cNvPr id="22" name="Group 21">
          <a:extLst>
            <a:ext uri="{FF2B5EF4-FFF2-40B4-BE49-F238E27FC236}">
              <a16:creationId xmlns:a16="http://schemas.microsoft.com/office/drawing/2014/main" id="{0DE6C5B4-FE8A-4966-9C30-B036486BC9D5}"/>
            </a:ext>
          </a:extLst>
        </xdr:cNvPr>
        <xdr:cNvGrpSpPr>
          <a:grpSpLocks noChangeAspect="1"/>
        </xdr:cNvGrpSpPr>
      </xdr:nvGrpSpPr>
      <xdr:grpSpPr>
        <a:xfrm>
          <a:off x="771525" y="86849408"/>
          <a:ext cx="8455234" cy="4253268"/>
          <a:chOff x="3375772" y="89306080"/>
          <a:chExt cx="8438030" cy="4262718"/>
        </a:xfrm>
      </xdr:grpSpPr>
      <xdr:grpSp>
        <xdr:nvGrpSpPr>
          <xdr:cNvPr id="12" name="Group 11">
            <a:extLst>
              <a:ext uri="{FF2B5EF4-FFF2-40B4-BE49-F238E27FC236}">
                <a16:creationId xmlns:a16="http://schemas.microsoft.com/office/drawing/2014/main" id="{A52DA74E-F7AB-4DAA-8FA7-F0F332421787}"/>
              </a:ext>
            </a:extLst>
          </xdr:cNvPr>
          <xdr:cNvGrpSpPr/>
        </xdr:nvGrpSpPr>
        <xdr:grpSpPr>
          <a:xfrm>
            <a:off x="3375772" y="89306080"/>
            <a:ext cx="8438030" cy="4262718"/>
            <a:chOff x="3405187" y="93719196"/>
            <a:chExt cx="8464444" cy="4313144"/>
          </a:xfrm>
        </xdr:grpSpPr>
        <xdr:graphicFrame macro="" fPublished="1">
          <xdr:nvGraphicFramePr>
            <xdr:cNvPr id="92" name="Chart 91">
              <a:extLst>
                <a:ext uri="{FF2B5EF4-FFF2-40B4-BE49-F238E27FC236}">
                  <a16:creationId xmlns:a16="http://schemas.microsoft.com/office/drawing/2014/main" id="{6646A2E8-9C95-4696-A008-269EE66E0F84}"/>
                </a:ext>
              </a:extLst>
            </xdr:cNvPr>
            <xdr:cNvGraphicFramePr>
              <a:graphicFrameLocks/>
            </xdr:cNvGraphicFramePr>
          </xdr:nvGraphicFramePr>
          <xdr:xfrm>
            <a:off x="3405187" y="93719196"/>
            <a:ext cx="8464444" cy="4313144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18"/>
            </a:graphicData>
          </a:graphic>
        </xdr:graphicFrame>
        <xdr:sp macro="" textlink="$B$526">
          <xdr:nvSpPr>
            <xdr:cNvPr id="100" name="TextBox 99">
              <a:extLst>
                <a:ext uri="{FF2B5EF4-FFF2-40B4-BE49-F238E27FC236}">
                  <a16:creationId xmlns:a16="http://schemas.microsoft.com/office/drawing/2014/main" id="{7054B1E1-8D85-449F-A548-9FCF3EE28547}"/>
                </a:ext>
              </a:extLst>
            </xdr:cNvPr>
            <xdr:cNvSpPr txBox="1"/>
          </xdr:nvSpPr>
          <xdr:spPr>
            <a:xfrm>
              <a:off x="9960429" y="93834857"/>
              <a:ext cx="1714500" cy="367393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fld id="{7552572D-1D64-4A9D-A603-606912A7AB36}" type="TxLink">
                <a:rPr lang="en-US" sz="1200" b="0" i="0" u="none" strike="noStrike">
                  <a:solidFill>
                    <a:srgbClr val="000000"/>
                  </a:solidFill>
                  <a:latin typeface="Calibri"/>
                  <a:cs typeface="Calibri"/>
                </a:rPr>
                <a:pPr algn="ctr"/>
                <a:t>Capesize</a:t>
              </a:fld>
              <a:endParaRPr lang="en-US" sz="1200"/>
            </a:p>
          </xdr:txBody>
        </xdr:sp>
      </xdr:grpSp>
      <xdr:grpSp>
        <xdr:nvGrpSpPr>
          <xdr:cNvPr id="94" name="Group 93">
            <a:extLst>
              <a:ext uri="{FF2B5EF4-FFF2-40B4-BE49-F238E27FC236}">
                <a16:creationId xmlns:a16="http://schemas.microsoft.com/office/drawing/2014/main" id="{22317CDD-FB38-4B99-9295-93318B38FD22}"/>
              </a:ext>
            </a:extLst>
          </xdr:cNvPr>
          <xdr:cNvGrpSpPr/>
        </xdr:nvGrpSpPr>
        <xdr:grpSpPr>
          <a:xfrm>
            <a:off x="3742765" y="89378117"/>
            <a:ext cx="1110152" cy="364052"/>
            <a:chOff x="2028265" y="59492029"/>
            <a:chExt cx="1110152" cy="364052"/>
          </a:xfrm>
        </xdr:grpSpPr>
        <xdr:sp macro="" textlink="$I$22">
          <xdr:nvSpPr>
            <xdr:cNvPr id="95" name="TextBox 94">
              <a:extLst>
                <a:ext uri="{FF2B5EF4-FFF2-40B4-BE49-F238E27FC236}">
                  <a16:creationId xmlns:a16="http://schemas.microsoft.com/office/drawing/2014/main" id="{7146D72C-5676-45B2-B4F0-92078377C46C}"/>
                </a:ext>
              </a:extLst>
            </xdr:cNvPr>
            <xdr:cNvSpPr txBox="1"/>
          </xdr:nvSpPr>
          <xdr:spPr>
            <a:xfrm>
              <a:off x="2581835" y="59496512"/>
              <a:ext cx="556582" cy="354853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fld id="{3C6DD509-D9DD-4272-8553-E97AD6A98735}" type="TxLink">
                <a:rPr lang="en-US" sz="1200" b="0" i="0" u="none" strike="noStrike">
                  <a:solidFill>
                    <a:srgbClr val="0070C0"/>
                  </a:solidFill>
                  <a:latin typeface="Calibri"/>
                  <a:cs typeface="Calibri"/>
                </a:rPr>
                <a:pPr algn="ctr"/>
                <a:t>12.0</a:t>
              </a:fld>
              <a:endParaRPr lang="en-US" sz="1200"/>
            </a:p>
          </xdr:txBody>
        </xdr:sp>
        <xdr:sp macro="" textlink="$A$538">
          <xdr:nvSpPr>
            <xdr:cNvPr id="96" name="TextBox 95">
              <a:extLst>
                <a:ext uri="{FF2B5EF4-FFF2-40B4-BE49-F238E27FC236}">
                  <a16:creationId xmlns:a16="http://schemas.microsoft.com/office/drawing/2014/main" id="{E9EA3F37-B16C-43B2-9A01-585470CBF4F5}"/>
                </a:ext>
              </a:extLst>
            </xdr:cNvPr>
            <xdr:cNvSpPr txBox="1"/>
          </xdr:nvSpPr>
          <xdr:spPr>
            <a:xfrm>
              <a:off x="2028265" y="59492029"/>
              <a:ext cx="556582" cy="364052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fld id="{BED14375-0D74-44F4-BD12-B44EDDEFF175}" type="TxLink">
                <a:rPr lang="en-US" sz="1200" b="0" i="0" u="none" strike="noStrike">
                  <a:solidFill>
                    <a:srgbClr val="0070C0"/>
                  </a:solidFill>
                  <a:latin typeface="Calibri"/>
                  <a:cs typeface="Calibri"/>
                </a:rPr>
                <a:pPr algn="ctr"/>
                <a:t>GSA</a:t>
              </a:fld>
              <a:endParaRPr lang="en-US" sz="1200"/>
            </a:p>
          </xdr:txBody>
        </xdr:sp>
      </xdr:grpSp>
    </xdr:grpSp>
    <xdr:clientData/>
  </xdr:twoCellAnchor>
  <xdr:twoCellAnchor editAs="absolute">
    <xdr:from>
      <xdr:col>95</xdr:col>
      <xdr:colOff>51246</xdr:colOff>
      <xdr:row>254</xdr:row>
      <xdr:rowOff>102969</xdr:rowOff>
    </xdr:from>
    <xdr:to>
      <xdr:col>105</xdr:col>
      <xdr:colOff>343796</xdr:colOff>
      <xdr:row>275</xdr:row>
      <xdr:rowOff>127482</xdr:rowOff>
    </xdr:to>
    <xdr:grpSp>
      <xdr:nvGrpSpPr>
        <xdr:cNvPr id="114" name="Group 113">
          <a:extLst>
            <a:ext uri="{FF2B5EF4-FFF2-40B4-BE49-F238E27FC236}">
              <a16:creationId xmlns:a16="http://schemas.microsoft.com/office/drawing/2014/main" id="{5408F14B-93C5-470E-B7A3-63AB9BCD7AED}"/>
            </a:ext>
          </a:extLst>
        </xdr:cNvPr>
        <xdr:cNvGrpSpPr>
          <a:grpSpLocks noChangeAspect="1"/>
        </xdr:cNvGrpSpPr>
      </xdr:nvGrpSpPr>
      <xdr:grpSpPr>
        <a:xfrm>
          <a:off x="85575163" y="50627802"/>
          <a:ext cx="8653383" cy="4247263"/>
          <a:chOff x="17430750" y="53775429"/>
          <a:chExt cx="8480772" cy="4313144"/>
        </a:xfrm>
      </xdr:grpSpPr>
      <xdr:graphicFrame macro="" fPublished="1">
        <xdr:nvGraphicFramePr>
          <xdr:cNvPr id="115" name="Chart 114">
            <a:extLst>
              <a:ext uri="{FF2B5EF4-FFF2-40B4-BE49-F238E27FC236}">
                <a16:creationId xmlns:a16="http://schemas.microsoft.com/office/drawing/2014/main" id="{8AD6308C-DD9F-4882-82F8-8B5B149FADE5}"/>
              </a:ext>
            </a:extLst>
          </xdr:cNvPr>
          <xdr:cNvGraphicFramePr>
            <a:graphicFrameLocks/>
          </xdr:cNvGraphicFramePr>
        </xdr:nvGraphicFramePr>
        <xdr:xfrm>
          <a:off x="17430750" y="53775429"/>
          <a:ext cx="8480772" cy="4313144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9"/>
          </a:graphicData>
        </a:graphic>
      </xdr:graphicFrame>
      <xdr:sp macro="" textlink="$O$518">
        <xdr:nvSpPr>
          <xdr:cNvPr id="116" name="TextBox 115">
            <a:extLst>
              <a:ext uri="{FF2B5EF4-FFF2-40B4-BE49-F238E27FC236}">
                <a16:creationId xmlns:a16="http://schemas.microsoft.com/office/drawing/2014/main" id="{811976D2-AD54-4B3C-9AF5-A6D9989E1FFF}"/>
              </a:ext>
            </a:extLst>
          </xdr:cNvPr>
          <xdr:cNvSpPr txBox="1"/>
        </xdr:nvSpPr>
        <xdr:spPr>
          <a:xfrm>
            <a:off x="24683357" y="53897893"/>
            <a:ext cx="1061358" cy="367393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fld id="{5754A9B4-9BF1-4AB8-817C-8A95890BDFAC}" type="TxLink">
              <a:rPr lang="en-US" sz="1200" b="0" i="0" u="none" strike="noStrike">
                <a:solidFill>
                  <a:srgbClr val="000000"/>
                </a:solidFill>
                <a:latin typeface="Calibri"/>
                <a:cs typeface="Calibri"/>
              </a:rPr>
              <a:pPr algn="ctr"/>
              <a:t>1,000 teu</a:t>
            </a:fld>
            <a:endParaRPr lang="en-US" sz="1200"/>
          </a:p>
        </xdr:txBody>
      </xdr:sp>
    </xdr:grpSp>
    <xdr:clientData/>
  </xdr:twoCellAnchor>
  <xdr:twoCellAnchor editAs="absolute">
    <xdr:from>
      <xdr:col>84</xdr:col>
      <xdr:colOff>230538</xdr:colOff>
      <xdr:row>254</xdr:row>
      <xdr:rowOff>102969</xdr:rowOff>
    </xdr:from>
    <xdr:to>
      <xdr:col>94</xdr:col>
      <xdr:colOff>279741</xdr:colOff>
      <xdr:row>275</xdr:row>
      <xdr:rowOff>43941</xdr:rowOff>
    </xdr:to>
    <xdr:grpSp>
      <xdr:nvGrpSpPr>
        <xdr:cNvPr id="129" name="Group 128">
          <a:extLst>
            <a:ext uri="{FF2B5EF4-FFF2-40B4-BE49-F238E27FC236}">
              <a16:creationId xmlns:a16="http://schemas.microsoft.com/office/drawing/2014/main" id="{156D25A3-210B-4773-99AE-618B271C4D4A}"/>
            </a:ext>
          </a:extLst>
        </xdr:cNvPr>
        <xdr:cNvGrpSpPr>
          <a:grpSpLocks noChangeAspect="1"/>
        </xdr:cNvGrpSpPr>
      </xdr:nvGrpSpPr>
      <xdr:grpSpPr>
        <a:xfrm>
          <a:off x="76557538" y="50627802"/>
          <a:ext cx="8410036" cy="4163722"/>
          <a:chOff x="3375772" y="49775781"/>
          <a:chExt cx="8438030" cy="4273924"/>
        </a:xfrm>
      </xdr:grpSpPr>
      <xdr:grpSp>
        <xdr:nvGrpSpPr>
          <xdr:cNvPr id="130" name="Group 129">
            <a:extLst>
              <a:ext uri="{FF2B5EF4-FFF2-40B4-BE49-F238E27FC236}">
                <a16:creationId xmlns:a16="http://schemas.microsoft.com/office/drawing/2014/main" id="{3BBE518D-0849-40DC-BD2A-A6AD5E42A34E}"/>
              </a:ext>
            </a:extLst>
          </xdr:cNvPr>
          <xdr:cNvGrpSpPr/>
        </xdr:nvGrpSpPr>
        <xdr:grpSpPr>
          <a:xfrm>
            <a:off x="3375772" y="49775781"/>
            <a:ext cx="8438030" cy="4273924"/>
            <a:chOff x="3404720" y="53738661"/>
            <a:chExt cx="8464444" cy="4313144"/>
          </a:xfrm>
        </xdr:grpSpPr>
        <xdr:graphicFrame macro="" fPublished="1">
          <xdr:nvGraphicFramePr>
            <xdr:cNvPr id="134" name="Chart 133">
              <a:extLst>
                <a:ext uri="{FF2B5EF4-FFF2-40B4-BE49-F238E27FC236}">
                  <a16:creationId xmlns:a16="http://schemas.microsoft.com/office/drawing/2014/main" id="{E1400DBC-E5C5-4CC7-BC55-CCBC9AC75EA5}"/>
                </a:ext>
              </a:extLst>
            </xdr:cNvPr>
            <xdr:cNvGraphicFramePr/>
          </xdr:nvGraphicFramePr>
          <xdr:xfrm>
            <a:off x="3404720" y="53738661"/>
            <a:ext cx="8464444" cy="4313144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20"/>
            </a:graphicData>
          </a:graphic>
        </xdr:graphicFrame>
        <xdr:sp macro="" textlink="$B$518">
          <xdr:nvSpPr>
            <xdr:cNvPr id="135" name="TextBox 134">
              <a:extLst>
                <a:ext uri="{FF2B5EF4-FFF2-40B4-BE49-F238E27FC236}">
                  <a16:creationId xmlns:a16="http://schemas.microsoft.com/office/drawing/2014/main" id="{52EF1C7B-8CE8-4560-99CE-AF13C662327B}"/>
                </a:ext>
              </a:extLst>
            </xdr:cNvPr>
            <xdr:cNvSpPr txBox="1"/>
          </xdr:nvSpPr>
          <xdr:spPr>
            <a:xfrm>
              <a:off x="10640786" y="53857072"/>
              <a:ext cx="1061358" cy="367393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fld id="{EA18534D-B00C-4869-8392-CAA40C3E2FF4}" type="TxLink">
                <a:rPr lang="en-US" sz="1200" b="0" i="0" u="none" strike="noStrike">
                  <a:solidFill>
                    <a:srgbClr val="000000"/>
                  </a:solidFill>
                  <a:latin typeface="Calibri"/>
                  <a:cs typeface="Calibri"/>
                </a:rPr>
                <a:pPr algn="ctr"/>
                <a:t>1,000 teu</a:t>
              </a:fld>
              <a:endParaRPr lang="en-US" sz="1200"/>
            </a:p>
          </xdr:txBody>
        </xdr:sp>
      </xdr:grpSp>
      <xdr:grpSp>
        <xdr:nvGrpSpPr>
          <xdr:cNvPr id="131" name="Group 130">
            <a:extLst>
              <a:ext uri="{FF2B5EF4-FFF2-40B4-BE49-F238E27FC236}">
                <a16:creationId xmlns:a16="http://schemas.microsoft.com/office/drawing/2014/main" id="{BE0408D4-C64C-4338-BDF3-24A398565BBB}"/>
              </a:ext>
            </a:extLst>
          </xdr:cNvPr>
          <xdr:cNvGrpSpPr/>
        </xdr:nvGrpSpPr>
        <xdr:grpSpPr>
          <a:xfrm>
            <a:off x="3738282" y="49838533"/>
            <a:ext cx="1110152" cy="368535"/>
            <a:chOff x="3738282" y="49838533"/>
            <a:chExt cx="1110152" cy="368535"/>
          </a:xfrm>
        </xdr:grpSpPr>
        <xdr:sp macro="" textlink="$I$14">
          <xdr:nvSpPr>
            <xdr:cNvPr id="132" name="TextBox 131">
              <a:extLst>
                <a:ext uri="{FF2B5EF4-FFF2-40B4-BE49-F238E27FC236}">
                  <a16:creationId xmlns:a16="http://schemas.microsoft.com/office/drawing/2014/main" id="{B97C8070-1CA6-4CB4-9704-A1B49B5990A0}"/>
                </a:ext>
              </a:extLst>
            </xdr:cNvPr>
            <xdr:cNvSpPr txBox="1"/>
          </xdr:nvSpPr>
          <xdr:spPr>
            <a:xfrm>
              <a:off x="4291852" y="49843016"/>
              <a:ext cx="556582" cy="364052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fld id="{2B3B1870-75A4-4E7C-B12F-24B768CF99B5}" type="TxLink">
                <a:rPr lang="en-US" sz="1200" b="0" i="0" u="none" strike="noStrike">
                  <a:solidFill>
                    <a:srgbClr val="0070C0"/>
                  </a:solidFill>
                  <a:latin typeface="Calibri"/>
                  <a:cs typeface="Calibri"/>
                </a:rPr>
                <a:pPr algn="ctr"/>
                <a:t>16.0</a:t>
              </a:fld>
              <a:endParaRPr lang="en-US" sz="1200"/>
            </a:p>
          </xdr:txBody>
        </xdr:sp>
        <xdr:sp macro="" textlink="$A$538">
          <xdr:nvSpPr>
            <xdr:cNvPr id="133" name="TextBox 132">
              <a:extLst>
                <a:ext uri="{FF2B5EF4-FFF2-40B4-BE49-F238E27FC236}">
                  <a16:creationId xmlns:a16="http://schemas.microsoft.com/office/drawing/2014/main" id="{22120F80-001A-4B15-B634-ACDE10C6A1C2}"/>
                </a:ext>
              </a:extLst>
            </xdr:cNvPr>
            <xdr:cNvSpPr txBox="1"/>
          </xdr:nvSpPr>
          <xdr:spPr>
            <a:xfrm>
              <a:off x="3738282" y="49838533"/>
              <a:ext cx="556582" cy="364052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fld id="{BED14375-0D74-44F4-BD12-B44EDDEFF175}" type="TxLink">
                <a:rPr lang="en-US" sz="1200" b="0" i="0" u="none" strike="noStrike">
                  <a:solidFill>
                    <a:srgbClr val="0070C0"/>
                  </a:solidFill>
                  <a:latin typeface="Calibri"/>
                  <a:cs typeface="Calibri"/>
                </a:rPr>
                <a:pPr algn="ctr"/>
                <a:t>GSA</a:t>
              </a:fld>
              <a:endParaRPr lang="en-US" sz="1200"/>
            </a:p>
          </xdr:txBody>
        </xdr:sp>
      </xdr:grpSp>
    </xdr:grpSp>
    <xdr:clientData/>
  </xdr:twoCellAnchor>
  <xdr:twoCellAnchor editAs="absolute">
    <xdr:from>
      <xdr:col>95</xdr:col>
      <xdr:colOff>51246</xdr:colOff>
      <xdr:row>276</xdr:row>
      <xdr:rowOff>196618</xdr:rowOff>
    </xdr:from>
    <xdr:to>
      <xdr:col>105</xdr:col>
      <xdr:colOff>341198</xdr:colOff>
      <xdr:row>298</xdr:row>
      <xdr:rowOff>42536</xdr:rowOff>
    </xdr:to>
    <xdr:grpSp>
      <xdr:nvGrpSpPr>
        <xdr:cNvPr id="136" name="Group 135">
          <a:extLst>
            <a:ext uri="{FF2B5EF4-FFF2-40B4-BE49-F238E27FC236}">
              <a16:creationId xmlns:a16="http://schemas.microsoft.com/office/drawing/2014/main" id="{00312337-031A-41EA-AC95-0EE0D56916E6}"/>
            </a:ext>
          </a:extLst>
        </xdr:cNvPr>
        <xdr:cNvGrpSpPr>
          <a:grpSpLocks noChangeAspect="1"/>
        </xdr:cNvGrpSpPr>
      </xdr:nvGrpSpPr>
      <xdr:grpSpPr>
        <a:xfrm>
          <a:off x="85575163" y="55145285"/>
          <a:ext cx="8650785" cy="4269751"/>
          <a:chOff x="17430750" y="53775429"/>
          <a:chExt cx="8480772" cy="4313144"/>
        </a:xfrm>
      </xdr:grpSpPr>
      <xdr:graphicFrame macro="" fPublished="1">
        <xdr:nvGraphicFramePr>
          <xdr:cNvPr id="137" name="Chart 136">
            <a:extLst>
              <a:ext uri="{FF2B5EF4-FFF2-40B4-BE49-F238E27FC236}">
                <a16:creationId xmlns:a16="http://schemas.microsoft.com/office/drawing/2014/main" id="{910CD175-2AE7-40C4-827D-865F95112B64}"/>
              </a:ext>
            </a:extLst>
          </xdr:cNvPr>
          <xdr:cNvGraphicFramePr>
            <a:graphicFrameLocks/>
          </xdr:cNvGraphicFramePr>
        </xdr:nvGraphicFramePr>
        <xdr:xfrm>
          <a:off x="17430750" y="53775429"/>
          <a:ext cx="8480772" cy="4313144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1"/>
          </a:graphicData>
        </a:graphic>
      </xdr:graphicFrame>
      <xdr:sp macro="" textlink="$O$519">
        <xdr:nvSpPr>
          <xdr:cNvPr id="138" name="TextBox 137">
            <a:extLst>
              <a:ext uri="{FF2B5EF4-FFF2-40B4-BE49-F238E27FC236}">
                <a16:creationId xmlns:a16="http://schemas.microsoft.com/office/drawing/2014/main" id="{F8D03182-70E5-4A59-8B20-48249B317799}"/>
              </a:ext>
            </a:extLst>
          </xdr:cNvPr>
          <xdr:cNvSpPr txBox="1"/>
        </xdr:nvSpPr>
        <xdr:spPr>
          <a:xfrm>
            <a:off x="24683357" y="53897893"/>
            <a:ext cx="1061358" cy="367393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fld id="{95250AE4-3479-48D8-8283-31A71B6089C2}" type="TxLink">
              <a:rPr lang="en-US" sz="1200" b="0" i="0" u="none" strike="noStrike">
                <a:solidFill>
                  <a:srgbClr val="000000"/>
                </a:solidFill>
                <a:latin typeface="Calibri"/>
                <a:cs typeface="Calibri"/>
              </a:rPr>
              <a:pPr algn="ctr"/>
              <a:t>3,000 teu</a:t>
            </a:fld>
            <a:endParaRPr lang="en-US" sz="1200"/>
          </a:p>
        </xdr:txBody>
      </xdr:sp>
    </xdr:grpSp>
    <xdr:clientData/>
  </xdr:twoCellAnchor>
  <xdr:twoCellAnchor editAs="absolute">
    <xdr:from>
      <xdr:col>84</xdr:col>
      <xdr:colOff>230538</xdr:colOff>
      <xdr:row>277</xdr:row>
      <xdr:rowOff>13876</xdr:rowOff>
    </xdr:from>
    <xdr:to>
      <xdr:col>94</xdr:col>
      <xdr:colOff>279741</xdr:colOff>
      <xdr:row>297</xdr:row>
      <xdr:rowOff>175802</xdr:rowOff>
    </xdr:to>
    <xdr:grpSp>
      <xdr:nvGrpSpPr>
        <xdr:cNvPr id="139" name="Group 138">
          <a:extLst>
            <a:ext uri="{FF2B5EF4-FFF2-40B4-BE49-F238E27FC236}">
              <a16:creationId xmlns:a16="http://schemas.microsoft.com/office/drawing/2014/main" id="{CE2C2073-B0CC-45BA-93BA-AC5949C94141}"/>
            </a:ext>
          </a:extLst>
        </xdr:cNvPr>
        <xdr:cNvGrpSpPr>
          <a:grpSpLocks noChangeAspect="1"/>
        </xdr:cNvGrpSpPr>
      </xdr:nvGrpSpPr>
      <xdr:grpSpPr>
        <a:xfrm>
          <a:off x="76557538" y="55163626"/>
          <a:ext cx="8410036" cy="4183593"/>
          <a:chOff x="3375772" y="49775781"/>
          <a:chExt cx="8438030" cy="4273924"/>
        </a:xfrm>
      </xdr:grpSpPr>
      <xdr:grpSp>
        <xdr:nvGrpSpPr>
          <xdr:cNvPr id="140" name="Group 139">
            <a:extLst>
              <a:ext uri="{FF2B5EF4-FFF2-40B4-BE49-F238E27FC236}">
                <a16:creationId xmlns:a16="http://schemas.microsoft.com/office/drawing/2014/main" id="{9E26ADF8-299F-42BF-B045-AFA7C9A3CAA5}"/>
              </a:ext>
            </a:extLst>
          </xdr:cNvPr>
          <xdr:cNvGrpSpPr/>
        </xdr:nvGrpSpPr>
        <xdr:grpSpPr>
          <a:xfrm>
            <a:off x="3375772" y="49775781"/>
            <a:ext cx="8438030" cy="4273924"/>
            <a:chOff x="3404720" y="53738661"/>
            <a:chExt cx="8464444" cy="4313144"/>
          </a:xfrm>
        </xdr:grpSpPr>
        <xdr:graphicFrame macro="" fPublished="1">
          <xdr:nvGraphicFramePr>
            <xdr:cNvPr id="144" name="Chart 143">
              <a:extLst>
                <a:ext uri="{FF2B5EF4-FFF2-40B4-BE49-F238E27FC236}">
                  <a16:creationId xmlns:a16="http://schemas.microsoft.com/office/drawing/2014/main" id="{59E4C210-A28D-4359-98F7-39CD82096A39}"/>
                </a:ext>
              </a:extLst>
            </xdr:cNvPr>
            <xdr:cNvGraphicFramePr/>
          </xdr:nvGraphicFramePr>
          <xdr:xfrm>
            <a:off x="3404720" y="53738661"/>
            <a:ext cx="8464444" cy="4313144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22"/>
            </a:graphicData>
          </a:graphic>
        </xdr:graphicFrame>
        <xdr:sp macro="" textlink="$B$519">
          <xdr:nvSpPr>
            <xdr:cNvPr id="145" name="TextBox 144">
              <a:extLst>
                <a:ext uri="{FF2B5EF4-FFF2-40B4-BE49-F238E27FC236}">
                  <a16:creationId xmlns:a16="http://schemas.microsoft.com/office/drawing/2014/main" id="{17E529EB-0C59-4712-AF6A-2A33369BCB94}"/>
                </a:ext>
              </a:extLst>
            </xdr:cNvPr>
            <xdr:cNvSpPr txBox="1"/>
          </xdr:nvSpPr>
          <xdr:spPr>
            <a:xfrm>
              <a:off x="10640786" y="53857072"/>
              <a:ext cx="1061358" cy="367393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fld id="{777F6936-8E9D-44BA-97C1-015D0D8AE16A}" type="TxLink">
                <a:rPr lang="en-US" sz="1200" b="0" i="0" u="none" strike="noStrike">
                  <a:solidFill>
                    <a:srgbClr val="000000"/>
                  </a:solidFill>
                  <a:latin typeface="Calibri"/>
                  <a:cs typeface="Calibri"/>
                </a:rPr>
                <a:pPr algn="ctr"/>
                <a:t>3,000 teu</a:t>
              </a:fld>
              <a:endParaRPr lang="en-US" sz="1200"/>
            </a:p>
          </xdr:txBody>
        </xdr:sp>
      </xdr:grpSp>
      <xdr:grpSp>
        <xdr:nvGrpSpPr>
          <xdr:cNvPr id="141" name="Group 140">
            <a:extLst>
              <a:ext uri="{FF2B5EF4-FFF2-40B4-BE49-F238E27FC236}">
                <a16:creationId xmlns:a16="http://schemas.microsoft.com/office/drawing/2014/main" id="{FD0C5E82-3046-4A96-996D-FE5735CDB58F}"/>
              </a:ext>
            </a:extLst>
          </xdr:cNvPr>
          <xdr:cNvGrpSpPr/>
        </xdr:nvGrpSpPr>
        <xdr:grpSpPr>
          <a:xfrm>
            <a:off x="3738282" y="49838533"/>
            <a:ext cx="1110152" cy="368535"/>
            <a:chOff x="3738282" y="49838533"/>
            <a:chExt cx="1110152" cy="368535"/>
          </a:xfrm>
        </xdr:grpSpPr>
        <xdr:sp macro="" textlink="$I$15">
          <xdr:nvSpPr>
            <xdr:cNvPr id="142" name="TextBox 141">
              <a:extLst>
                <a:ext uri="{FF2B5EF4-FFF2-40B4-BE49-F238E27FC236}">
                  <a16:creationId xmlns:a16="http://schemas.microsoft.com/office/drawing/2014/main" id="{8552380F-4616-4DF2-939A-D2D7D9518EEE}"/>
                </a:ext>
              </a:extLst>
            </xdr:cNvPr>
            <xdr:cNvSpPr txBox="1"/>
          </xdr:nvSpPr>
          <xdr:spPr>
            <a:xfrm>
              <a:off x="4291852" y="49843016"/>
              <a:ext cx="556582" cy="364052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fld id="{A6C7623A-771E-44D8-A3EB-39FC4AB92334}" type="TxLink">
                <a:rPr lang="en-US" sz="1200" b="0" i="0" u="none" strike="noStrike">
                  <a:solidFill>
                    <a:srgbClr val="0070C0"/>
                  </a:solidFill>
                  <a:latin typeface="Calibri"/>
                  <a:cs typeface="Calibri"/>
                </a:rPr>
                <a:pPr algn="ctr"/>
                <a:t>19.0</a:t>
              </a:fld>
              <a:endParaRPr lang="en-US" sz="1200"/>
            </a:p>
          </xdr:txBody>
        </xdr:sp>
        <xdr:sp macro="" textlink="$A$538">
          <xdr:nvSpPr>
            <xdr:cNvPr id="143" name="TextBox 142">
              <a:extLst>
                <a:ext uri="{FF2B5EF4-FFF2-40B4-BE49-F238E27FC236}">
                  <a16:creationId xmlns:a16="http://schemas.microsoft.com/office/drawing/2014/main" id="{CE7B9B3F-5C6B-41E5-961C-5248D8632E42}"/>
                </a:ext>
              </a:extLst>
            </xdr:cNvPr>
            <xdr:cNvSpPr txBox="1"/>
          </xdr:nvSpPr>
          <xdr:spPr>
            <a:xfrm>
              <a:off x="3738282" y="49838533"/>
              <a:ext cx="556582" cy="364052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fld id="{BED14375-0D74-44F4-BD12-B44EDDEFF175}" type="TxLink">
                <a:rPr lang="en-US" sz="1200" b="0" i="0" u="none" strike="noStrike">
                  <a:solidFill>
                    <a:srgbClr val="0070C0"/>
                  </a:solidFill>
                  <a:latin typeface="Calibri"/>
                  <a:cs typeface="Calibri"/>
                </a:rPr>
                <a:pPr algn="ctr"/>
                <a:t>GSA</a:t>
              </a:fld>
              <a:endParaRPr lang="en-US" sz="1200"/>
            </a:p>
          </xdr:txBody>
        </xdr:sp>
      </xdr:grpSp>
    </xdr:grpSp>
    <xdr:clientData/>
  </xdr:twoCellAnchor>
  <xdr:twoCellAnchor editAs="absolute">
    <xdr:from>
      <xdr:col>95</xdr:col>
      <xdr:colOff>51246</xdr:colOff>
      <xdr:row>299</xdr:row>
      <xdr:rowOff>102147</xdr:rowOff>
    </xdr:from>
    <xdr:to>
      <xdr:col>105</xdr:col>
      <xdr:colOff>343796</xdr:colOff>
      <xdr:row>320</xdr:row>
      <xdr:rowOff>142188</xdr:rowOff>
    </xdr:to>
    <xdr:grpSp>
      <xdr:nvGrpSpPr>
        <xdr:cNvPr id="146" name="Group 145">
          <a:extLst>
            <a:ext uri="{FF2B5EF4-FFF2-40B4-BE49-F238E27FC236}">
              <a16:creationId xmlns:a16="http://schemas.microsoft.com/office/drawing/2014/main" id="{0DEC4EA1-E360-49A5-9FEF-6681CFEECB93}"/>
            </a:ext>
          </a:extLst>
        </xdr:cNvPr>
        <xdr:cNvGrpSpPr>
          <a:grpSpLocks noChangeAspect="1"/>
        </xdr:cNvGrpSpPr>
      </xdr:nvGrpSpPr>
      <xdr:grpSpPr>
        <a:xfrm>
          <a:off x="85575163" y="59675730"/>
          <a:ext cx="8653383" cy="4262791"/>
          <a:chOff x="17430750" y="53775429"/>
          <a:chExt cx="8480772" cy="4313144"/>
        </a:xfrm>
      </xdr:grpSpPr>
      <xdr:graphicFrame macro="" fPublished="1">
        <xdr:nvGraphicFramePr>
          <xdr:cNvPr id="147" name="Chart 146">
            <a:extLst>
              <a:ext uri="{FF2B5EF4-FFF2-40B4-BE49-F238E27FC236}">
                <a16:creationId xmlns:a16="http://schemas.microsoft.com/office/drawing/2014/main" id="{6007F85D-4B20-4DC2-8E0D-1AFF1463DDB1}"/>
              </a:ext>
            </a:extLst>
          </xdr:cNvPr>
          <xdr:cNvGraphicFramePr>
            <a:graphicFrameLocks/>
          </xdr:cNvGraphicFramePr>
        </xdr:nvGraphicFramePr>
        <xdr:xfrm>
          <a:off x="17430750" y="53775429"/>
          <a:ext cx="8480772" cy="4313144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3"/>
          </a:graphicData>
        </a:graphic>
      </xdr:graphicFrame>
      <xdr:sp macro="" textlink="$O$520">
        <xdr:nvSpPr>
          <xdr:cNvPr id="148" name="TextBox 147">
            <a:extLst>
              <a:ext uri="{FF2B5EF4-FFF2-40B4-BE49-F238E27FC236}">
                <a16:creationId xmlns:a16="http://schemas.microsoft.com/office/drawing/2014/main" id="{56472623-1C4B-4037-822C-5606EB90D4E5}"/>
              </a:ext>
            </a:extLst>
          </xdr:cNvPr>
          <xdr:cNvSpPr txBox="1"/>
        </xdr:nvSpPr>
        <xdr:spPr>
          <a:xfrm>
            <a:off x="24683357" y="53897893"/>
            <a:ext cx="1061358" cy="367393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fld id="{BDD39D59-38D6-44C8-BFB4-01A512288EA0}" type="TxLink">
              <a:rPr lang="en-US" sz="1200" b="0" i="0" u="none" strike="noStrike">
                <a:solidFill>
                  <a:srgbClr val="000000"/>
                </a:solidFill>
                <a:latin typeface="Calibri"/>
                <a:cs typeface="Calibri"/>
              </a:rPr>
              <a:pPr algn="ctr"/>
              <a:t>6,000 teu</a:t>
            </a:fld>
            <a:endParaRPr lang="en-US" sz="1200"/>
          </a:p>
        </xdr:txBody>
      </xdr:sp>
    </xdr:grpSp>
    <xdr:clientData/>
  </xdr:twoCellAnchor>
  <xdr:twoCellAnchor editAs="absolute">
    <xdr:from>
      <xdr:col>84</xdr:col>
      <xdr:colOff>230538</xdr:colOff>
      <xdr:row>299</xdr:row>
      <xdr:rowOff>145737</xdr:rowOff>
    </xdr:from>
    <xdr:to>
      <xdr:col>94</xdr:col>
      <xdr:colOff>279741</xdr:colOff>
      <xdr:row>320</xdr:row>
      <xdr:rowOff>88586</xdr:rowOff>
    </xdr:to>
    <xdr:grpSp>
      <xdr:nvGrpSpPr>
        <xdr:cNvPr id="149" name="Group 148">
          <a:extLst>
            <a:ext uri="{FF2B5EF4-FFF2-40B4-BE49-F238E27FC236}">
              <a16:creationId xmlns:a16="http://schemas.microsoft.com/office/drawing/2014/main" id="{F6D48334-9E67-466D-AFF1-D7508B3CA498}"/>
            </a:ext>
          </a:extLst>
        </xdr:cNvPr>
        <xdr:cNvGrpSpPr>
          <a:grpSpLocks noChangeAspect="1"/>
        </xdr:cNvGrpSpPr>
      </xdr:nvGrpSpPr>
      <xdr:grpSpPr>
        <a:xfrm>
          <a:off x="76557538" y="59719320"/>
          <a:ext cx="8410036" cy="4165599"/>
          <a:chOff x="3375772" y="49775786"/>
          <a:chExt cx="8438030" cy="4273925"/>
        </a:xfrm>
      </xdr:grpSpPr>
      <xdr:grpSp>
        <xdr:nvGrpSpPr>
          <xdr:cNvPr id="150" name="Group 149">
            <a:extLst>
              <a:ext uri="{FF2B5EF4-FFF2-40B4-BE49-F238E27FC236}">
                <a16:creationId xmlns:a16="http://schemas.microsoft.com/office/drawing/2014/main" id="{8D2466C2-F565-434C-AFDE-21DBCD0A1255}"/>
              </a:ext>
            </a:extLst>
          </xdr:cNvPr>
          <xdr:cNvGrpSpPr/>
        </xdr:nvGrpSpPr>
        <xdr:grpSpPr>
          <a:xfrm>
            <a:off x="3375772" y="49775786"/>
            <a:ext cx="8438030" cy="4273925"/>
            <a:chOff x="3404720" y="53738666"/>
            <a:chExt cx="8464444" cy="4313145"/>
          </a:xfrm>
        </xdr:grpSpPr>
        <xdr:graphicFrame macro="" fPublished="1">
          <xdr:nvGraphicFramePr>
            <xdr:cNvPr id="154" name="Chart 153">
              <a:extLst>
                <a:ext uri="{FF2B5EF4-FFF2-40B4-BE49-F238E27FC236}">
                  <a16:creationId xmlns:a16="http://schemas.microsoft.com/office/drawing/2014/main" id="{AC1B325D-0133-41C9-9358-984AA35FBF56}"/>
                </a:ext>
              </a:extLst>
            </xdr:cNvPr>
            <xdr:cNvGraphicFramePr/>
          </xdr:nvGraphicFramePr>
          <xdr:xfrm>
            <a:off x="3404720" y="53738666"/>
            <a:ext cx="8464444" cy="4313145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24"/>
            </a:graphicData>
          </a:graphic>
        </xdr:graphicFrame>
        <xdr:sp macro="" textlink="$B$520">
          <xdr:nvSpPr>
            <xdr:cNvPr id="155" name="TextBox 154">
              <a:extLst>
                <a:ext uri="{FF2B5EF4-FFF2-40B4-BE49-F238E27FC236}">
                  <a16:creationId xmlns:a16="http://schemas.microsoft.com/office/drawing/2014/main" id="{6C7B1520-24CB-452A-9A94-E8E500CB6156}"/>
                </a:ext>
              </a:extLst>
            </xdr:cNvPr>
            <xdr:cNvSpPr txBox="1"/>
          </xdr:nvSpPr>
          <xdr:spPr>
            <a:xfrm>
              <a:off x="10640786" y="53857072"/>
              <a:ext cx="1061358" cy="367393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fld id="{B73E5483-1E46-47D6-A05D-B58AD0B35EAB}" type="TxLink">
                <a:rPr lang="en-US" sz="1200" b="0" i="0" u="none" strike="noStrike">
                  <a:solidFill>
                    <a:srgbClr val="000000"/>
                  </a:solidFill>
                  <a:latin typeface="Calibri"/>
                  <a:cs typeface="Calibri"/>
                </a:rPr>
                <a:pPr algn="ctr"/>
                <a:t>6,000 teu</a:t>
              </a:fld>
              <a:endParaRPr lang="en-US" sz="1200"/>
            </a:p>
          </xdr:txBody>
        </xdr:sp>
      </xdr:grpSp>
      <xdr:grpSp>
        <xdr:nvGrpSpPr>
          <xdr:cNvPr id="151" name="Group 150">
            <a:extLst>
              <a:ext uri="{FF2B5EF4-FFF2-40B4-BE49-F238E27FC236}">
                <a16:creationId xmlns:a16="http://schemas.microsoft.com/office/drawing/2014/main" id="{5A56CC95-AB99-4026-AC50-8FEC7D3C43B8}"/>
              </a:ext>
            </a:extLst>
          </xdr:cNvPr>
          <xdr:cNvGrpSpPr/>
        </xdr:nvGrpSpPr>
        <xdr:grpSpPr>
          <a:xfrm>
            <a:off x="3738282" y="49838533"/>
            <a:ext cx="1110152" cy="368535"/>
            <a:chOff x="3738282" y="49838533"/>
            <a:chExt cx="1110152" cy="368535"/>
          </a:xfrm>
        </xdr:grpSpPr>
        <xdr:sp macro="" textlink="$I$16">
          <xdr:nvSpPr>
            <xdr:cNvPr id="152" name="TextBox 151">
              <a:extLst>
                <a:ext uri="{FF2B5EF4-FFF2-40B4-BE49-F238E27FC236}">
                  <a16:creationId xmlns:a16="http://schemas.microsoft.com/office/drawing/2014/main" id="{F43E7DF7-EB60-4D91-B45B-099194DA1A69}"/>
                </a:ext>
              </a:extLst>
            </xdr:cNvPr>
            <xdr:cNvSpPr txBox="1"/>
          </xdr:nvSpPr>
          <xdr:spPr>
            <a:xfrm>
              <a:off x="4291852" y="49843016"/>
              <a:ext cx="556582" cy="364052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fld id="{FF62C011-F953-49C6-A69C-4B6B8E11EA1A}" type="TxLink">
                <a:rPr lang="en-US" sz="1200" b="0" i="0" u="none" strike="noStrike">
                  <a:solidFill>
                    <a:srgbClr val="0070C0"/>
                  </a:solidFill>
                  <a:latin typeface="Calibri"/>
                  <a:cs typeface="Calibri"/>
                </a:rPr>
                <a:pPr algn="ctr"/>
                <a:t>20.0</a:t>
              </a:fld>
              <a:endParaRPr lang="en-US" sz="1200"/>
            </a:p>
          </xdr:txBody>
        </xdr:sp>
        <xdr:sp macro="" textlink="$A$538">
          <xdr:nvSpPr>
            <xdr:cNvPr id="153" name="TextBox 152">
              <a:extLst>
                <a:ext uri="{FF2B5EF4-FFF2-40B4-BE49-F238E27FC236}">
                  <a16:creationId xmlns:a16="http://schemas.microsoft.com/office/drawing/2014/main" id="{390FAB94-58D8-4B0A-8B32-03030B1A6DCF}"/>
                </a:ext>
              </a:extLst>
            </xdr:cNvPr>
            <xdr:cNvSpPr txBox="1"/>
          </xdr:nvSpPr>
          <xdr:spPr>
            <a:xfrm>
              <a:off x="3738282" y="49838533"/>
              <a:ext cx="556582" cy="364052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fld id="{BED14375-0D74-44F4-BD12-B44EDDEFF175}" type="TxLink">
                <a:rPr lang="en-US" sz="1200" b="0" i="0" u="none" strike="noStrike">
                  <a:solidFill>
                    <a:srgbClr val="0070C0"/>
                  </a:solidFill>
                  <a:latin typeface="Calibri"/>
                  <a:cs typeface="Calibri"/>
                </a:rPr>
                <a:pPr algn="ctr"/>
                <a:t>GSA</a:t>
              </a:fld>
              <a:endParaRPr lang="en-US" sz="1200"/>
            </a:p>
          </xdr:txBody>
        </xdr:sp>
      </xdr:grpSp>
    </xdr:grpSp>
    <xdr:clientData/>
  </xdr:twoCellAnchor>
  <xdr:twoCellAnchor editAs="absolute">
    <xdr:from>
      <xdr:col>95</xdr:col>
      <xdr:colOff>51246</xdr:colOff>
      <xdr:row>322</xdr:row>
      <xdr:rowOff>11299</xdr:rowOff>
    </xdr:from>
    <xdr:to>
      <xdr:col>105</xdr:col>
      <xdr:colOff>343796</xdr:colOff>
      <xdr:row>343</xdr:row>
      <xdr:rowOff>28775</xdr:rowOff>
    </xdr:to>
    <xdr:grpSp>
      <xdr:nvGrpSpPr>
        <xdr:cNvPr id="156" name="Group 155">
          <a:extLst>
            <a:ext uri="{FF2B5EF4-FFF2-40B4-BE49-F238E27FC236}">
              <a16:creationId xmlns:a16="http://schemas.microsoft.com/office/drawing/2014/main" id="{71E621E2-9C51-4C44-A8B5-C88C1FCEC51C}"/>
            </a:ext>
          </a:extLst>
        </xdr:cNvPr>
        <xdr:cNvGrpSpPr>
          <a:grpSpLocks noChangeAspect="1"/>
        </xdr:cNvGrpSpPr>
      </xdr:nvGrpSpPr>
      <xdr:grpSpPr>
        <a:xfrm>
          <a:off x="85575163" y="64209799"/>
          <a:ext cx="8653383" cy="4240226"/>
          <a:chOff x="17430750" y="53775429"/>
          <a:chExt cx="8480772" cy="4313144"/>
        </a:xfrm>
      </xdr:grpSpPr>
      <xdr:graphicFrame macro="" fPublished="1">
        <xdr:nvGraphicFramePr>
          <xdr:cNvPr id="157" name="Chart 156">
            <a:extLst>
              <a:ext uri="{FF2B5EF4-FFF2-40B4-BE49-F238E27FC236}">
                <a16:creationId xmlns:a16="http://schemas.microsoft.com/office/drawing/2014/main" id="{0230572E-4430-4E5A-A8B6-1D9EC7242053}"/>
              </a:ext>
            </a:extLst>
          </xdr:cNvPr>
          <xdr:cNvGraphicFramePr>
            <a:graphicFrameLocks/>
          </xdr:cNvGraphicFramePr>
        </xdr:nvGraphicFramePr>
        <xdr:xfrm>
          <a:off x="17430750" y="53775429"/>
          <a:ext cx="8480772" cy="4313144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5"/>
          </a:graphicData>
        </a:graphic>
      </xdr:graphicFrame>
      <xdr:sp macro="" textlink="$O$521">
        <xdr:nvSpPr>
          <xdr:cNvPr id="158" name="TextBox 157">
            <a:extLst>
              <a:ext uri="{FF2B5EF4-FFF2-40B4-BE49-F238E27FC236}">
                <a16:creationId xmlns:a16="http://schemas.microsoft.com/office/drawing/2014/main" id="{F4621FA9-B95F-448A-AD48-B5D1ED4E0A80}"/>
              </a:ext>
            </a:extLst>
          </xdr:cNvPr>
          <xdr:cNvSpPr txBox="1"/>
        </xdr:nvSpPr>
        <xdr:spPr>
          <a:xfrm>
            <a:off x="24683357" y="53897893"/>
            <a:ext cx="1061358" cy="367393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fld id="{21B389BB-24DD-4A51-81F0-2246925F5555}" type="TxLink">
              <a:rPr lang="en-US" sz="1200" b="0" i="0" u="none" strike="noStrike">
                <a:solidFill>
                  <a:srgbClr val="000000"/>
                </a:solidFill>
                <a:latin typeface="Calibri"/>
                <a:cs typeface="Calibri"/>
              </a:rPr>
              <a:pPr algn="ctr"/>
              <a:t>9,000 teu</a:t>
            </a:fld>
            <a:endParaRPr lang="en-US" sz="1200"/>
          </a:p>
        </xdr:txBody>
      </xdr:sp>
    </xdr:grpSp>
    <xdr:clientData/>
  </xdr:twoCellAnchor>
  <xdr:twoCellAnchor editAs="absolute">
    <xdr:from>
      <xdr:col>84</xdr:col>
      <xdr:colOff>230538</xdr:colOff>
      <xdr:row>322</xdr:row>
      <xdr:rowOff>58521</xdr:rowOff>
    </xdr:from>
    <xdr:to>
      <xdr:col>94</xdr:col>
      <xdr:colOff>279741</xdr:colOff>
      <xdr:row>342</xdr:row>
      <xdr:rowOff>170152</xdr:rowOff>
    </xdr:to>
    <xdr:grpSp>
      <xdr:nvGrpSpPr>
        <xdr:cNvPr id="159" name="Group 158">
          <a:extLst>
            <a:ext uri="{FF2B5EF4-FFF2-40B4-BE49-F238E27FC236}">
              <a16:creationId xmlns:a16="http://schemas.microsoft.com/office/drawing/2014/main" id="{A7E3004A-9059-4D7C-9367-88F97F10A4CE}"/>
            </a:ext>
          </a:extLst>
        </xdr:cNvPr>
        <xdr:cNvGrpSpPr>
          <a:grpSpLocks noChangeAspect="1"/>
        </xdr:cNvGrpSpPr>
      </xdr:nvGrpSpPr>
      <xdr:grpSpPr>
        <a:xfrm>
          <a:off x="76557538" y="64257021"/>
          <a:ext cx="8410036" cy="4133298"/>
          <a:chOff x="3375772" y="49775786"/>
          <a:chExt cx="8438030" cy="4273925"/>
        </a:xfrm>
      </xdr:grpSpPr>
      <xdr:grpSp>
        <xdr:nvGrpSpPr>
          <xdr:cNvPr id="160" name="Group 159">
            <a:extLst>
              <a:ext uri="{FF2B5EF4-FFF2-40B4-BE49-F238E27FC236}">
                <a16:creationId xmlns:a16="http://schemas.microsoft.com/office/drawing/2014/main" id="{22A29B9A-A68A-4E7A-9A59-88311692790A}"/>
              </a:ext>
            </a:extLst>
          </xdr:cNvPr>
          <xdr:cNvGrpSpPr/>
        </xdr:nvGrpSpPr>
        <xdr:grpSpPr>
          <a:xfrm>
            <a:off x="3375772" y="49775786"/>
            <a:ext cx="8438030" cy="4273925"/>
            <a:chOff x="3404720" y="53738666"/>
            <a:chExt cx="8464444" cy="4313145"/>
          </a:xfrm>
        </xdr:grpSpPr>
        <xdr:graphicFrame macro="" fPublished="1">
          <xdr:nvGraphicFramePr>
            <xdr:cNvPr id="164" name="Chart 163">
              <a:extLst>
                <a:ext uri="{FF2B5EF4-FFF2-40B4-BE49-F238E27FC236}">
                  <a16:creationId xmlns:a16="http://schemas.microsoft.com/office/drawing/2014/main" id="{1CE98F3B-9A66-49EA-AC1F-4B3003052FB6}"/>
                </a:ext>
              </a:extLst>
            </xdr:cNvPr>
            <xdr:cNvGraphicFramePr/>
          </xdr:nvGraphicFramePr>
          <xdr:xfrm>
            <a:off x="3404720" y="53738666"/>
            <a:ext cx="8464444" cy="4313145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26"/>
            </a:graphicData>
          </a:graphic>
        </xdr:graphicFrame>
        <xdr:sp macro="" textlink="$B$521">
          <xdr:nvSpPr>
            <xdr:cNvPr id="165" name="TextBox 164">
              <a:extLst>
                <a:ext uri="{FF2B5EF4-FFF2-40B4-BE49-F238E27FC236}">
                  <a16:creationId xmlns:a16="http://schemas.microsoft.com/office/drawing/2014/main" id="{B5B86A28-D9AD-4664-B326-4B25CF90A6C7}"/>
                </a:ext>
              </a:extLst>
            </xdr:cNvPr>
            <xdr:cNvSpPr txBox="1"/>
          </xdr:nvSpPr>
          <xdr:spPr>
            <a:xfrm>
              <a:off x="10640786" y="53857072"/>
              <a:ext cx="1061358" cy="367393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fld id="{B6C4C728-8DDC-4A56-82ED-4EB00758331B}" type="TxLink">
                <a:rPr lang="en-US" sz="1200" b="0" i="0" u="none" strike="noStrike">
                  <a:solidFill>
                    <a:srgbClr val="000000"/>
                  </a:solidFill>
                  <a:latin typeface="Calibri"/>
                  <a:cs typeface="Calibri"/>
                </a:rPr>
                <a:pPr algn="ctr"/>
                <a:t>9,000 teu</a:t>
              </a:fld>
              <a:endParaRPr lang="en-US" sz="1200"/>
            </a:p>
          </xdr:txBody>
        </xdr:sp>
      </xdr:grpSp>
      <xdr:grpSp>
        <xdr:nvGrpSpPr>
          <xdr:cNvPr id="161" name="Group 160">
            <a:extLst>
              <a:ext uri="{FF2B5EF4-FFF2-40B4-BE49-F238E27FC236}">
                <a16:creationId xmlns:a16="http://schemas.microsoft.com/office/drawing/2014/main" id="{0C82CB23-6BAB-4DE2-886D-875C92E204CE}"/>
              </a:ext>
            </a:extLst>
          </xdr:cNvPr>
          <xdr:cNvGrpSpPr/>
        </xdr:nvGrpSpPr>
        <xdr:grpSpPr>
          <a:xfrm>
            <a:off x="3738282" y="49838533"/>
            <a:ext cx="1110152" cy="368535"/>
            <a:chOff x="3738282" y="49838533"/>
            <a:chExt cx="1110152" cy="368535"/>
          </a:xfrm>
        </xdr:grpSpPr>
        <xdr:sp macro="" textlink="$I$17">
          <xdr:nvSpPr>
            <xdr:cNvPr id="162" name="TextBox 161">
              <a:extLst>
                <a:ext uri="{FF2B5EF4-FFF2-40B4-BE49-F238E27FC236}">
                  <a16:creationId xmlns:a16="http://schemas.microsoft.com/office/drawing/2014/main" id="{B0A29C7A-6346-48C2-A87D-60ACA21F757C}"/>
                </a:ext>
              </a:extLst>
            </xdr:cNvPr>
            <xdr:cNvSpPr txBox="1"/>
          </xdr:nvSpPr>
          <xdr:spPr>
            <a:xfrm>
              <a:off x="4291852" y="49843016"/>
              <a:ext cx="556582" cy="364052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fld id="{B095E456-2547-4439-9FDF-C14C41A0E984}" type="TxLink">
                <a:rPr lang="en-US" sz="1200" b="0" i="0" u="none" strike="noStrike">
                  <a:solidFill>
                    <a:srgbClr val="0070C0"/>
                  </a:solidFill>
                  <a:latin typeface="Calibri"/>
                  <a:cs typeface="Calibri"/>
                </a:rPr>
                <a:pPr algn="ctr"/>
                <a:t>20.0</a:t>
              </a:fld>
              <a:endParaRPr lang="en-US" sz="1200"/>
            </a:p>
          </xdr:txBody>
        </xdr:sp>
        <xdr:sp macro="" textlink="$A$538">
          <xdr:nvSpPr>
            <xdr:cNvPr id="163" name="TextBox 162">
              <a:extLst>
                <a:ext uri="{FF2B5EF4-FFF2-40B4-BE49-F238E27FC236}">
                  <a16:creationId xmlns:a16="http://schemas.microsoft.com/office/drawing/2014/main" id="{73D867BC-315B-485D-8C6F-F90DD40B55AD}"/>
                </a:ext>
              </a:extLst>
            </xdr:cNvPr>
            <xdr:cNvSpPr txBox="1"/>
          </xdr:nvSpPr>
          <xdr:spPr>
            <a:xfrm>
              <a:off x="3738282" y="49838533"/>
              <a:ext cx="556582" cy="364052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fld id="{BED14375-0D74-44F4-BD12-B44EDDEFF175}" type="TxLink">
                <a:rPr lang="en-US" sz="1200" b="0" i="0" u="none" strike="noStrike">
                  <a:solidFill>
                    <a:srgbClr val="0070C0"/>
                  </a:solidFill>
                  <a:latin typeface="Calibri"/>
                  <a:cs typeface="Calibri"/>
                </a:rPr>
                <a:pPr algn="ctr"/>
                <a:t>GSA</a:t>
              </a:fld>
              <a:endParaRPr lang="en-US" sz="1200"/>
            </a:p>
          </xdr:txBody>
        </xdr:sp>
      </xdr:grpSp>
    </xdr:grpSp>
    <xdr:clientData/>
  </xdr:twoCellAnchor>
  <xdr:twoCellAnchor editAs="absolute">
    <xdr:from>
      <xdr:col>95</xdr:col>
      <xdr:colOff>51246</xdr:colOff>
      <xdr:row>344</xdr:row>
      <xdr:rowOff>88386</xdr:rowOff>
    </xdr:from>
    <xdr:to>
      <xdr:col>105</xdr:col>
      <xdr:colOff>343796</xdr:colOff>
      <xdr:row>365</xdr:row>
      <xdr:rowOff>134331</xdr:rowOff>
    </xdr:to>
    <xdr:grpSp>
      <xdr:nvGrpSpPr>
        <xdr:cNvPr id="166" name="Group 165">
          <a:extLst>
            <a:ext uri="{FF2B5EF4-FFF2-40B4-BE49-F238E27FC236}">
              <a16:creationId xmlns:a16="http://schemas.microsoft.com/office/drawing/2014/main" id="{E3BAAF42-60A0-4379-A748-85305B5BEFDA}"/>
            </a:ext>
          </a:extLst>
        </xdr:cNvPr>
        <xdr:cNvGrpSpPr>
          <a:grpSpLocks noChangeAspect="1"/>
        </xdr:cNvGrpSpPr>
      </xdr:nvGrpSpPr>
      <xdr:grpSpPr>
        <a:xfrm>
          <a:off x="85575163" y="68710719"/>
          <a:ext cx="8653383" cy="4268695"/>
          <a:chOff x="17430750" y="53775429"/>
          <a:chExt cx="8480772" cy="4313144"/>
        </a:xfrm>
      </xdr:grpSpPr>
      <xdr:graphicFrame macro="" fPublished="1">
        <xdr:nvGraphicFramePr>
          <xdr:cNvPr id="167" name="Chart 166">
            <a:extLst>
              <a:ext uri="{FF2B5EF4-FFF2-40B4-BE49-F238E27FC236}">
                <a16:creationId xmlns:a16="http://schemas.microsoft.com/office/drawing/2014/main" id="{EFD65BF8-8AF6-4F48-97C0-01ACB4A73F91}"/>
              </a:ext>
            </a:extLst>
          </xdr:cNvPr>
          <xdr:cNvGraphicFramePr>
            <a:graphicFrameLocks/>
          </xdr:cNvGraphicFramePr>
        </xdr:nvGraphicFramePr>
        <xdr:xfrm>
          <a:off x="17430750" y="53775429"/>
          <a:ext cx="8480772" cy="4313144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7"/>
          </a:graphicData>
        </a:graphic>
      </xdr:graphicFrame>
      <xdr:sp macro="" textlink="$O$522">
        <xdr:nvSpPr>
          <xdr:cNvPr id="168" name="TextBox 167">
            <a:extLst>
              <a:ext uri="{FF2B5EF4-FFF2-40B4-BE49-F238E27FC236}">
                <a16:creationId xmlns:a16="http://schemas.microsoft.com/office/drawing/2014/main" id="{C14E0472-D9FF-44A0-8456-96A0681A4144}"/>
              </a:ext>
            </a:extLst>
          </xdr:cNvPr>
          <xdr:cNvSpPr txBox="1"/>
        </xdr:nvSpPr>
        <xdr:spPr>
          <a:xfrm>
            <a:off x="24683357" y="53897893"/>
            <a:ext cx="1061358" cy="367393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fld id="{20FE2385-1B74-4207-9144-0C4567917CA8}" type="TxLink">
              <a:rPr lang="en-US" sz="1200" b="0" i="0" u="none" strike="noStrike">
                <a:solidFill>
                  <a:sysClr val="windowText" lastClr="000000"/>
                </a:solidFill>
                <a:latin typeface="Calibri"/>
                <a:cs typeface="Calibri"/>
              </a:rPr>
              <a:pPr algn="ctr"/>
              <a:t>14,000 teu</a:t>
            </a:fld>
            <a:endParaRPr lang="en-US" sz="1200">
              <a:solidFill>
                <a:sysClr val="windowText" lastClr="000000"/>
              </a:solidFill>
            </a:endParaRPr>
          </a:p>
        </xdr:txBody>
      </xdr:sp>
    </xdr:grpSp>
    <xdr:clientData/>
  </xdr:twoCellAnchor>
  <xdr:twoCellAnchor editAs="absolute">
    <xdr:from>
      <xdr:col>84</xdr:col>
      <xdr:colOff>230538</xdr:colOff>
      <xdr:row>344</xdr:row>
      <xdr:rowOff>140087</xdr:rowOff>
    </xdr:from>
    <xdr:to>
      <xdr:col>94</xdr:col>
      <xdr:colOff>279741</xdr:colOff>
      <xdr:row>365</xdr:row>
      <xdr:rowOff>102309</xdr:rowOff>
    </xdr:to>
    <xdr:grpSp>
      <xdr:nvGrpSpPr>
        <xdr:cNvPr id="169" name="Group 168">
          <a:extLst>
            <a:ext uri="{FF2B5EF4-FFF2-40B4-BE49-F238E27FC236}">
              <a16:creationId xmlns:a16="http://schemas.microsoft.com/office/drawing/2014/main" id="{179A0E88-F4C3-4A47-8226-0CA82DFD2C0E}"/>
            </a:ext>
          </a:extLst>
        </xdr:cNvPr>
        <xdr:cNvGrpSpPr>
          <a:grpSpLocks noChangeAspect="1"/>
        </xdr:cNvGrpSpPr>
      </xdr:nvGrpSpPr>
      <xdr:grpSpPr>
        <a:xfrm>
          <a:off x="76557538" y="68762420"/>
          <a:ext cx="8410036" cy="4184972"/>
          <a:chOff x="3375772" y="49775786"/>
          <a:chExt cx="8438030" cy="4273925"/>
        </a:xfrm>
      </xdr:grpSpPr>
      <xdr:grpSp>
        <xdr:nvGrpSpPr>
          <xdr:cNvPr id="170" name="Group 169">
            <a:extLst>
              <a:ext uri="{FF2B5EF4-FFF2-40B4-BE49-F238E27FC236}">
                <a16:creationId xmlns:a16="http://schemas.microsoft.com/office/drawing/2014/main" id="{35B7A53D-32BA-45FC-9410-2541D151C9CC}"/>
              </a:ext>
            </a:extLst>
          </xdr:cNvPr>
          <xdr:cNvGrpSpPr/>
        </xdr:nvGrpSpPr>
        <xdr:grpSpPr>
          <a:xfrm>
            <a:off x="3375772" y="49775786"/>
            <a:ext cx="8438030" cy="4273925"/>
            <a:chOff x="3404720" y="53738666"/>
            <a:chExt cx="8464444" cy="4313145"/>
          </a:xfrm>
        </xdr:grpSpPr>
        <xdr:graphicFrame macro="" fPublished="1">
          <xdr:nvGraphicFramePr>
            <xdr:cNvPr id="174" name="Chart 173">
              <a:extLst>
                <a:ext uri="{FF2B5EF4-FFF2-40B4-BE49-F238E27FC236}">
                  <a16:creationId xmlns:a16="http://schemas.microsoft.com/office/drawing/2014/main" id="{9839AFA3-FA8C-47FF-838B-31D83D1D74EF}"/>
                </a:ext>
              </a:extLst>
            </xdr:cNvPr>
            <xdr:cNvGraphicFramePr/>
          </xdr:nvGraphicFramePr>
          <xdr:xfrm>
            <a:off x="3404720" y="53738666"/>
            <a:ext cx="8464444" cy="4313145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28"/>
            </a:graphicData>
          </a:graphic>
        </xdr:graphicFrame>
        <xdr:sp macro="" textlink="$B$522">
          <xdr:nvSpPr>
            <xdr:cNvPr id="175" name="TextBox 174">
              <a:extLst>
                <a:ext uri="{FF2B5EF4-FFF2-40B4-BE49-F238E27FC236}">
                  <a16:creationId xmlns:a16="http://schemas.microsoft.com/office/drawing/2014/main" id="{72ADCED8-5060-4890-A256-D867C75F5D1C}"/>
                </a:ext>
              </a:extLst>
            </xdr:cNvPr>
            <xdr:cNvSpPr txBox="1"/>
          </xdr:nvSpPr>
          <xdr:spPr>
            <a:xfrm>
              <a:off x="10640786" y="53857072"/>
              <a:ext cx="1061358" cy="367393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fld id="{1A436E39-48AD-4DC9-8FB2-8AA738CADF7E}" type="TxLink">
                <a:rPr lang="en-US" sz="1200" b="0" i="0" u="none" strike="noStrike">
                  <a:solidFill>
                    <a:srgbClr val="000000"/>
                  </a:solidFill>
                  <a:latin typeface="Calibri"/>
                  <a:cs typeface="Calibri"/>
                </a:rPr>
                <a:pPr algn="ctr"/>
                <a:t>14,000 teu</a:t>
              </a:fld>
              <a:endParaRPr lang="en-US" sz="1200"/>
            </a:p>
          </xdr:txBody>
        </xdr:sp>
      </xdr:grpSp>
      <xdr:grpSp>
        <xdr:nvGrpSpPr>
          <xdr:cNvPr id="171" name="Group 170">
            <a:extLst>
              <a:ext uri="{FF2B5EF4-FFF2-40B4-BE49-F238E27FC236}">
                <a16:creationId xmlns:a16="http://schemas.microsoft.com/office/drawing/2014/main" id="{B6A6583E-C5A7-4223-B990-8708DBB7E779}"/>
              </a:ext>
            </a:extLst>
          </xdr:cNvPr>
          <xdr:cNvGrpSpPr/>
        </xdr:nvGrpSpPr>
        <xdr:grpSpPr>
          <a:xfrm>
            <a:off x="3738282" y="49838533"/>
            <a:ext cx="1110152" cy="368535"/>
            <a:chOff x="3738282" y="49838533"/>
            <a:chExt cx="1110152" cy="368535"/>
          </a:xfrm>
        </xdr:grpSpPr>
        <xdr:sp macro="" textlink="$I$18">
          <xdr:nvSpPr>
            <xdr:cNvPr id="172" name="TextBox 171">
              <a:extLst>
                <a:ext uri="{FF2B5EF4-FFF2-40B4-BE49-F238E27FC236}">
                  <a16:creationId xmlns:a16="http://schemas.microsoft.com/office/drawing/2014/main" id="{BD5258C3-6024-4F1A-B473-66822B7C7410}"/>
                </a:ext>
              </a:extLst>
            </xdr:cNvPr>
            <xdr:cNvSpPr txBox="1"/>
          </xdr:nvSpPr>
          <xdr:spPr>
            <a:xfrm>
              <a:off x="4291852" y="49843016"/>
              <a:ext cx="556582" cy="364052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fld id="{805A1711-5BAC-48D3-8A69-90ECB69C6AC4}" type="TxLink">
                <a:rPr lang="en-US" sz="1200" b="0" i="0" u="none" strike="noStrike">
                  <a:solidFill>
                    <a:srgbClr val="0070C0"/>
                  </a:solidFill>
                  <a:latin typeface="Calibri"/>
                  <a:cs typeface="Calibri"/>
                </a:rPr>
                <a:pPr algn="ctr"/>
                <a:t>20.0</a:t>
              </a:fld>
              <a:endParaRPr lang="en-US" sz="1200"/>
            </a:p>
          </xdr:txBody>
        </xdr:sp>
        <xdr:sp macro="" textlink="$A$538">
          <xdr:nvSpPr>
            <xdr:cNvPr id="173" name="TextBox 172">
              <a:extLst>
                <a:ext uri="{FF2B5EF4-FFF2-40B4-BE49-F238E27FC236}">
                  <a16:creationId xmlns:a16="http://schemas.microsoft.com/office/drawing/2014/main" id="{72F96FAE-D580-488E-AD54-4FF010BEB021}"/>
                </a:ext>
              </a:extLst>
            </xdr:cNvPr>
            <xdr:cNvSpPr txBox="1"/>
          </xdr:nvSpPr>
          <xdr:spPr>
            <a:xfrm>
              <a:off x="3738282" y="49838533"/>
              <a:ext cx="556582" cy="364052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fld id="{BED14375-0D74-44F4-BD12-B44EDDEFF175}" type="TxLink">
                <a:rPr lang="en-US" sz="1200" b="0" i="0" u="none" strike="noStrike">
                  <a:solidFill>
                    <a:srgbClr val="0070C0"/>
                  </a:solidFill>
                  <a:latin typeface="Calibri"/>
                  <a:cs typeface="Calibri"/>
                </a:rPr>
                <a:pPr algn="ctr"/>
                <a:t>GSA</a:t>
              </a:fld>
              <a:endParaRPr lang="en-US" sz="1200"/>
            </a:p>
          </xdr:txBody>
        </xdr:sp>
      </xdr:grpSp>
    </xdr:grpSp>
    <xdr:clientData/>
  </xdr:twoCellAnchor>
  <xdr:twoCellAnchor editAs="absolute">
    <xdr:from>
      <xdr:col>95</xdr:col>
      <xdr:colOff>51246</xdr:colOff>
      <xdr:row>367</xdr:row>
      <xdr:rowOff>3442</xdr:rowOff>
    </xdr:from>
    <xdr:to>
      <xdr:col>105</xdr:col>
      <xdr:colOff>343796</xdr:colOff>
      <xdr:row>388</xdr:row>
      <xdr:rowOff>43483</xdr:rowOff>
    </xdr:to>
    <xdr:grpSp>
      <xdr:nvGrpSpPr>
        <xdr:cNvPr id="176" name="Group 175">
          <a:extLst>
            <a:ext uri="{FF2B5EF4-FFF2-40B4-BE49-F238E27FC236}">
              <a16:creationId xmlns:a16="http://schemas.microsoft.com/office/drawing/2014/main" id="{F969E59A-8B6F-4658-B3D8-F93669722AD6}"/>
            </a:ext>
          </a:extLst>
        </xdr:cNvPr>
        <xdr:cNvGrpSpPr>
          <a:grpSpLocks noChangeAspect="1"/>
        </xdr:cNvGrpSpPr>
      </xdr:nvGrpSpPr>
      <xdr:grpSpPr>
        <a:xfrm>
          <a:off x="85575163" y="73250692"/>
          <a:ext cx="8653383" cy="4262791"/>
          <a:chOff x="17430750" y="53775429"/>
          <a:chExt cx="8480772" cy="4313144"/>
        </a:xfrm>
      </xdr:grpSpPr>
      <xdr:graphicFrame macro="" fPublished="1">
        <xdr:nvGraphicFramePr>
          <xdr:cNvPr id="177" name="Chart 176">
            <a:extLst>
              <a:ext uri="{FF2B5EF4-FFF2-40B4-BE49-F238E27FC236}">
                <a16:creationId xmlns:a16="http://schemas.microsoft.com/office/drawing/2014/main" id="{E65C0F64-9AE0-4165-A2D7-09F82B0FA71A}"/>
              </a:ext>
            </a:extLst>
          </xdr:cNvPr>
          <xdr:cNvGraphicFramePr>
            <a:graphicFrameLocks/>
          </xdr:cNvGraphicFramePr>
        </xdr:nvGraphicFramePr>
        <xdr:xfrm>
          <a:off x="17430750" y="53775429"/>
          <a:ext cx="8480772" cy="4313144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9"/>
          </a:graphicData>
        </a:graphic>
      </xdr:graphicFrame>
      <xdr:sp macro="" textlink="$O$523">
        <xdr:nvSpPr>
          <xdr:cNvPr id="178" name="TextBox 177">
            <a:extLst>
              <a:ext uri="{FF2B5EF4-FFF2-40B4-BE49-F238E27FC236}">
                <a16:creationId xmlns:a16="http://schemas.microsoft.com/office/drawing/2014/main" id="{57DDF64A-01CF-47C8-869B-92ADB56D7D5B}"/>
              </a:ext>
            </a:extLst>
          </xdr:cNvPr>
          <xdr:cNvSpPr txBox="1"/>
        </xdr:nvSpPr>
        <xdr:spPr>
          <a:xfrm>
            <a:off x="24683357" y="53897893"/>
            <a:ext cx="1061358" cy="367393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fld id="{45DF9A22-B5BF-4029-8C0D-BC7DF5A9B0BD}" type="TxLink">
              <a:rPr lang="en-US" sz="1200" b="0" i="0" u="none" strike="noStrike">
                <a:solidFill>
                  <a:srgbClr val="000000"/>
                </a:solidFill>
                <a:latin typeface="Calibri"/>
                <a:cs typeface="Calibri"/>
              </a:rPr>
              <a:pPr algn="ctr"/>
              <a:t>17,000 teu</a:t>
            </a:fld>
            <a:endParaRPr lang="en-US" sz="1200">
              <a:solidFill>
                <a:sysClr val="windowText" lastClr="000000"/>
              </a:solidFill>
            </a:endParaRPr>
          </a:p>
        </xdr:txBody>
      </xdr:sp>
    </xdr:grpSp>
    <xdr:clientData/>
  </xdr:twoCellAnchor>
  <xdr:twoCellAnchor editAs="absolute">
    <xdr:from>
      <xdr:col>84</xdr:col>
      <xdr:colOff>230538</xdr:colOff>
      <xdr:row>367</xdr:row>
      <xdr:rowOff>72244</xdr:rowOff>
    </xdr:from>
    <xdr:to>
      <xdr:col>94</xdr:col>
      <xdr:colOff>279741</xdr:colOff>
      <xdr:row>388</xdr:row>
      <xdr:rowOff>15093</xdr:rowOff>
    </xdr:to>
    <xdr:grpSp>
      <xdr:nvGrpSpPr>
        <xdr:cNvPr id="179" name="Group 178">
          <a:extLst>
            <a:ext uri="{FF2B5EF4-FFF2-40B4-BE49-F238E27FC236}">
              <a16:creationId xmlns:a16="http://schemas.microsoft.com/office/drawing/2014/main" id="{67C01883-A834-4C1C-A729-4240F42D36A4}"/>
            </a:ext>
          </a:extLst>
        </xdr:cNvPr>
        <xdr:cNvGrpSpPr>
          <a:grpSpLocks noChangeAspect="1"/>
        </xdr:cNvGrpSpPr>
      </xdr:nvGrpSpPr>
      <xdr:grpSpPr>
        <a:xfrm>
          <a:off x="76557538" y="73319494"/>
          <a:ext cx="8410036" cy="4165599"/>
          <a:chOff x="3375772" y="49775786"/>
          <a:chExt cx="8438030" cy="4273925"/>
        </a:xfrm>
      </xdr:grpSpPr>
      <xdr:grpSp>
        <xdr:nvGrpSpPr>
          <xdr:cNvPr id="180" name="Group 179">
            <a:extLst>
              <a:ext uri="{FF2B5EF4-FFF2-40B4-BE49-F238E27FC236}">
                <a16:creationId xmlns:a16="http://schemas.microsoft.com/office/drawing/2014/main" id="{D61F2F29-1497-4D43-9627-2F309BEB5982}"/>
              </a:ext>
            </a:extLst>
          </xdr:cNvPr>
          <xdr:cNvGrpSpPr/>
        </xdr:nvGrpSpPr>
        <xdr:grpSpPr>
          <a:xfrm>
            <a:off x="3375772" y="49775786"/>
            <a:ext cx="8438030" cy="4273925"/>
            <a:chOff x="3404720" y="53738666"/>
            <a:chExt cx="8464444" cy="4313145"/>
          </a:xfrm>
        </xdr:grpSpPr>
        <xdr:graphicFrame macro="" fPublished="1">
          <xdr:nvGraphicFramePr>
            <xdr:cNvPr id="184" name="Chart 183">
              <a:extLst>
                <a:ext uri="{FF2B5EF4-FFF2-40B4-BE49-F238E27FC236}">
                  <a16:creationId xmlns:a16="http://schemas.microsoft.com/office/drawing/2014/main" id="{9943A1D8-C778-49C8-89E2-BA4676C73286}"/>
                </a:ext>
              </a:extLst>
            </xdr:cNvPr>
            <xdr:cNvGraphicFramePr/>
          </xdr:nvGraphicFramePr>
          <xdr:xfrm>
            <a:off x="3404720" y="53738666"/>
            <a:ext cx="8464444" cy="4313145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30"/>
            </a:graphicData>
          </a:graphic>
        </xdr:graphicFrame>
        <xdr:sp macro="" textlink="$B$523">
          <xdr:nvSpPr>
            <xdr:cNvPr id="185" name="TextBox 184">
              <a:extLst>
                <a:ext uri="{FF2B5EF4-FFF2-40B4-BE49-F238E27FC236}">
                  <a16:creationId xmlns:a16="http://schemas.microsoft.com/office/drawing/2014/main" id="{0D160166-2C7E-4FD6-A9AB-08EF7A493EF1}"/>
                </a:ext>
              </a:extLst>
            </xdr:cNvPr>
            <xdr:cNvSpPr txBox="1"/>
          </xdr:nvSpPr>
          <xdr:spPr>
            <a:xfrm>
              <a:off x="10640786" y="53857072"/>
              <a:ext cx="1061358" cy="367393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fld id="{DC08F377-6D1A-4339-9A57-D970A70EE744}" type="TxLink">
                <a:rPr lang="en-US" sz="1200" b="0" i="0" u="none" strike="noStrike">
                  <a:solidFill>
                    <a:srgbClr val="000000"/>
                  </a:solidFill>
                  <a:latin typeface="Calibri"/>
                  <a:cs typeface="Calibri"/>
                </a:rPr>
                <a:pPr algn="ctr"/>
                <a:t>17,000 teu</a:t>
              </a:fld>
              <a:endParaRPr lang="en-US" sz="1200"/>
            </a:p>
          </xdr:txBody>
        </xdr:sp>
      </xdr:grpSp>
      <xdr:grpSp>
        <xdr:nvGrpSpPr>
          <xdr:cNvPr id="181" name="Group 180">
            <a:extLst>
              <a:ext uri="{FF2B5EF4-FFF2-40B4-BE49-F238E27FC236}">
                <a16:creationId xmlns:a16="http://schemas.microsoft.com/office/drawing/2014/main" id="{F804F4F3-62E5-4917-8B74-F5A7EDD43643}"/>
              </a:ext>
            </a:extLst>
          </xdr:cNvPr>
          <xdr:cNvGrpSpPr/>
        </xdr:nvGrpSpPr>
        <xdr:grpSpPr>
          <a:xfrm>
            <a:off x="3738282" y="49838533"/>
            <a:ext cx="1110152" cy="368535"/>
            <a:chOff x="3738282" y="49838533"/>
            <a:chExt cx="1110152" cy="368535"/>
          </a:xfrm>
        </xdr:grpSpPr>
        <xdr:sp macro="" textlink="$I$19">
          <xdr:nvSpPr>
            <xdr:cNvPr id="182" name="TextBox 181">
              <a:extLst>
                <a:ext uri="{FF2B5EF4-FFF2-40B4-BE49-F238E27FC236}">
                  <a16:creationId xmlns:a16="http://schemas.microsoft.com/office/drawing/2014/main" id="{17E5D16D-85A8-48F7-868A-7CF952ACA907}"/>
                </a:ext>
              </a:extLst>
            </xdr:cNvPr>
            <xdr:cNvSpPr txBox="1"/>
          </xdr:nvSpPr>
          <xdr:spPr>
            <a:xfrm>
              <a:off x="4291852" y="49843016"/>
              <a:ext cx="556582" cy="364052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fld id="{1D862F2D-A4B2-4920-ADDE-78A3348470AA}" type="TxLink">
                <a:rPr lang="en-US" sz="1200" b="0" i="0" u="none" strike="noStrike">
                  <a:solidFill>
                    <a:srgbClr val="0070C0"/>
                  </a:solidFill>
                  <a:latin typeface="Calibri"/>
                  <a:cs typeface="Calibri"/>
                </a:rPr>
                <a:pPr algn="ctr"/>
                <a:t>20.0</a:t>
              </a:fld>
              <a:endParaRPr lang="en-US" sz="1200"/>
            </a:p>
          </xdr:txBody>
        </xdr:sp>
        <xdr:sp macro="" textlink="$A$538">
          <xdr:nvSpPr>
            <xdr:cNvPr id="183" name="TextBox 182">
              <a:extLst>
                <a:ext uri="{FF2B5EF4-FFF2-40B4-BE49-F238E27FC236}">
                  <a16:creationId xmlns:a16="http://schemas.microsoft.com/office/drawing/2014/main" id="{A2207469-2F3A-4975-8230-285ECA3A4DBE}"/>
                </a:ext>
              </a:extLst>
            </xdr:cNvPr>
            <xdr:cNvSpPr txBox="1"/>
          </xdr:nvSpPr>
          <xdr:spPr>
            <a:xfrm>
              <a:off x="3738282" y="49838533"/>
              <a:ext cx="556582" cy="364052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fld id="{BED14375-0D74-44F4-BD12-B44EDDEFF175}" type="TxLink">
                <a:rPr lang="en-US" sz="1200" b="0" i="0" u="none" strike="noStrike">
                  <a:solidFill>
                    <a:srgbClr val="0070C0"/>
                  </a:solidFill>
                  <a:latin typeface="Calibri"/>
                  <a:cs typeface="Calibri"/>
                </a:rPr>
                <a:pPr algn="ctr"/>
                <a:t>GSA</a:t>
              </a:fld>
              <a:endParaRPr lang="en-US" sz="1200"/>
            </a:p>
          </xdr:txBody>
        </xdr:sp>
      </xdr:grpSp>
    </xdr:grpSp>
    <xdr:clientData/>
  </xdr:twoCellAnchor>
  <xdr:twoCellAnchor editAs="absolute">
    <xdr:from>
      <xdr:col>95</xdr:col>
      <xdr:colOff>51246</xdr:colOff>
      <xdr:row>389</xdr:row>
      <xdr:rowOff>103094</xdr:rowOff>
    </xdr:from>
    <xdr:to>
      <xdr:col>105</xdr:col>
      <xdr:colOff>300933</xdr:colOff>
      <xdr:row>410</xdr:row>
      <xdr:rowOff>134176</xdr:rowOff>
    </xdr:to>
    <xdr:grpSp>
      <xdr:nvGrpSpPr>
        <xdr:cNvPr id="186" name="Group 185">
          <a:extLst>
            <a:ext uri="{FF2B5EF4-FFF2-40B4-BE49-F238E27FC236}">
              <a16:creationId xmlns:a16="http://schemas.microsoft.com/office/drawing/2014/main" id="{91E7EDC9-6C6F-4915-8161-B0EFA18C10C3}"/>
            </a:ext>
          </a:extLst>
        </xdr:cNvPr>
        <xdr:cNvGrpSpPr>
          <a:grpSpLocks noChangeAspect="1"/>
        </xdr:cNvGrpSpPr>
      </xdr:nvGrpSpPr>
      <xdr:grpSpPr>
        <a:xfrm>
          <a:off x="85575163" y="77774177"/>
          <a:ext cx="8610520" cy="4253832"/>
          <a:chOff x="17430750" y="53775429"/>
          <a:chExt cx="8480772" cy="4313144"/>
        </a:xfrm>
      </xdr:grpSpPr>
      <xdr:graphicFrame macro="" fPublished="1">
        <xdr:nvGraphicFramePr>
          <xdr:cNvPr id="187" name="Chart 186">
            <a:extLst>
              <a:ext uri="{FF2B5EF4-FFF2-40B4-BE49-F238E27FC236}">
                <a16:creationId xmlns:a16="http://schemas.microsoft.com/office/drawing/2014/main" id="{CAEC0E60-888C-4F66-BE9E-5610F5EB2441}"/>
              </a:ext>
            </a:extLst>
          </xdr:cNvPr>
          <xdr:cNvGraphicFramePr>
            <a:graphicFrameLocks/>
          </xdr:cNvGraphicFramePr>
        </xdr:nvGraphicFramePr>
        <xdr:xfrm>
          <a:off x="17430750" y="53775429"/>
          <a:ext cx="8480772" cy="4313144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1"/>
          </a:graphicData>
        </a:graphic>
      </xdr:graphicFrame>
      <xdr:sp macro="" textlink="$O$524">
        <xdr:nvSpPr>
          <xdr:cNvPr id="188" name="TextBox 187">
            <a:extLst>
              <a:ext uri="{FF2B5EF4-FFF2-40B4-BE49-F238E27FC236}">
                <a16:creationId xmlns:a16="http://schemas.microsoft.com/office/drawing/2014/main" id="{A551CB7B-D95F-4214-8A10-5B2ACE67F0A6}"/>
              </a:ext>
            </a:extLst>
          </xdr:cNvPr>
          <xdr:cNvSpPr txBox="1"/>
        </xdr:nvSpPr>
        <xdr:spPr>
          <a:xfrm>
            <a:off x="24683357" y="53897893"/>
            <a:ext cx="1061358" cy="367393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fld id="{19CD79FE-87AA-4B75-8063-A12490CC38F2}" type="TxLink">
              <a:rPr lang="en-US" sz="1200" b="0" i="0" u="none" strike="noStrike">
                <a:solidFill>
                  <a:srgbClr val="000000"/>
                </a:solidFill>
                <a:latin typeface="Calibri"/>
                <a:cs typeface="Calibri"/>
              </a:rPr>
              <a:pPr algn="ctr"/>
              <a:t>Handymax</a:t>
            </a:fld>
            <a:endParaRPr lang="en-US" sz="1200">
              <a:solidFill>
                <a:sysClr val="windowText" lastClr="000000"/>
              </a:solidFill>
            </a:endParaRPr>
          </a:p>
        </xdr:txBody>
      </xdr:sp>
    </xdr:grpSp>
    <xdr:clientData/>
  </xdr:twoCellAnchor>
  <xdr:twoCellAnchor editAs="absolute">
    <xdr:from>
      <xdr:col>84</xdr:col>
      <xdr:colOff>230538</xdr:colOff>
      <xdr:row>389</xdr:row>
      <xdr:rowOff>175528</xdr:rowOff>
    </xdr:from>
    <xdr:to>
      <xdr:col>94</xdr:col>
      <xdr:colOff>279741</xdr:colOff>
      <xdr:row>410</xdr:row>
      <xdr:rowOff>113710</xdr:rowOff>
    </xdr:to>
    <xdr:grpSp>
      <xdr:nvGrpSpPr>
        <xdr:cNvPr id="189" name="Group 188">
          <a:extLst>
            <a:ext uri="{FF2B5EF4-FFF2-40B4-BE49-F238E27FC236}">
              <a16:creationId xmlns:a16="http://schemas.microsoft.com/office/drawing/2014/main" id="{57E2AAFE-3E64-4C9F-9ED7-13FEF4D349FF}"/>
            </a:ext>
          </a:extLst>
        </xdr:cNvPr>
        <xdr:cNvGrpSpPr>
          <a:grpSpLocks noChangeAspect="1"/>
        </xdr:cNvGrpSpPr>
      </xdr:nvGrpSpPr>
      <xdr:grpSpPr>
        <a:xfrm>
          <a:off x="76557538" y="77846611"/>
          <a:ext cx="8410036" cy="4160932"/>
          <a:chOff x="3375772" y="49775786"/>
          <a:chExt cx="8438030" cy="4273925"/>
        </a:xfrm>
      </xdr:grpSpPr>
      <xdr:grpSp>
        <xdr:nvGrpSpPr>
          <xdr:cNvPr id="190" name="Group 189">
            <a:extLst>
              <a:ext uri="{FF2B5EF4-FFF2-40B4-BE49-F238E27FC236}">
                <a16:creationId xmlns:a16="http://schemas.microsoft.com/office/drawing/2014/main" id="{6AC9AF61-C074-461F-AAC0-3BB4153F7035}"/>
              </a:ext>
            </a:extLst>
          </xdr:cNvPr>
          <xdr:cNvGrpSpPr/>
        </xdr:nvGrpSpPr>
        <xdr:grpSpPr>
          <a:xfrm>
            <a:off x="3375772" y="49775786"/>
            <a:ext cx="8438030" cy="4273925"/>
            <a:chOff x="3404720" y="53738666"/>
            <a:chExt cx="8464444" cy="4313145"/>
          </a:xfrm>
        </xdr:grpSpPr>
        <xdr:graphicFrame macro="" fPublished="1">
          <xdr:nvGraphicFramePr>
            <xdr:cNvPr id="194" name="Chart 193">
              <a:extLst>
                <a:ext uri="{FF2B5EF4-FFF2-40B4-BE49-F238E27FC236}">
                  <a16:creationId xmlns:a16="http://schemas.microsoft.com/office/drawing/2014/main" id="{A852826D-09FF-4B7D-8578-492B311104CA}"/>
                </a:ext>
              </a:extLst>
            </xdr:cNvPr>
            <xdr:cNvGraphicFramePr/>
          </xdr:nvGraphicFramePr>
          <xdr:xfrm>
            <a:off x="3404720" y="53738666"/>
            <a:ext cx="8464444" cy="4313145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32"/>
            </a:graphicData>
          </a:graphic>
        </xdr:graphicFrame>
        <xdr:sp macro="" textlink="$B$524">
          <xdr:nvSpPr>
            <xdr:cNvPr id="195" name="TextBox 194">
              <a:extLst>
                <a:ext uri="{FF2B5EF4-FFF2-40B4-BE49-F238E27FC236}">
                  <a16:creationId xmlns:a16="http://schemas.microsoft.com/office/drawing/2014/main" id="{8DB3B986-40F0-4852-846F-0190F5D3E275}"/>
                </a:ext>
              </a:extLst>
            </xdr:cNvPr>
            <xdr:cNvSpPr txBox="1"/>
          </xdr:nvSpPr>
          <xdr:spPr>
            <a:xfrm>
              <a:off x="10640786" y="53857072"/>
              <a:ext cx="1061358" cy="367393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fld id="{3E925A6C-C3EC-4A75-9E0B-0600EA9F911E}" type="TxLink">
                <a:rPr lang="en-US" sz="1200" b="0" i="0" u="none" strike="noStrike">
                  <a:solidFill>
                    <a:srgbClr val="000000"/>
                  </a:solidFill>
                  <a:latin typeface="Calibri"/>
                  <a:cs typeface="Calibri"/>
                </a:rPr>
                <a:pPr algn="ctr"/>
                <a:t>Handymax</a:t>
              </a:fld>
              <a:endParaRPr lang="en-US" sz="1200"/>
            </a:p>
          </xdr:txBody>
        </xdr:sp>
      </xdr:grpSp>
      <xdr:grpSp>
        <xdr:nvGrpSpPr>
          <xdr:cNvPr id="191" name="Group 190">
            <a:extLst>
              <a:ext uri="{FF2B5EF4-FFF2-40B4-BE49-F238E27FC236}">
                <a16:creationId xmlns:a16="http://schemas.microsoft.com/office/drawing/2014/main" id="{0122CFF7-9F62-4789-AEE2-2EB7B7E87982}"/>
              </a:ext>
            </a:extLst>
          </xdr:cNvPr>
          <xdr:cNvGrpSpPr/>
        </xdr:nvGrpSpPr>
        <xdr:grpSpPr>
          <a:xfrm>
            <a:off x="3738282" y="49838533"/>
            <a:ext cx="1110152" cy="368535"/>
            <a:chOff x="3738282" y="49838533"/>
            <a:chExt cx="1110152" cy="368535"/>
          </a:xfrm>
        </xdr:grpSpPr>
        <xdr:sp macro="" textlink="$I$20">
          <xdr:nvSpPr>
            <xdr:cNvPr id="192" name="TextBox 191">
              <a:extLst>
                <a:ext uri="{FF2B5EF4-FFF2-40B4-BE49-F238E27FC236}">
                  <a16:creationId xmlns:a16="http://schemas.microsoft.com/office/drawing/2014/main" id="{4203CD85-7F2C-4246-8763-0468F6C786E6}"/>
                </a:ext>
              </a:extLst>
            </xdr:cNvPr>
            <xdr:cNvSpPr txBox="1"/>
          </xdr:nvSpPr>
          <xdr:spPr>
            <a:xfrm>
              <a:off x="4291852" y="49843016"/>
              <a:ext cx="556582" cy="364052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fld id="{B3DE5DCE-93A7-4D20-AED9-3BCEB55CAEB2}" type="TxLink">
                <a:rPr lang="en-US" sz="1200" b="0" i="0" u="none" strike="noStrike">
                  <a:solidFill>
                    <a:srgbClr val="0070C0"/>
                  </a:solidFill>
                  <a:latin typeface="Calibri"/>
                  <a:cs typeface="Calibri"/>
                </a:rPr>
                <a:pPr algn="ctr"/>
                <a:t>12.0</a:t>
              </a:fld>
              <a:endParaRPr lang="en-US" sz="1200"/>
            </a:p>
          </xdr:txBody>
        </xdr:sp>
        <xdr:sp macro="" textlink="$A$538">
          <xdr:nvSpPr>
            <xdr:cNvPr id="193" name="TextBox 192">
              <a:extLst>
                <a:ext uri="{FF2B5EF4-FFF2-40B4-BE49-F238E27FC236}">
                  <a16:creationId xmlns:a16="http://schemas.microsoft.com/office/drawing/2014/main" id="{8A8AA6DD-2438-4827-AB9D-4280DE3361D8}"/>
                </a:ext>
              </a:extLst>
            </xdr:cNvPr>
            <xdr:cNvSpPr txBox="1"/>
          </xdr:nvSpPr>
          <xdr:spPr>
            <a:xfrm>
              <a:off x="3738282" y="49838533"/>
              <a:ext cx="556582" cy="364052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fld id="{BED14375-0D74-44F4-BD12-B44EDDEFF175}" type="TxLink">
                <a:rPr lang="en-US" sz="1200" b="0" i="0" u="none" strike="noStrike">
                  <a:solidFill>
                    <a:srgbClr val="0070C0"/>
                  </a:solidFill>
                  <a:latin typeface="Calibri"/>
                  <a:cs typeface="Calibri"/>
                </a:rPr>
                <a:pPr algn="ctr"/>
                <a:t>GSA</a:t>
              </a:fld>
              <a:endParaRPr lang="en-US" sz="1200"/>
            </a:p>
          </xdr:txBody>
        </xdr:sp>
      </xdr:grpSp>
    </xdr:grpSp>
    <xdr:clientData/>
  </xdr:twoCellAnchor>
  <xdr:twoCellAnchor editAs="absolute">
    <xdr:from>
      <xdr:col>95</xdr:col>
      <xdr:colOff>51246</xdr:colOff>
      <xdr:row>412</xdr:row>
      <xdr:rowOff>3287</xdr:rowOff>
    </xdr:from>
    <xdr:to>
      <xdr:col>105</xdr:col>
      <xdr:colOff>300933</xdr:colOff>
      <xdr:row>433</xdr:row>
      <xdr:rowOff>49231</xdr:rowOff>
    </xdr:to>
    <xdr:grpSp>
      <xdr:nvGrpSpPr>
        <xdr:cNvPr id="196" name="Group 195">
          <a:extLst>
            <a:ext uri="{FF2B5EF4-FFF2-40B4-BE49-F238E27FC236}">
              <a16:creationId xmlns:a16="http://schemas.microsoft.com/office/drawing/2014/main" id="{2027287A-A662-41D9-B0A0-D0F017032076}"/>
            </a:ext>
          </a:extLst>
        </xdr:cNvPr>
        <xdr:cNvGrpSpPr>
          <a:grpSpLocks noChangeAspect="1"/>
        </xdr:cNvGrpSpPr>
      </xdr:nvGrpSpPr>
      <xdr:grpSpPr>
        <a:xfrm>
          <a:off x="85575163" y="82299287"/>
          <a:ext cx="8610520" cy="4268694"/>
          <a:chOff x="17430750" y="53775429"/>
          <a:chExt cx="8480772" cy="4313144"/>
        </a:xfrm>
      </xdr:grpSpPr>
      <xdr:graphicFrame macro="" fPublished="1">
        <xdr:nvGraphicFramePr>
          <xdr:cNvPr id="197" name="Chart 196">
            <a:extLst>
              <a:ext uri="{FF2B5EF4-FFF2-40B4-BE49-F238E27FC236}">
                <a16:creationId xmlns:a16="http://schemas.microsoft.com/office/drawing/2014/main" id="{63275BC9-498B-459D-B5B1-370688A2379D}"/>
              </a:ext>
            </a:extLst>
          </xdr:cNvPr>
          <xdr:cNvGraphicFramePr>
            <a:graphicFrameLocks/>
          </xdr:cNvGraphicFramePr>
        </xdr:nvGraphicFramePr>
        <xdr:xfrm>
          <a:off x="17430750" y="53775429"/>
          <a:ext cx="8480772" cy="4313144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3"/>
          </a:graphicData>
        </a:graphic>
      </xdr:graphicFrame>
      <xdr:sp macro="" textlink="$O$525">
        <xdr:nvSpPr>
          <xdr:cNvPr id="198" name="TextBox 197">
            <a:extLst>
              <a:ext uri="{FF2B5EF4-FFF2-40B4-BE49-F238E27FC236}">
                <a16:creationId xmlns:a16="http://schemas.microsoft.com/office/drawing/2014/main" id="{59E562FB-63EE-4B9F-AEB1-DC11C4904786}"/>
              </a:ext>
            </a:extLst>
          </xdr:cNvPr>
          <xdr:cNvSpPr txBox="1"/>
        </xdr:nvSpPr>
        <xdr:spPr>
          <a:xfrm>
            <a:off x="24683357" y="53897893"/>
            <a:ext cx="1061358" cy="367393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fld id="{771BE33B-D31A-4A01-829A-D54FCFF40CC8}" type="TxLink">
              <a:rPr lang="en-US" sz="1200" b="0" i="0" u="none" strike="noStrike">
                <a:solidFill>
                  <a:srgbClr val="000000"/>
                </a:solidFill>
                <a:latin typeface="Calibri"/>
                <a:cs typeface="Calibri"/>
              </a:rPr>
              <a:pPr algn="ctr"/>
              <a:t>Panamax</a:t>
            </a:fld>
            <a:endParaRPr lang="en-US" sz="1200">
              <a:solidFill>
                <a:sysClr val="windowText" lastClr="000000"/>
              </a:solidFill>
            </a:endParaRPr>
          </a:p>
        </xdr:txBody>
      </xdr:sp>
    </xdr:grpSp>
    <xdr:clientData/>
  </xdr:twoCellAnchor>
  <xdr:twoCellAnchor editAs="absolute">
    <xdr:from>
      <xdr:col>84</xdr:col>
      <xdr:colOff>230538</xdr:colOff>
      <xdr:row>412</xdr:row>
      <xdr:rowOff>83645</xdr:rowOff>
    </xdr:from>
    <xdr:to>
      <xdr:col>94</xdr:col>
      <xdr:colOff>279741</xdr:colOff>
      <xdr:row>433</xdr:row>
      <xdr:rowOff>45866</xdr:rowOff>
    </xdr:to>
    <xdr:grpSp>
      <xdr:nvGrpSpPr>
        <xdr:cNvPr id="199" name="Group 198">
          <a:extLst>
            <a:ext uri="{FF2B5EF4-FFF2-40B4-BE49-F238E27FC236}">
              <a16:creationId xmlns:a16="http://schemas.microsoft.com/office/drawing/2014/main" id="{C75F5C93-525A-4024-A555-374C41A14ED5}"/>
            </a:ext>
          </a:extLst>
        </xdr:cNvPr>
        <xdr:cNvGrpSpPr>
          <a:grpSpLocks noChangeAspect="1"/>
        </xdr:cNvGrpSpPr>
      </xdr:nvGrpSpPr>
      <xdr:grpSpPr>
        <a:xfrm>
          <a:off x="76557538" y="82379645"/>
          <a:ext cx="8410036" cy="4184971"/>
          <a:chOff x="3375772" y="49775786"/>
          <a:chExt cx="8438030" cy="4273925"/>
        </a:xfrm>
      </xdr:grpSpPr>
      <xdr:grpSp>
        <xdr:nvGrpSpPr>
          <xdr:cNvPr id="200" name="Group 199">
            <a:extLst>
              <a:ext uri="{FF2B5EF4-FFF2-40B4-BE49-F238E27FC236}">
                <a16:creationId xmlns:a16="http://schemas.microsoft.com/office/drawing/2014/main" id="{9356A3FE-3990-44AD-B5C6-AC45DB2D5594}"/>
              </a:ext>
            </a:extLst>
          </xdr:cNvPr>
          <xdr:cNvGrpSpPr/>
        </xdr:nvGrpSpPr>
        <xdr:grpSpPr>
          <a:xfrm>
            <a:off x="3375772" y="49775786"/>
            <a:ext cx="8438030" cy="4273925"/>
            <a:chOff x="3404720" y="53738666"/>
            <a:chExt cx="8464444" cy="4313145"/>
          </a:xfrm>
        </xdr:grpSpPr>
        <xdr:graphicFrame macro="" fPublished="1">
          <xdr:nvGraphicFramePr>
            <xdr:cNvPr id="204" name="Chart 203">
              <a:extLst>
                <a:ext uri="{FF2B5EF4-FFF2-40B4-BE49-F238E27FC236}">
                  <a16:creationId xmlns:a16="http://schemas.microsoft.com/office/drawing/2014/main" id="{0733DF3D-015D-44A8-A277-BA612E6E9D3D}"/>
                </a:ext>
              </a:extLst>
            </xdr:cNvPr>
            <xdr:cNvGraphicFramePr/>
          </xdr:nvGraphicFramePr>
          <xdr:xfrm>
            <a:off x="3404720" y="53738666"/>
            <a:ext cx="8464444" cy="4313145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34"/>
            </a:graphicData>
          </a:graphic>
        </xdr:graphicFrame>
        <xdr:sp macro="" textlink="$B$525">
          <xdr:nvSpPr>
            <xdr:cNvPr id="205" name="TextBox 204">
              <a:extLst>
                <a:ext uri="{FF2B5EF4-FFF2-40B4-BE49-F238E27FC236}">
                  <a16:creationId xmlns:a16="http://schemas.microsoft.com/office/drawing/2014/main" id="{640A9715-6A8A-4DB6-8E46-BF9A3243C395}"/>
                </a:ext>
              </a:extLst>
            </xdr:cNvPr>
            <xdr:cNvSpPr txBox="1"/>
          </xdr:nvSpPr>
          <xdr:spPr>
            <a:xfrm>
              <a:off x="10640786" y="53857072"/>
              <a:ext cx="1061358" cy="367393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fld id="{864F2D4A-264D-4F9B-91DD-93FC54CDA84A}" type="TxLink">
                <a:rPr lang="en-US" sz="1200" b="0" i="0" u="none" strike="noStrike">
                  <a:solidFill>
                    <a:srgbClr val="000000"/>
                  </a:solidFill>
                  <a:latin typeface="Calibri"/>
                  <a:cs typeface="Calibri"/>
                </a:rPr>
                <a:pPr algn="ctr"/>
                <a:t>Panamax</a:t>
              </a:fld>
              <a:endParaRPr lang="en-US" sz="1200"/>
            </a:p>
          </xdr:txBody>
        </xdr:sp>
      </xdr:grpSp>
      <xdr:grpSp>
        <xdr:nvGrpSpPr>
          <xdr:cNvPr id="201" name="Group 200">
            <a:extLst>
              <a:ext uri="{FF2B5EF4-FFF2-40B4-BE49-F238E27FC236}">
                <a16:creationId xmlns:a16="http://schemas.microsoft.com/office/drawing/2014/main" id="{60A58C43-7EC2-43A1-B418-E57ADF3F0493}"/>
              </a:ext>
            </a:extLst>
          </xdr:cNvPr>
          <xdr:cNvGrpSpPr/>
        </xdr:nvGrpSpPr>
        <xdr:grpSpPr>
          <a:xfrm>
            <a:off x="3738282" y="49838533"/>
            <a:ext cx="1110152" cy="368535"/>
            <a:chOff x="3738282" y="49838533"/>
            <a:chExt cx="1110152" cy="368535"/>
          </a:xfrm>
        </xdr:grpSpPr>
        <xdr:sp macro="" textlink="$I$21">
          <xdr:nvSpPr>
            <xdr:cNvPr id="202" name="TextBox 201">
              <a:extLst>
                <a:ext uri="{FF2B5EF4-FFF2-40B4-BE49-F238E27FC236}">
                  <a16:creationId xmlns:a16="http://schemas.microsoft.com/office/drawing/2014/main" id="{448CDE76-9CF3-4B9A-BB2E-9FDAE6FC8075}"/>
                </a:ext>
              </a:extLst>
            </xdr:cNvPr>
            <xdr:cNvSpPr txBox="1"/>
          </xdr:nvSpPr>
          <xdr:spPr>
            <a:xfrm>
              <a:off x="4291852" y="49843016"/>
              <a:ext cx="556582" cy="364052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fld id="{505A681E-C08F-464A-862B-94A56C094908}" type="TxLink">
                <a:rPr lang="en-US" sz="1200" b="0" i="0" u="none" strike="noStrike">
                  <a:solidFill>
                    <a:srgbClr val="0070C0"/>
                  </a:solidFill>
                  <a:latin typeface="Calibri"/>
                  <a:cs typeface="Calibri"/>
                </a:rPr>
                <a:pPr algn="ctr"/>
                <a:t>12.0</a:t>
              </a:fld>
              <a:endParaRPr lang="en-US" sz="1200"/>
            </a:p>
          </xdr:txBody>
        </xdr:sp>
        <xdr:sp macro="" textlink="$A$538">
          <xdr:nvSpPr>
            <xdr:cNvPr id="203" name="TextBox 202">
              <a:extLst>
                <a:ext uri="{FF2B5EF4-FFF2-40B4-BE49-F238E27FC236}">
                  <a16:creationId xmlns:a16="http://schemas.microsoft.com/office/drawing/2014/main" id="{319D57F4-7C12-450B-B714-0D09C63DCC98}"/>
                </a:ext>
              </a:extLst>
            </xdr:cNvPr>
            <xdr:cNvSpPr txBox="1"/>
          </xdr:nvSpPr>
          <xdr:spPr>
            <a:xfrm>
              <a:off x="3738282" y="49838533"/>
              <a:ext cx="556582" cy="364052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fld id="{BED14375-0D74-44F4-BD12-B44EDDEFF175}" type="TxLink">
                <a:rPr lang="en-US" sz="1200" b="0" i="0" u="none" strike="noStrike">
                  <a:solidFill>
                    <a:srgbClr val="0070C0"/>
                  </a:solidFill>
                  <a:latin typeface="Calibri"/>
                  <a:cs typeface="Calibri"/>
                </a:rPr>
                <a:pPr algn="ctr"/>
                <a:t>GSA</a:t>
              </a:fld>
              <a:endParaRPr lang="en-US" sz="1200"/>
            </a:p>
          </xdr:txBody>
        </xdr:sp>
      </xdr:grpSp>
    </xdr:grpSp>
    <xdr:clientData/>
  </xdr:twoCellAnchor>
  <xdr:twoCellAnchor editAs="absolute">
    <xdr:from>
      <xdr:col>95</xdr:col>
      <xdr:colOff>51246</xdr:colOff>
      <xdr:row>434</xdr:row>
      <xdr:rowOff>108846</xdr:rowOff>
    </xdr:from>
    <xdr:to>
      <xdr:col>105</xdr:col>
      <xdr:colOff>300933</xdr:colOff>
      <xdr:row>455</xdr:row>
      <xdr:rowOff>160093</xdr:rowOff>
    </xdr:to>
    <xdr:grpSp>
      <xdr:nvGrpSpPr>
        <xdr:cNvPr id="206" name="Group 205">
          <a:extLst>
            <a:ext uri="{FF2B5EF4-FFF2-40B4-BE49-F238E27FC236}">
              <a16:creationId xmlns:a16="http://schemas.microsoft.com/office/drawing/2014/main" id="{896F3C16-37CA-42EA-9814-D006742033D1}"/>
            </a:ext>
          </a:extLst>
        </xdr:cNvPr>
        <xdr:cNvGrpSpPr>
          <a:grpSpLocks noChangeAspect="1"/>
        </xdr:cNvGrpSpPr>
      </xdr:nvGrpSpPr>
      <xdr:grpSpPr>
        <a:xfrm>
          <a:off x="85575163" y="86828679"/>
          <a:ext cx="8610520" cy="4273997"/>
          <a:chOff x="17430750" y="53775426"/>
          <a:chExt cx="8480772" cy="4313144"/>
        </a:xfrm>
      </xdr:grpSpPr>
      <xdr:graphicFrame macro="" fPublished="1">
        <xdr:nvGraphicFramePr>
          <xdr:cNvPr id="207" name="Chart 206">
            <a:extLst>
              <a:ext uri="{FF2B5EF4-FFF2-40B4-BE49-F238E27FC236}">
                <a16:creationId xmlns:a16="http://schemas.microsoft.com/office/drawing/2014/main" id="{C5FA7D24-C861-4BA0-93C5-5C4CB3379021}"/>
              </a:ext>
            </a:extLst>
          </xdr:cNvPr>
          <xdr:cNvGraphicFramePr>
            <a:graphicFrameLocks/>
          </xdr:cNvGraphicFramePr>
        </xdr:nvGraphicFramePr>
        <xdr:xfrm>
          <a:off x="17430750" y="53775426"/>
          <a:ext cx="8480772" cy="4313144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5"/>
          </a:graphicData>
        </a:graphic>
      </xdr:graphicFrame>
      <xdr:sp macro="" textlink="$O$526">
        <xdr:nvSpPr>
          <xdr:cNvPr id="208" name="TextBox 207">
            <a:extLst>
              <a:ext uri="{FF2B5EF4-FFF2-40B4-BE49-F238E27FC236}">
                <a16:creationId xmlns:a16="http://schemas.microsoft.com/office/drawing/2014/main" id="{26FC6169-B116-486B-BFDC-68E52FD0094C}"/>
              </a:ext>
            </a:extLst>
          </xdr:cNvPr>
          <xdr:cNvSpPr txBox="1"/>
        </xdr:nvSpPr>
        <xdr:spPr>
          <a:xfrm>
            <a:off x="24683357" y="53897893"/>
            <a:ext cx="1061358" cy="367393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fld id="{BA852E2B-403F-410C-BD3B-F6D228838EAC}" type="TxLink">
              <a:rPr lang="en-US" sz="1200" b="0" i="0" u="none" strike="noStrike">
                <a:solidFill>
                  <a:srgbClr val="000000"/>
                </a:solidFill>
                <a:latin typeface="Calibri"/>
                <a:cs typeface="Calibri"/>
              </a:rPr>
              <a:pPr algn="ctr"/>
              <a:t>Capesize</a:t>
            </a:fld>
            <a:endParaRPr lang="en-US" sz="1200">
              <a:solidFill>
                <a:sysClr val="windowText" lastClr="000000"/>
              </a:solidFill>
            </a:endParaRPr>
          </a:p>
        </xdr:txBody>
      </xdr:sp>
    </xdr:grpSp>
    <xdr:clientData/>
  </xdr:twoCellAnchor>
  <xdr:twoCellAnchor editAs="absolute">
    <xdr:from>
      <xdr:col>84</xdr:col>
      <xdr:colOff>230538</xdr:colOff>
      <xdr:row>435</xdr:row>
      <xdr:rowOff>15800</xdr:rowOff>
    </xdr:from>
    <xdr:to>
      <xdr:col>94</xdr:col>
      <xdr:colOff>279741</xdr:colOff>
      <xdr:row>455</xdr:row>
      <xdr:rowOff>160093</xdr:rowOff>
    </xdr:to>
    <xdr:grpSp>
      <xdr:nvGrpSpPr>
        <xdr:cNvPr id="209" name="Group 208">
          <a:extLst>
            <a:ext uri="{FF2B5EF4-FFF2-40B4-BE49-F238E27FC236}">
              <a16:creationId xmlns:a16="http://schemas.microsoft.com/office/drawing/2014/main" id="{F5A3EFF3-1370-4019-B924-7AA728D62139}"/>
            </a:ext>
          </a:extLst>
        </xdr:cNvPr>
        <xdr:cNvGrpSpPr>
          <a:grpSpLocks noChangeAspect="1"/>
        </xdr:cNvGrpSpPr>
      </xdr:nvGrpSpPr>
      <xdr:grpSpPr>
        <a:xfrm>
          <a:off x="76557538" y="86936717"/>
          <a:ext cx="8410036" cy="4165959"/>
          <a:chOff x="3375772" y="49775786"/>
          <a:chExt cx="8438030" cy="4273925"/>
        </a:xfrm>
      </xdr:grpSpPr>
      <xdr:grpSp>
        <xdr:nvGrpSpPr>
          <xdr:cNvPr id="210" name="Group 209">
            <a:extLst>
              <a:ext uri="{FF2B5EF4-FFF2-40B4-BE49-F238E27FC236}">
                <a16:creationId xmlns:a16="http://schemas.microsoft.com/office/drawing/2014/main" id="{8F0296A2-CD9B-4FD7-A59D-650F9EE8C7F7}"/>
              </a:ext>
            </a:extLst>
          </xdr:cNvPr>
          <xdr:cNvGrpSpPr/>
        </xdr:nvGrpSpPr>
        <xdr:grpSpPr>
          <a:xfrm>
            <a:off x="3375772" y="49775786"/>
            <a:ext cx="8438030" cy="4273925"/>
            <a:chOff x="3404720" y="53738666"/>
            <a:chExt cx="8464444" cy="4313145"/>
          </a:xfrm>
        </xdr:grpSpPr>
        <xdr:graphicFrame macro="" fPublished="1">
          <xdr:nvGraphicFramePr>
            <xdr:cNvPr id="214" name="Chart 213">
              <a:extLst>
                <a:ext uri="{FF2B5EF4-FFF2-40B4-BE49-F238E27FC236}">
                  <a16:creationId xmlns:a16="http://schemas.microsoft.com/office/drawing/2014/main" id="{EACC5465-94A2-456E-B784-E27AC5665538}"/>
                </a:ext>
              </a:extLst>
            </xdr:cNvPr>
            <xdr:cNvGraphicFramePr/>
          </xdr:nvGraphicFramePr>
          <xdr:xfrm>
            <a:off x="3404720" y="53738666"/>
            <a:ext cx="8464444" cy="4313145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36"/>
            </a:graphicData>
          </a:graphic>
        </xdr:graphicFrame>
        <xdr:sp macro="" textlink="$B$526">
          <xdr:nvSpPr>
            <xdr:cNvPr id="215" name="TextBox 214">
              <a:extLst>
                <a:ext uri="{FF2B5EF4-FFF2-40B4-BE49-F238E27FC236}">
                  <a16:creationId xmlns:a16="http://schemas.microsoft.com/office/drawing/2014/main" id="{8E653C2F-F0D2-44B8-BF8F-C0E351AE6CDF}"/>
                </a:ext>
              </a:extLst>
            </xdr:cNvPr>
            <xdr:cNvSpPr txBox="1"/>
          </xdr:nvSpPr>
          <xdr:spPr>
            <a:xfrm>
              <a:off x="10640786" y="53857072"/>
              <a:ext cx="1061358" cy="367393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fld id="{C564E4AD-67B8-4671-B023-CCF9B38EAC91}" type="TxLink">
                <a:rPr lang="en-US" sz="1200" b="0" i="0" u="none" strike="noStrike">
                  <a:solidFill>
                    <a:srgbClr val="000000"/>
                  </a:solidFill>
                  <a:latin typeface="Calibri"/>
                  <a:cs typeface="Calibri"/>
                </a:rPr>
                <a:pPr algn="ctr"/>
                <a:t>Capesize</a:t>
              </a:fld>
              <a:endParaRPr lang="en-US" sz="1200"/>
            </a:p>
          </xdr:txBody>
        </xdr:sp>
      </xdr:grpSp>
      <xdr:grpSp>
        <xdr:nvGrpSpPr>
          <xdr:cNvPr id="211" name="Group 210">
            <a:extLst>
              <a:ext uri="{FF2B5EF4-FFF2-40B4-BE49-F238E27FC236}">
                <a16:creationId xmlns:a16="http://schemas.microsoft.com/office/drawing/2014/main" id="{7EEC1752-07EC-44B8-BFA2-64D3C4446A9A}"/>
              </a:ext>
            </a:extLst>
          </xdr:cNvPr>
          <xdr:cNvGrpSpPr/>
        </xdr:nvGrpSpPr>
        <xdr:grpSpPr>
          <a:xfrm>
            <a:off x="3738282" y="49838533"/>
            <a:ext cx="1110152" cy="368535"/>
            <a:chOff x="3738282" y="49838533"/>
            <a:chExt cx="1110152" cy="368535"/>
          </a:xfrm>
        </xdr:grpSpPr>
        <xdr:sp macro="" textlink="$I$22">
          <xdr:nvSpPr>
            <xdr:cNvPr id="212" name="TextBox 211">
              <a:extLst>
                <a:ext uri="{FF2B5EF4-FFF2-40B4-BE49-F238E27FC236}">
                  <a16:creationId xmlns:a16="http://schemas.microsoft.com/office/drawing/2014/main" id="{018BF654-0449-4E1F-A87C-969A32ECB8CC}"/>
                </a:ext>
              </a:extLst>
            </xdr:cNvPr>
            <xdr:cNvSpPr txBox="1"/>
          </xdr:nvSpPr>
          <xdr:spPr>
            <a:xfrm>
              <a:off x="4291852" y="49843016"/>
              <a:ext cx="556582" cy="364052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fld id="{8CDA431F-523E-46AB-9EA6-D161BEB9904E}" type="TxLink">
                <a:rPr lang="en-US" sz="1200" b="0" i="0" u="none" strike="noStrike">
                  <a:solidFill>
                    <a:srgbClr val="0070C0"/>
                  </a:solidFill>
                  <a:latin typeface="Calibri"/>
                  <a:cs typeface="Calibri"/>
                </a:rPr>
                <a:pPr algn="ctr"/>
                <a:t>12.0</a:t>
              </a:fld>
              <a:endParaRPr lang="en-US" sz="1200"/>
            </a:p>
          </xdr:txBody>
        </xdr:sp>
        <xdr:sp macro="" textlink="$A$538">
          <xdr:nvSpPr>
            <xdr:cNvPr id="213" name="TextBox 212">
              <a:extLst>
                <a:ext uri="{FF2B5EF4-FFF2-40B4-BE49-F238E27FC236}">
                  <a16:creationId xmlns:a16="http://schemas.microsoft.com/office/drawing/2014/main" id="{61175449-83BD-42A3-8BA6-FCA3F78FBE31}"/>
                </a:ext>
              </a:extLst>
            </xdr:cNvPr>
            <xdr:cNvSpPr txBox="1"/>
          </xdr:nvSpPr>
          <xdr:spPr>
            <a:xfrm>
              <a:off x="3738282" y="49838533"/>
              <a:ext cx="556582" cy="364052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fld id="{BED14375-0D74-44F4-BD12-B44EDDEFF175}" type="TxLink">
                <a:rPr lang="en-US" sz="1200" b="0" i="0" u="none" strike="noStrike">
                  <a:solidFill>
                    <a:srgbClr val="0070C0"/>
                  </a:solidFill>
                  <a:latin typeface="Calibri"/>
                  <a:cs typeface="Calibri"/>
                </a:rPr>
                <a:pPr algn="ctr"/>
                <a:t>GSA</a:t>
              </a:fld>
              <a:endParaRPr lang="en-US" sz="1200"/>
            </a:p>
          </xdr:txBody>
        </xdr:sp>
      </xdr:grpSp>
    </xdr:grpSp>
    <xdr:clientData/>
  </xdr:twoCellAnchor>
  <xdr:twoCellAnchor editAs="absolute">
    <xdr:from>
      <xdr:col>31</xdr:col>
      <xdr:colOff>519372</xdr:colOff>
      <xdr:row>254</xdr:row>
      <xdr:rowOff>102969</xdr:rowOff>
    </xdr:from>
    <xdr:to>
      <xdr:col>40</xdr:col>
      <xdr:colOff>802168</xdr:colOff>
      <xdr:row>275</xdr:row>
      <xdr:rowOff>127482</xdr:rowOff>
    </xdr:to>
    <xdr:grpSp>
      <xdr:nvGrpSpPr>
        <xdr:cNvPr id="216" name="Group 215">
          <a:extLst>
            <a:ext uri="{FF2B5EF4-FFF2-40B4-BE49-F238E27FC236}">
              <a16:creationId xmlns:a16="http://schemas.microsoft.com/office/drawing/2014/main" id="{9A3C78BA-17D3-4BAA-9732-32859A847CD8}"/>
            </a:ext>
          </a:extLst>
        </xdr:cNvPr>
        <xdr:cNvGrpSpPr>
          <a:grpSpLocks noChangeAspect="1"/>
        </xdr:cNvGrpSpPr>
      </xdr:nvGrpSpPr>
      <xdr:grpSpPr>
        <a:xfrm>
          <a:off x="29126122" y="50627802"/>
          <a:ext cx="8474296" cy="4247263"/>
          <a:chOff x="17430750" y="53775429"/>
          <a:chExt cx="8480772" cy="4313144"/>
        </a:xfrm>
      </xdr:grpSpPr>
      <xdr:graphicFrame macro="" fPublished="1">
        <xdr:nvGraphicFramePr>
          <xdr:cNvPr id="217" name="Chart 216">
            <a:extLst>
              <a:ext uri="{FF2B5EF4-FFF2-40B4-BE49-F238E27FC236}">
                <a16:creationId xmlns:a16="http://schemas.microsoft.com/office/drawing/2014/main" id="{5CDC0489-43FD-4513-A410-A48709E2BA91}"/>
              </a:ext>
            </a:extLst>
          </xdr:cNvPr>
          <xdr:cNvGraphicFramePr>
            <a:graphicFrameLocks/>
          </xdr:cNvGraphicFramePr>
        </xdr:nvGraphicFramePr>
        <xdr:xfrm>
          <a:off x="17430750" y="53775429"/>
          <a:ext cx="8480772" cy="4313144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7"/>
          </a:graphicData>
        </a:graphic>
      </xdr:graphicFrame>
      <xdr:sp macro="" textlink="$O$518">
        <xdr:nvSpPr>
          <xdr:cNvPr id="218" name="TextBox 217">
            <a:extLst>
              <a:ext uri="{FF2B5EF4-FFF2-40B4-BE49-F238E27FC236}">
                <a16:creationId xmlns:a16="http://schemas.microsoft.com/office/drawing/2014/main" id="{E68F1633-3BD2-4390-A3B1-3A104D86B059}"/>
              </a:ext>
            </a:extLst>
          </xdr:cNvPr>
          <xdr:cNvSpPr txBox="1"/>
        </xdr:nvSpPr>
        <xdr:spPr>
          <a:xfrm>
            <a:off x="24683357" y="53897893"/>
            <a:ext cx="1061358" cy="367393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fld id="{5754A9B4-9BF1-4AB8-817C-8A95890BDFAC}" type="TxLink">
              <a:rPr lang="en-US" sz="1200" b="0" i="0" u="none" strike="noStrike">
                <a:solidFill>
                  <a:srgbClr val="000000"/>
                </a:solidFill>
                <a:latin typeface="Calibri"/>
                <a:cs typeface="Calibri"/>
              </a:rPr>
              <a:pPr algn="ctr"/>
              <a:t>1,000 teu</a:t>
            </a:fld>
            <a:endParaRPr lang="en-US" sz="1200"/>
          </a:p>
        </xdr:txBody>
      </xdr:sp>
    </xdr:grpSp>
    <xdr:clientData/>
  </xdr:twoCellAnchor>
  <xdr:twoCellAnchor editAs="absolute">
    <xdr:from>
      <xdr:col>21</xdr:col>
      <xdr:colOff>513637</xdr:colOff>
      <xdr:row>254</xdr:row>
      <xdr:rowOff>102969</xdr:rowOff>
    </xdr:from>
    <xdr:to>
      <xdr:col>30</xdr:col>
      <xdr:colOff>794161</xdr:colOff>
      <xdr:row>275</xdr:row>
      <xdr:rowOff>184721</xdr:rowOff>
    </xdr:to>
    <xdr:grpSp>
      <xdr:nvGrpSpPr>
        <xdr:cNvPr id="219" name="Group 218">
          <a:extLst>
            <a:ext uri="{FF2B5EF4-FFF2-40B4-BE49-F238E27FC236}">
              <a16:creationId xmlns:a16="http://schemas.microsoft.com/office/drawing/2014/main" id="{A53DC36E-33D9-4F55-9220-C8E9D1968A5F}"/>
            </a:ext>
          </a:extLst>
        </xdr:cNvPr>
        <xdr:cNvGrpSpPr>
          <a:grpSpLocks noChangeAspect="1"/>
        </xdr:cNvGrpSpPr>
      </xdr:nvGrpSpPr>
      <xdr:grpSpPr>
        <a:xfrm>
          <a:off x="20018720" y="50627802"/>
          <a:ext cx="8472024" cy="4304502"/>
          <a:chOff x="3375772" y="49775781"/>
          <a:chExt cx="8438030" cy="4273924"/>
        </a:xfrm>
      </xdr:grpSpPr>
      <xdr:grpSp>
        <xdr:nvGrpSpPr>
          <xdr:cNvPr id="220" name="Group 219">
            <a:extLst>
              <a:ext uri="{FF2B5EF4-FFF2-40B4-BE49-F238E27FC236}">
                <a16:creationId xmlns:a16="http://schemas.microsoft.com/office/drawing/2014/main" id="{7408826E-3866-40D4-B149-28E68228D8E2}"/>
              </a:ext>
            </a:extLst>
          </xdr:cNvPr>
          <xdr:cNvGrpSpPr/>
        </xdr:nvGrpSpPr>
        <xdr:grpSpPr>
          <a:xfrm>
            <a:off x="3375772" y="49775781"/>
            <a:ext cx="8438030" cy="4273924"/>
            <a:chOff x="3404720" y="53738661"/>
            <a:chExt cx="8464444" cy="4313144"/>
          </a:xfrm>
        </xdr:grpSpPr>
        <xdr:graphicFrame macro="" fPublished="1">
          <xdr:nvGraphicFramePr>
            <xdr:cNvPr id="224" name="Chart 223">
              <a:extLst>
                <a:ext uri="{FF2B5EF4-FFF2-40B4-BE49-F238E27FC236}">
                  <a16:creationId xmlns:a16="http://schemas.microsoft.com/office/drawing/2014/main" id="{B7E4978C-AD1C-4D27-B10D-FA5CF1BE68B0}"/>
                </a:ext>
              </a:extLst>
            </xdr:cNvPr>
            <xdr:cNvGraphicFramePr/>
          </xdr:nvGraphicFramePr>
          <xdr:xfrm>
            <a:off x="3404720" y="53738661"/>
            <a:ext cx="8464444" cy="4313144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38"/>
            </a:graphicData>
          </a:graphic>
        </xdr:graphicFrame>
        <xdr:sp macro="" textlink="$B$518">
          <xdr:nvSpPr>
            <xdr:cNvPr id="225" name="TextBox 224">
              <a:extLst>
                <a:ext uri="{FF2B5EF4-FFF2-40B4-BE49-F238E27FC236}">
                  <a16:creationId xmlns:a16="http://schemas.microsoft.com/office/drawing/2014/main" id="{97D2A6BA-E5BE-4370-A123-8627DC01D8AD}"/>
                </a:ext>
              </a:extLst>
            </xdr:cNvPr>
            <xdr:cNvSpPr txBox="1"/>
          </xdr:nvSpPr>
          <xdr:spPr>
            <a:xfrm>
              <a:off x="10640786" y="53857072"/>
              <a:ext cx="1061358" cy="367393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fld id="{EA18534D-B00C-4869-8392-CAA40C3E2FF4}" type="TxLink">
                <a:rPr lang="en-US" sz="1200" b="0" i="0" u="none" strike="noStrike">
                  <a:solidFill>
                    <a:srgbClr val="000000"/>
                  </a:solidFill>
                  <a:latin typeface="Calibri"/>
                  <a:cs typeface="Calibri"/>
                </a:rPr>
                <a:pPr algn="ctr"/>
                <a:t>1,000 teu</a:t>
              </a:fld>
              <a:endParaRPr lang="en-US" sz="1200"/>
            </a:p>
          </xdr:txBody>
        </xdr:sp>
      </xdr:grpSp>
      <xdr:grpSp>
        <xdr:nvGrpSpPr>
          <xdr:cNvPr id="221" name="Group 220">
            <a:extLst>
              <a:ext uri="{FF2B5EF4-FFF2-40B4-BE49-F238E27FC236}">
                <a16:creationId xmlns:a16="http://schemas.microsoft.com/office/drawing/2014/main" id="{A48B9F9C-E1FB-4889-B442-C5DC0BC2A04D}"/>
              </a:ext>
            </a:extLst>
          </xdr:cNvPr>
          <xdr:cNvGrpSpPr/>
        </xdr:nvGrpSpPr>
        <xdr:grpSpPr>
          <a:xfrm>
            <a:off x="3738282" y="49838533"/>
            <a:ext cx="1110152" cy="368535"/>
            <a:chOff x="3738282" y="49838533"/>
            <a:chExt cx="1110152" cy="368535"/>
          </a:xfrm>
        </xdr:grpSpPr>
        <xdr:sp macro="" textlink="$I$14">
          <xdr:nvSpPr>
            <xdr:cNvPr id="222" name="TextBox 221">
              <a:extLst>
                <a:ext uri="{FF2B5EF4-FFF2-40B4-BE49-F238E27FC236}">
                  <a16:creationId xmlns:a16="http://schemas.microsoft.com/office/drawing/2014/main" id="{3E9D9FB5-343B-48C3-BE7F-ED5A31671FA7}"/>
                </a:ext>
              </a:extLst>
            </xdr:cNvPr>
            <xdr:cNvSpPr txBox="1"/>
          </xdr:nvSpPr>
          <xdr:spPr>
            <a:xfrm>
              <a:off x="4291852" y="49843016"/>
              <a:ext cx="556582" cy="364052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fld id="{2B3B1870-75A4-4E7C-B12F-24B768CF99B5}" type="TxLink">
                <a:rPr lang="en-US" sz="1200" b="0" i="0" u="none" strike="noStrike">
                  <a:solidFill>
                    <a:srgbClr val="0070C0"/>
                  </a:solidFill>
                  <a:latin typeface="Calibri"/>
                  <a:cs typeface="Calibri"/>
                </a:rPr>
                <a:pPr algn="ctr"/>
                <a:t>16.0</a:t>
              </a:fld>
              <a:endParaRPr lang="en-US" sz="1200"/>
            </a:p>
          </xdr:txBody>
        </xdr:sp>
        <xdr:sp macro="" textlink="$A$538">
          <xdr:nvSpPr>
            <xdr:cNvPr id="223" name="TextBox 222">
              <a:extLst>
                <a:ext uri="{FF2B5EF4-FFF2-40B4-BE49-F238E27FC236}">
                  <a16:creationId xmlns:a16="http://schemas.microsoft.com/office/drawing/2014/main" id="{A41B9D4A-588A-4990-B89B-0C1B43D5EEC9}"/>
                </a:ext>
              </a:extLst>
            </xdr:cNvPr>
            <xdr:cNvSpPr txBox="1"/>
          </xdr:nvSpPr>
          <xdr:spPr>
            <a:xfrm>
              <a:off x="3738282" y="49838533"/>
              <a:ext cx="556582" cy="364052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fld id="{BED14375-0D74-44F4-BD12-B44EDDEFF175}" type="TxLink">
                <a:rPr lang="en-US" sz="1200" b="0" i="0" u="none" strike="noStrike">
                  <a:solidFill>
                    <a:srgbClr val="0070C0"/>
                  </a:solidFill>
                  <a:latin typeface="Calibri"/>
                  <a:cs typeface="Calibri"/>
                </a:rPr>
                <a:pPr algn="ctr"/>
                <a:t>GSA</a:t>
              </a:fld>
              <a:endParaRPr lang="en-US" sz="1200"/>
            </a:p>
          </xdr:txBody>
        </xdr:sp>
      </xdr:grpSp>
    </xdr:grpSp>
    <xdr:clientData/>
  </xdr:twoCellAnchor>
  <xdr:twoCellAnchor editAs="absolute">
    <xdr:from>
      <xdr:col>31</xdr:col>
      <xdr:colOff>519372</xdr:colOff>
      <xdr:row>277</xdr:row>
      <xdr:rowOff>7472</xdr:rowOff>
    </xdr:from>
    <xdr:to>
      <xdr:col>40</xdr:col>
      <xdr:colOff>802168</xdr:colOff>
      <xdr:row>298</xdr:row>
      <xdr:rowOff>43890</xdr:rowOff>
    </xdr:to>
    <xdr:grpSp>
      <xdr:nvGrpSpPr>
        <xdr:cNvPr id="226" name="Group 225">
          <a:extLst>
            <a:ext uri="{FF2B5EF4-FFF2-40B4-BE49-F238E27FC236}">
              <a16:creationId xmlns:a16="http://schemas.microsoft.com/office/drawing/2014/main" id="{F8974F9E-E1D3-4B03-97D6-119FE3F8EA9B}"/>
            </a:ext>
          </a:extLst>
        </xdr:cNvPr>
        <xdr:cNvGrpSpPr>
          <a:grpSpLocks noChangeAspect="1"/>
        </xdr:cNvGrpSpPr>
      </xdr:nvGrpSpPr>
      <xdr:grpSpPr>
        <a:xfrm>
          <a:off x="29126122" y="55157222"/>
          <a:ext cx="8474296" cy="4259168"/>
          <a:chOff x="17430750" y="53775429"/>
          <a:chExt cx="8480772" cy="4313144"/>
        </a:xfrm>
      </xdr:grpSpPr>
      <xdr:graphicFrame macro="" fPublished="1">
        <xdr:nvGraphicFramePr>
          <xdr:cNvPr id="227" name="Chart 226">
            <a:extLst>
              <a:ext uri="{FF2B5EF4-FFF2-40B4-BE49-F238E27FC236}">
                <a16:creationId xmlns:a16="http://schemas.microsoft.com/office/drawing/2014/main" id="{B740978A-E3B9-48FB-B78F-510909987D63}"/>
              </a:ext>
            </a:extLst>
          </xdr:cNvPr>
          <xdr:cNvGraphicFramePr>
            <a:graphicFrameLocks/>
          </xdr:cNvGraphicFramePr>
        </xdr:nvGraphicFramePr>
        <xdr:xfrm>
          <a:off x="17430750" y="53775429"/>
          <a:ext cx="8480772" cy="4313144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9"/>
          </a:graphicData>
        </a:graphic>
      </xdr:graphicFrame>
      <xdr:sp macro="" textlink="$O$519">
        <xdr:nvSpPr>
          <xdr:cNvPr id="228" name="TextBox 227">
            <a:extLst>
              <a:ext uri="{FF2B5EF4-FFF2-40B4-BE49-F238E27FC236}">
                <a16:creationId xmlns:a16="http://schemas.microsoft.com/office/drawing/2014/main" id="{C2B5CB6F-243F-4323-9EDF-2D9D24451270}"/>
              </a:ext>
            </a:extLst>
          </xdr:cNvPr>
          <xdr:cNvSpPr txBox="1"/>
        </xdr:nvSpPr>
        <xdr:spPr>
          <a:xfrm>
            <a:off x="24683357" y="53897893"/>
            <a:ext cx="1061358" cy="367393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fld id="{6C75FFB2-F255-40CB-B072-5887FF2E1D16}" type="TxLink">
              <a:rPr lang="en-US" sz="1200" b="0" i="0" u="none" strike="noStrike">
                <a:solidFill>
                  <a:srgbClr val="000000"/>
                </a:solidFill>
                <a:latin typeface="Calibri"/>
                <a:cs typeface="Calibri"/>
              </a:rPr>
              <a:pPr algn="ctr"/>
              <a:t>3,000 teu</a:t>
            </a:fld>
            <a:endParaRPr lang="en-US" sz="1200"/>
          </a:p>
        </xdr:txBody>
      </xdr:sp>
    </xdr:grpSp>
    <xdr:clientData/>
  </xdr:twoCellAnchor>
  <xdr:twoCellAnchor editAs="absolute">
    <xdr:from>
      <xdr:col>31</xdr:col>
      <xdr:colOff>519372</xdr:colOff>
      <xdr:row>299</xdr:row>
      <xdr:rowOff>114380</xdr:rowOff>
    </xdr:from>
    <xdr:to>
      <xdr:col>40</xdr:col>
      <xdr:colOff>802168</xdr:colOff>
      <xdr:row>320</xdr:row>
      <xdr:rowOff>153700</xdr:rowOff>
    </xdr:to>
    <xdr:grpSp>
      <xdr:nvGrpSpPr>
        <xdr:cNvPr id="229" name="Group 228">
          <a:extLst>
            <a:ext uri="{FF2B5EF4-FFF2-40B4-BE49-F238E27FC236}">
              <a16:creationId xmlns:a16="http://schemas.microsoft.com/office/drawing/2014/main" id="{4EA02010-35D4-4E41-A1BC-242FCB8A03A3}"/>
            </a:ext>
          </a:extLst>
        </xdr:cNvPr>
        <xdr:cNvGrpSpPr>
          <a:grpSpLocks noChangeAspect="1"/>
        </xdr:cNvGrpSpPr>
      </xdr:nvGrpSpPr>
      <xdr:grpSpPr>
        <a:xfrm>
          <a:off x="29126122" y="59687963"/>
          <a:ext cx="8474296" cy="4262070"/>
          <a:chOff x="17430750" y="53775429"/>
          <a:chExt cx="8480772" cy="4313144"/>
        </a:xfrm>
      </xdr:grpSpPr>
      <xdr:graphicFrame macro="" fPublished="1">
        <xdr:nvGraphicFramePr>
          <xdr:cNvPr id="230" name="Chart 229">
            <a:extLst>
              <a:ext uri="{FF2B5EF4-FFF2-40B4-BE49-F238E27FC236}">
                <a16:creationId xmlns:a16="http://schemas.microsoft.com/office/drawing/2014/main" id="{2374B4DF-6EB9-4A47-A05D-7343234E53E5}"/>
              </a:ext>
            </a:extLst>
          </xdr:cNvPr>
          <xdr:cNvGraphicFramePr>
            <a:graphicFrameLocks/>
          </xdr:cNvGraphicFramePr>
        </xdr:nvGraphicFramePr>
        <xdr:xfrm>
          <a:off x="17430750" y="53775429"/>
          <a:ext cx="8480772" cy="4313144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0"/>
          </a:graphicData>
        </a:graphic>
      </xdr:graphicFrame>
      <xdr:sp macro="" textlink="$O$520">
        <xdr:nvSpPr>
          <xdr:cNvPr id="231" name="TextBox 230">
            <a:extLst>
              <a:ext uri="{FF2B5EF4-FFF2-40B4-BE49-F238E27FC236}">
                <a16:creationId xmlns:a16="http://schemas.microsoft.com/office/drawing/2014/main" id="{E4AABFEB-687A-4B98-8D36-0AD7BDABC1D0}"/>
              </a:ext>
            </a:extLst>
          </xdr:cNvPr>
          <xdr:cNvSpPr txBox="1"/>
        </xdr:nvSpPr>
        <xdr:spPr>
          <a:xfrm>
            <a:off x="24683357" y="53897893"/>
            <a:ext cx="1061358" cy="367393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fld id="{CBA60BD2-B898-4B36-AA8D-36828660AA5A}" type="TxLink">
              <a:rPr lang="en-US" sz="1200" b="0" i="0" u="none" strike="noStrike">
                <a:solidFill>
                  <a:srgbClr val="000000"/>
                </a:solidFill>
                <a:latin typeface="Calibri"/>
                <a:cs typeface="Calibri"/>
              </a:rPr>
              <a:pPr algn="ctr"/>
              <a:t>6,000 teu</a:t>
            </a:fld>
            <a:endParaRPr lang="en-US" sz="1200"/>
          </a:p>
        </xdr:txBody>
      </xdr:sp>
    </xdr:grpSp>
    <xdr:clientData/>
  </xdr:twoCellAnchor>
  <xdr:twoCellAnchor editAs="absolute">
    <xdr:from>
      <xdr:col>31</xdr:col>
      <xdr:colOff>519372</xdr:colOff>
      <xdr:row>322</xdr:row>
      <xdr:rowOff>33690</xdr:rowOff>
    </xdr:from>
    <xdr:to>
      <xdr:col>40</xdr:col>
      <xdr:colOff>802168</xdr:colOff>
      <xdr:row>343</xdr:row>
      <xdr:rowOff>41641</xdr:rowOff>
    </xdr:to>
    <xdr:grpSp>
      <xdr:nvGrpSpPr>
        <xdr:cNvPr id="232" name="Group 231">
          <a:extLst>
            <a:ext uri="{FF2B5EF4-FFF2-40B4-BE49-F238E27FC236}">
              <a16:creationId xmlns:a16="http://schemas.microsoft.com/office/drawing/2014/main" id="{21B48D6C-5EED-43E8-A12D-915AC2F8F1A4}"/>
            </a:ext>
          </a:extLst>
        </xdr:cNvPr>
        <xdr:cNvGrpSpPr>
          <a:grpSpLocks noChangeAspect="1"/>
        </xdr:cNvGrpSpPr>
      </xdr:nvGrpSpPr>
      <xdr:grpSpPr>
        <a:xfrm>
          <a:off x="29126122" y="64232190"/>
          <a:ext cx="8474296" cy="4230701"/>
          <a:chOff x="17430750" y="53775429"/>
          <a:chExt cx="8480772" cy="4313144"/>
        </a:xfrm>
      </xdr:grpSpPr>
      <xdr:graphicFrame macro="" fPublished="1">
        <xdr:nvGraphicFramePr>
          <xdr:cNvPr id="233" name="Chart 232">
            <a:extLst>
              <a:ext uri="{FF2B5EF4-FFF2-40B4-BE49-F238E27FC236}">
                <a16:creationId xmlns:a16="http://schemas.microsoft.com/office/drawing/2014/main" id="{F3E06304-ECB7-468A-BEEF-C3EACA454E58}"/>
              </a:ext>
            </a:extLst>
          </xdr:cNvPr>
          <xdr:cNvGraphicFramePr>
            <a:graphicFrameLocks/>
          </xdr:cNvGraphicFramePr>
        </xdr:nvGraphicFramePr>
        <xdr:xfrm>
          <a:off x="17430750" y="53775429"/>
          <a:ext cx="8480772" cy="4313144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1"/>
          </a:graphicData>
        </a:graphic>
      </xdr:graphicFrame>
      <xdr:sp macro="" textlink="$O$521">
        <xdr:nvSpPr>
          <xdr:cNvPr id="234" name="TextBox 233">
            <a:extLst>
              <a:ext uri="{FF2B5EF4-FFF2-40B4-BE49-F238E27FC236}">
                <a16:creationId xmlns:a16="http://schemas.microsoft.com/office/drawing/2014/main" id="{1BB39191-1C15-42E0-9FFB-24E30A8A992E}"/>
              </a:ext>
            </a:extLst>
          </xdr:cNvPr>
          <xdr:cNvSpPr txBox="1"/>
        </xdr:nvSpPr>
        <xdr:spPr>
          <a:xfrm>
            <a:off x="24683357" y="53897893"/>
            <a:ext cx="1061358" cy="367393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fld id="{0064CD9D-447F-47A3-B717-95839D8FF5E1}" type="TxLink">
              <a:rPr lang="en-US" sz="1200" b="0" i="0" u="none" strike="noStrike">
                <a:solidFill>
                  <a:srgbClr val="000000"/>
                </a:solidFill>
                <a:latin typeface="Calibri"/>
                <a:cs typeface="Calibri"/>
              </a:rPr>
              <a:pPr algn="ctr"/>
              <a:t>9,000 teu</a:t>
            </a:fld>
            <a:endParaRPr lang="en-US" sz="1200"/>
          </a:p>
        </xdr:txBody>
      </xdr:sp>
    </xdr:grpSp>
    <xdr:clientData/>
  </xdr:twoCellAnchor>
  <xdr:twoCellAnchor editAs="absolute">
    <xdr:from>
      <xdr:col>31</xdr:col>
      <xdr:colOff>519372</xdr:colOff>
      <xdr:row>344</xdr:row>
      <xdr:rowOff>112131</xdr:rowOff>
    </xdr:from>
    <xdr:to>
      <xdr:col>40</xdr:col>
      <xdr:colOff>802168</xdr:colOff>
      <xdr:row>365</xdr:row>
      <xdr:rowOff>146149</xdr:rowOff>
    </xdr:to>
    <xdr:grpSp>
      <xdr:nvGrpSpPr>
        <xdr:cNvPr id="235" name="Group 234">
          <a:extLst>
            <a:ext uri="{FF2B5EF4-FFF2-40B4-BE49-F238E27FC236}">
              <a16:creationId xmlns:a16="http://schemas.microsoft.com/office/drawing/2014/main" id="{1DD6DFBD-7938-457F-89FC-55DBFB617E35}"/>
            </a:ext>
          </a:extLst>
        </xdr:cNvPr>
        <xdr:cNvGrpSpPr>
          <a:grpSpLocks noChangeAspect="1"/>
        </xdr:cNvGrpSpPr>
      </xdr:nvGrpSpPr>
      <xdr:grpSpPr>
        <a:xfrm>
          <a:off x="29126122" y="68734464"/>
          <a:ext cx="8474296" cy="4256768"/>
          <a:chOff x="17430750" y="53775429"/>
          <a:chExt cx="8480772" cy="4313144"/>
        </a:xfrm>
      </xdr:grpSpPr>
      <xdr:graphicFrame macro="" fPublished="1">
        <xdr:nvGraphicFramePr>
          <xdr:cNvPr id="236" name="Chart 235">
            <a:extLst>
              <a:ext uri="{FF2B5EF4-FFF2-40B4-BE49-F238E27FC236}">
                <a16:creationId xmlns:a16="http://schemas.microsoft.com/office/drawing/2014/main" id="{B97C8E21-E7E2-441F-9B1A-15469B2FF309}"/>
              </a:ext>
            </a:extLst>
          </xdr:cNvPr>
          <xdr:cNvGraphicFramePr>
            <a:graphicFrameLocks/>
          </xdr:cNvGraphicFramePr>
        </xdr:nvGraphicFramePr>
        <xdr:xfrm>
          <a:off x="17430750" y="53775429"/>
          <a:ext cx="8480772" cy="4313144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2"/>
          </a:graphicData>
        </a:graphic>
      </xdr:graphicFrame>
      <xdr:sp macro="" textlink="$O$522">
        <xdr:nvSpPr>
          <xdr:cNvPr id="237" name="TextBox 236">
            <a:extLst>
              <a:ext uri="{FF2B5EF4-FFF2-40B4-BE49-F238E27FC236}">
                <a16:creationId xmlns:a16="http://schemas.microsoft.com/office/drawing/2014/main" id="{0BD2C132-8AA3-464A-A139-806A316E4697}"/>
              </a:ext>
            </a:extLst>
          </xdr:cNvPr>
          <xdr:cNvSpPr txBox="1"/>
        </xdr:nvSpPr>
        <xdr:spPr>
          <a:xfrm>
            <a:off x="24683357" y="53897893"/>
            <a:ext cx="1061358" cy="367393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fld id="{B1721FBE-6276-4CEE-9AEA-03BCFFFA2E19}" type="TxLink">
              <a:rPr lang="en-US" sz="1200" b="0" i="0" u="none" strike="noStrike">
                <a:solidFill>
                  <a:srgbClr val="000000"/>
                </a:solidFill>
                <a:latin typeface="Calibri"/>
                <a:cs typeface="Calibri"/>
              </a:rPr>
              <a:pPr algn="ctr"/>
              <a:t>14,000 teu</a:t>
            </a:fld>
            <a:endParaRPr lang="en-US" sz="1200"/>
          </a:p>
        </xdr:txBody>
      </xdr:sp>
    </xdr:grpSp>
    <xdr:clientData/>
  </xdr:twoCellAnchor>
  <xdr:twoCellAnchor editAs="absolute">
    <xdr:from>
      <xdr:col>31</xdr:col>
      <xdr:colOff>519372</xdr:colOff>
      <xdr:row>367</xdr:row>
      <xdr:rowOff>26139</xdr:rowOff>
    </xdr:from>
    <xdr:to>
      <xdr:col>40</xdr:col>
      <xdr:colOff>802168</xdr:colOff>
      <xdr:row>388</xdr:row>
      <xdr:rowOff>67861</xdr:rowOff>
    </xdr:to>
    <xdr:grpSp>
      <xdr:nvGrpSpPr>
        <xdr:cNvPr id="238" name="Group 237">
          <a:extLst>
            <a:ext uri="{FF2B5EF4-FFF2-40B4-BE49-F238E27FC236}">
              <a16:creationId xmlns:a16="http://schemas.microsoft.com/office/drawing/2014/main" id="{BAE8DFDD-9CBF-4094-899D-549742FFBD8E}"/>
            </a:ext>
          </a:extLst>
        </xdr:cNvPr>
        <xdr:cNvGrpSpPr>
          <a:grpSpLocks noChangeAspect="1"/>
        </xdr:cNvGrpSpPr>
      </xdr:nvGrpSpPr>
      <xdr:grpSpPr>
        <a:xfrm>
          <a:off x="29126122" y="73273389"/>
          <a:ext cx="8474296" cy="4264472"/>
          <a:chOff x="17430750" y="53775429"/>
          <a:chExt cx="8480772" cy="4313144"/>
        </a:xfrm>
      </xdr:grpSpPr>
      <xdr:graphicFrame macro="" fPublished="1">
        <xdr:nvGraphicFramePr>
          <xdr:cNvPr id="239" name="Chart 238">
            <a:extLst>
              <a:ext uri="{FF2B5EF4-FFF2-40B4-BE49-F238E27FC236}">
                <a16:creationId xmlns:a16="http://schemas.microsoft.com/office/drawing/2014/main" id="{FA3F67B9-B949-4AEE-918C-362F142FCDFB}"/>
              </a:ext>
            </a:extLst>
          </xdr:cNvPr>
          <xdr:cNvGraphicFramePr>
            <a:graphicFrameLocks/>
          </xdr:cNvGraphicFramePr>
        </xdr:nvGraphicFramePr>
        <xdr:xfrm>
          <a:off x="17430750" y="53775429"/>
          <a:ext cx="8480772" cy="4313144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3"/>
          </a:graphicData>
        </a:graphic>
      </xdr:graphicFrame>
      <xdr:sp macro="" textlink="$O$523">
        <xdr:nvSpPr>
          <xdr:cNvPr id="240" name="TextBox 239">
            <a:extLst>
              <a:ext uri="{FF2B5EF4-FFF2-40B4-BE49-F238E27FC236}">
                <a16:creationId xmlns:a16="http://schemas.microsoft.com/office/drawing/2014/main" id="{F04DA8C1-C2EF-4248-A7A7-AE913EB89D2F}"/>
              </a:ext>
            </a:extLst>
          </xdr:cNvPr>
          <xdr:cNvSpPr txBox="1"/>
        </xdr:nvSpPr>
        <xdr:spPr>
          <a:xfrm>
            <a:off x="24683357" y="53897893"/>
            <a:ext cx="1061358" cy="367393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fld id="{B474602C-30EE-4874-8485-C56E7CEAF8D9}" type="TxLink">
              <a:rPr lang="en-US" sz="1200" b="0" i="0" u="none" strike="noStrike">
                <a:solidFill>
                  <a:srgbClr val="000000"/>
                </a:solidFill>
                <a:latin typeface="Calibri"/>
                <a:cs typeface="Calibri"/>
              </a:rPr>
              <a:pPr algn="ctr"/>
              <a:t>17,000 teu</a:t>
            </a:fld>
            <a:endParaRPr lang="en-US" sz="1200"/>
          </a:p>
        </xdr:txBody>
      </xdr:sp>
    </xdr:grpSp>
    <xdr:clientData/>
  </xdr:twoCellAnchor>
  <xdr:twoCellAnchor editAs="absolute">
    <xdr:from>
      <xdr:col>31</xdr:col>
      <xdr:colOff>519372</xdr:colOff>
      <xdr:row>389</xdr:row>
      <xdr:rowOff>138351</xdr:rowOff>
    </xdr:from>
    <xdr:to>
      <xdr:col>40</xdr:col>
      <xdr:colOff>802168</xdr:colOff>
      <xdr:row>410</xdr:row>
      <xdr:rowOff>159909</xdr:rowOff>
    </xdr:to>
    <xdr:grpSp>
      <xdr:nvGrpSpPr>
        <xdr:cNvPr id="241" name="Group 240">
          <a:extLst>
            <a:ext uri="{FF2B5EF4-FFF2-40B4-BE49-F238E27FC236}">
              <a16:creationId xmlns:a16="http://schemas.microsoft.com/office/drawing/2014/main" id="{19296D94-1964-49C5-8AD4-D81455A67D37}"/>
            </a:ext>
          </a:extLst>
        </xdr:cNvPr>
        <xdr:cNvGrpSpPr>
          <a:grpSpLocks noChangeAspect="1"/>
        </xdr:cNvGrpSpPr>
      </xdr:nvGrpSpPr>
      <xdr:grpSpPr>
        <a:xfrm>
          <a:off x="29126122" y="77809434"/>
          <a:ext cx="8474296" cy="4244308"/>
          <a:chOff x="17430750" y="53775429"/>
          <a:chExt cx="8480772" cy="4313144"/>
        </a:xfrm>
      </xdr:grpSpPr>
      <xdr:graphicFrame macro="" fPublished="1">
        <xdr:nvGraphicFramePr>
          <xdr:cNvPr id="242" name="Chart 241">
            <a:extLst>
              <a:ext uri="{FF2B5EF4-FFF2-40B4-BE49-F238E27FC236}">
                <a16:creationId xmlns:a16="http://schemas.microsoft.com/office/drawing/2014/main" id="{DFB02851-8DCB-44E0-88B1-4331D1BB19BB}"/>
              </a:ext>
            </a:extLst>
          </xdr:cNvPr>
          <xdr:cNvGraphicFramePr>
            <a:graphicFrameLocks/>
          </xdr:cNvGraphicFramePr>
        </xdr:nvGraphicFramePr>
        <xdr:xfrm>
          <a:off x="17430750" y="53775429"/>
          <a:ext cx="8480772" cy="4313144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4"/>
          </a:graphicData>
        </a:graphic>
      </xdr:graphicFrame>
      <xdr:sp macro="" textlink="$O$524">
        <xdr:nvSpPr>
          <xdr:cNvPr id="243" name="TextBox 242">
            <a:extLst>
              <a:ext uri="{FF2B5EF4-FFF2-40B4-BE49-F238E27FC236}">
                <a16:creationId xmlns:a16="http://schemas.microsoft.com/office/drawing/2014/main" id="{E5EBCDF4-CB82-4CB9-857A-B412397F47F5}"/>
              </a:ext>
            </a:extLst>
          </xdr:cNvPr>
          <xdr:cNvSpPr txBox="1"/>
        </xdr:nvSpPr>
        <xdr:spPr>
          <a:xfrm>
            <a:off x="24288750" y="53897893"/>
            <a:ext cx="1455965" cy="367393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fld id="{EB6DF118-ABF8-46EB-A38B-476052DBF1E1}" type="TxLink">
              <a:rPr lang="en-US" sz="1200" b="0" i="0" u="none" strike="noStrike">
                <a:solidFill>
                  <a:srgbClr val="000000"/>
                </a:solidFill>
                <a:latin typeface="Calibri"/>
                <a:cs typeface="Calibri"/>
              </a:rPr>
              <a:pPr algn="ctr"/>
              <a:t>Handymax</a:t>
            </a:fld>
            <a:endParaRPr lang="en-US" sz="1200"/>
          </a:p>
        </xdr:txBody>
      </xdr:sp>
    </xdr:grpSp>
    <xdr:clientData/>
  </xdr:twoCellAnchor>
  <xdr:twoCellAnchor editAs="absolute">
    <xdr:from>
      <xdr:col>31</xdr:col>
      <xdr:colOff>519372</xdr:colOff>
      <xdr:row>412</xdr:row>
      <xdr:rowOff>39899</xdr:rowOff>
    </xdr:from>
    <xdr:to>
      <xdr:col>40</xdr:col>
      <xdr:colOff>802168</xdr:colOff>
      <xdr:row>433</xdr:row>
      <xdr:rowOff>76319</xdr:rowOff>
    </xdr:to>
    <xdr:grpSp>
      <xdr:nvGrpSpPr>
        <xdr:cNvPr id="244" name="Group 243">
          <a:extLst>
            <a:ext uri="{FF2B5EF4-FFF2-40B4-BE49-F238E27FC236}">
              <a16:creationId xmlns:a16="http://schemas.microsoft.com/office/drawing/2014/main" id="{E6F30650-CD6A-45CA-B6D6-24787A8C4075}"/>
            </a:ext>
          </a:extLst>
        </xdr:cNvPr>
        <xdr:cNvGrpSpPr>
          <a:grpSpLocks noChangeAspect="1"/>
        </xdr:cNvGrpSpPr>
      </xdr:nvGrpSpPr>
      <xdr:grpSpPr>
        <a:xfrm>
          <a:off x="29126122" y="82335899"/>
          <a:ext cx="8474296" cy="4259170"/>
          <a:chOff x="17430750" y="53775429"/>
          <a:chExt cx="8480772" cy="4313144"/>
        </a:xfrm>
      </xdr:grpSpPr>
      <xdr:graphicFrame macro="" fPublished="1">
        <xdr:nvGraphicFramePr>
          <xdr:cNvPr id="245" name="Chart 244">
            <a:extLst>
              <a:ext uri="{FF2B5EF4-FFF2-40B4-BE49-F238E27FC236}">
                <a16:creationId xmlns:a16="http://schemas.microsoft.com/office/drawing/2014/main" id="{ED215234-9D7B-499F-8C70-536C469CE9C0}"/>
              </a:ext>
            </a:extLst>
          </xdr:cNvPr>
          <xdr:cNvGraphicFramePr>
            <a:graphicFrameLocks/>
          </xdr:cNvGraphicFramePr>
        </xdr:nvGraphicFramePr>
        <xdr:xfrm>
          <a:off x="17430750" y="53775429"/>
          <a:ext cx="8480772" cy="4313144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5"/>
          </a:graphicData>
        </a:graphic>
      </xdr:graphicFrame>
      <xdr:sp macro="" textlink="$O$525">
        <xdr:nvSpPr>
          <xdr:cNvPr id="246" name="TextBox 245">
            <a:extLst>
              <a:ext uri="{FF2B5EF4-FFF2-40B4-BE49-F238E27FC236}">
                <a16:creationId xmlns:a16="http://schemas.microsoft.com/office/drawing/2014/main" id="{53F7E002-1F5B-4808-B8CD-4961F82356E1}"/>
              </a:ext>
            </a:extLst>
          </xdr:cNvPr>
          <xdr:cNvSpPr txBox="1"/>
        </xdr:nvSpPr>
        <xdr:spPr>
          <a:xfrm>
            <a:off x="24288750" y="53897893"/>
            <a:ext cx="1455965" cy="367393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fld id="{0EBF46CA-587A-45CE-BEC2-CBD096BC1975}" type="TxLink">
              <a:rPr lang="en-US" sz="1200" b="0" i="0" u="none" strike="noStrike">
                <a:solidFill>
                  <a:srgbClr val="000000"/>
                </a:solidFill>
                <a:latin typeface="Calibri"/>
                <a:cs typeface="Calibri"/>
              </a:rPr>
              <a:pPr algn="ctr"/>
              <a:t>Panamax</a:t>
            </a:fld>
            <a:endParaRPr lang="en-US" sz="1200"/>
          </a:p>
        </xdr:txBody>
      </xdr:sp>
    </xdr:grpSp>
    <xdr:clientData/>
  </xdr:twoCellAnchor>
  <xdr:twoCellAnchor editAs="absolute">
    <xdr:from>
      <xdr:col>31</xdr:col>
      <xdr:colOff>519372</xdr:colOff>
      <xdr:row>434</xdr:row>
      <xdr:rowOff>146806</xdr:rowOff>
    </xdr:from>
    <xdr:to>
      <xdr:col>40</xdr:col>
      <xdr:colOff>802168</xdr:colOff>
      <xdr:row>455</xdr:row>
      <xdr:rowOff>160093</xdr:rowOff>
    </xdr:to>
    <xdr:grpSp>
      <xdr:nvGrpSpPr>
        <xdr:cNvPr id="247" name="Group 246">
          <a:extLst>
            <a:ext uri="{FF2B5EF4-FFF2-40B4-BE49-F238E27FC236}">
              <a16:creationId xmlns:a16="http://schemas.microsoft.com/office/drawing/2014/main" id="{D99F2162-272B-4798-A4B0-F4E5FDA645BD}"/>
            </a:ext>
          </a:extLst>
        </xdr:cNvPr>
        <xdr:cNvGrpSpPr>
          <a:grpSpLocks noChangeAspect="1"/>
        </xdr:cNvGrpSpPr>
      </xdr:nvGrpSpPr>
      <xdr:grpSpPr>
        <a:xfrm>
          <a:off x="29126122" y="86866639"/>
          <a:ext cx="8474296" cy="4236037"/>
          <a:chOff x="17430750" y="53775429"/>
          <a:chExt cx="8480772" cy="4313144"/>
        </a:xfrm>
      </xdr:grpSpPr>
      <xdr:graphicFrame macro="" fPublished="1">
        <xdr:nvGraphicFramePr>
          <xdr:cNvPr id="248" name="Chart 247">
            <a:extLst>
              <a:ext uri="{FF2B5EF4-FFF2-40B4-BE49-F238E27FC236}">
                <a16:creationId xmlns:a16="http://schemas.microsoft.com/office/drawing/2014/main" id="{3FE489C8-2E8C-43EB-A588-5A161B660D42}"/>
              </a:ext>
            </a:extLst>
          </xdr:cNvPr>
          <xdr:cNvGraphicFramePr>
            <a:graphicFrameLocks/>
          </xdr:cNvGraphicFramePr>
        </xdr:nvGraphicFramePr>
        <xdr:xfrm>
          <a:off x="17430750" y="53775429"/>
          <a:ext cx="8480772" cy="4313144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6"/>
          </a:graphicData>
        </a:graphic>
      </xdr:graphicFrame>
      <xdr:sp macro="" textlink="$O$526">
        <xdr:nvSpPr>
          <xdr:cNvPr id="249" name="TextBox 248">
            <a:extLst>
              <a:ext uri="{FF2B5EF4-FFF2-40B4-BE49-F238E27FC236}">
                <a16:creationId xmlns:a16="http://schemas.microsoft.com/office/drawing/2014/main" id="{A61AE222-2B84-4719-8998-F63A592075B0}"/>
              </a:ext>
            </a:extLst>
          </xdr:cNvPr>
          <xdr:cNvSpPr txBox="1"/>
        </xdr:nvSpPr>
        <xdr:spPr>
          <a:xfrm>
            <a:off x="24288750" y="53897893"/>
            <a:ext cx="1455965" cy="367393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fld id="{96B88A4D-D0D7-4C83-A98B-AC5BD79658BB}" type="TxLink">
              <a:rPr lang="en-US" sz="1200" b="0" i="0" u="none" strike="noStrike">
                <a:solidFill>
                  <a:srgbClr val="000000"/>
                </a:solidFill>
                <a:latin typeface="Calibri"/>
                <a:cs typeface="Calibri"/>
              </a:rPr>
              <a:pPr algn="ctr"/>
              <a:t>Capesize</a:t>
            </a:fld>
            <a:endParaRPr lang="en-US" sz="1200"/>
          </a:p>
        </xdr:txBody>
      </xdr:sp>
    </xdr:grpSp>
    <xdr:clientData/>
  </xdr:twoCellAnchor>
  <xdr:twoCellAnchor editAs="absolute">
    <xdr:from>
      <xdr:col>21</xdr:col>
      <xdr:colOff>513637</xdr:colOff>
      <xdr:row>277</xdr:row>
      <xdr:rowOff>30644</xdr:rowOff>
    </xdr:from>
    <xdr:to>
      <xdr:col>30</xdr:col>
      <xdr:colOff>794161</xdr:colOff>
      <xdr:row>298</xdr:row>
      <xdr:rowOff>79004</xdr:rowOff>
    </xdr:to>
    <xdr:grpSp>
      <xdr:nvGrpSpPr>
        <xdr:cNvPr id="250" name="Group 249">
          <a:extLst>
            <a:ext uri="{FF2B5EF4-FFF2-40B4-BE49-F238E27FC236}">
              <a16:creationId xmlns:a16="http://schemas.microsoft.com/office/drawing/2014/main" id="{D9777FA9-0079-4391-BBB2-53EAFB1B732B}"/>
            </a:ext>
          </a:extLst>
        </xdr:cNvPr>
        <xdr:cNvGrpSpPr>
          <a:grpSpLocks noChangeAspect="1"/>
        </xdr:cNvGrpSpPr>
      </xdr:nvGrpSpPr>
      <xdr:grpSpPr>
        <a:xfrm>
          <a:off x="20018720" y="55180394"/>
          <a:ext cx="8472024" cy="4271110"/>
          <a:chOff x="3375772" y="54724836"/>
          <a:chExt cx="8438030" cy="4245400"/>
        </a:xfrm>
      </xdr:grpSpPr>
      <xdr:grpSp>
        <xdr:nvGrpSpPr>
          <xdr:cNvPr id="251" name="Group 250">
            <a:extLst>
              <a:ext uri="{FF2B5EF4-FFF2-40B4-BE49-F238E27FC236}">
                <a16:creationId xmlns:a16="http://schemas.microsoft.com/office/drawing/2014/main" id="{149CA790-7E67-442B-8E9D-284295C7C1C0}"/>
              </a:ext>
            </a:extLst>
          </xdr:cNvPr>
          <xdr:cNvGrpSpPr/>
        </xdr:nvGrpSpPr>
        <xdr:grpSpPr>
          <a:xfrm>
            <a:off x="3375772" y="54724836"/>
            <a:ext cx="8438030" cy="4245400"/>
            <a:chOff x="3403023" y="58660394"/>
            <a:chExt cx="8464444" cy="4309433"/>
          </a:xfrm>
        </xdr:grpSpPr>
        <xdr:graphicFrame macro="" fPublished="1">
          <xdr:nvGraphicFramePr>
            <xdr:cNvPr id="255" name="Chart 254">
              <a:extLst>
                <a:ext uri="{FF2B5EF4-FFF2-40B4-BE49-F238E27FC236}">
                  <a16:creationId xmlns:a16="http://schemas.microsoft.com/office/drawing/2014/main" id="{BF71BC93-EAEA-4734-846B-0F7A814D12FA}"/>
                </a:ext>
              </a:extLst>
            </xdr:cNvPr>
            <xdr:cNvGraphicFramePr>
              <a:graphicFrameLocks/>
            </xdr:cNvGraphicFramePr>
          </xdr:nvGraphicFramePr>
          <xdr:xfrm>
            <a:off x="3403023" y="58660394"/>
            <a:ext cx="8464444" cy="4309433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47"/>
            </a:graphicData>
          </a:graphic>
        </xdr:graphicFrame>
        <xdr:sp macro="" textlink="$B$519">
          <xdr:nvSpPr>
            <xdr:cNvPr id="256" name="TextBox 255">
              <a:extLst>
                <a:ext uri="{FF2B5EF4-FFF2-40B4-BE49-F238E27FC236}">
                  <a16:creationId xmlns:a16="http://schemas.microsoft.com/office/drawing/2014/main" id="{788E5DF1-EC11-4500-843C-9AFBD441C943}"/>
                </a:ext>
              </a:extLst>
            </xdr:cNvPr>
            <xdr:cNvSpPr txBox="1"/>
          </xdr:nvSpPr>
          <xdr:spPr>
            <a:xfrm>
              <a:off x="10640785" y="58782857"/>
              <a:ext cx="1061358" cy="367393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fld id="{49A29584-C533-46C7-AFB7-3F79A3046958}" type="TxLink">
                <a:rPr lang="en-US" sz="1200" b="0" i="0" u="none" strike="noStrike">
                  <a:solidFill>
                    <a:srgbClr val="000000"/>
                  </a:solidFill>
                  <a:latin typeface="Calibri"/>
                  <a:cs typeface="Calibri"/>
                </a:rPr>
                <a:pPr algn="ctr"/>
                <a:t>3,000 teu</a:t>
              </a:fld>
              <a:endParaRPr lang="en-US" sz="1200"/>
            </a:p>
          </xdr:txBody>
        </xdr:sp>
      </xdr:grpSp>
      <xdr:grpSp>
        <xdr:nvGrpSpPr>
          <xdr:cNvPr id="252" name="Group 251">
            <a:extLst>
              <a:ext uri="{FF2B5EF4-FFF2-40B4-BE49-F238E27FC236}">
                <a16:creationId xmlns:a16="http://schemas.microsoft.com/office/drawing/2014/main" id="{086A0CF5-BD8F-4090-A34F-AD01ABD1BC08}"/>
              </a:ext>
            </a:extLst>
          </xdr:cNvPr>
          <xdr:cNvGrpSpPr/>
        </xdr:nvGrpSpPr>
        <xdr:grpSpPr>
          <a:xfrm>
            <a:off x="3734360" y="54818428"/>
            <a:ext cx="1110152" cy="364052"/>
            <a:chOff x="3734360" y="54818428"/>
            <a:chExt cx="1110152" cy="364052"/>
          </a:xfrm>
        </xdr:grpSpPr>
        <xdr:sp macro="" textlink="$I$15">
          <xdr:nvSpPr>
            <xdr:cNvPr id="253" name="TextBox 252">
              <a:extLst>
                <a:ext uri="{FF2B5EF4-FFF2-40B4-BE49-F238E27FC236}">
                  <a16:creationId xmlns:a16="http://schemas.microsoft.com/office/drawing/2014/main" id="{A0D6337E-588C-4A59-B48B-87DDDEF6B8B9}"/>
                </a:ext>
              </a:extLst>
            </xdr:cNvPr>
            <xdr:cNvSpPr txBox="1"/>
          </xdr:nvSpPr>
          <xdr:spPr>
            <a:xfrm>
              <a:off x="4287930" y="54822911"/>
              <a:ext cx="556582" cy="354853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fld id="{5E0CFCE8-ED2A-4C11-860D-EAEC5086AE20}" type="TxLink">
                <a:rPr lang="en-US" sz="1200" b="0" i="0" u="none" strike="noStrike">
                  <a:solidFill>
                    <a:srgbClr val="0070C0"/>
                  </a:solidFill>
                  <a:latin typeface="Calibri"/>
                  <a:cs typeface="Calibri"/>
                </a:rPr>
                <a:pPr algn="ctr"/>
                <a:t>19.0</a:t>
              </a:fld>
              <a:endParaRPr lang="en-US" sz="1200"/>
            </a:p>
          </xdr:txBody>
        </xdr:sp>
        <xdr:sp macro="" textlink="$A$538">
          <xdr:nvSpPr>
            <xdr:cNvPr id="254" name="TextBox 253">
              <a:extLst>
                <a:ext uri="{FF2B5EF4-FFF2-40B4-BE49-F238E27FC236}">
                  <a16:creationId xmlns:a16="http://schemas.microsoft.com/office/drawing/2014/main" id="{9E465169-6B38-4A1E-B518-20CAA6C5910E}"/>
                </a:ext>
              </a:extLst>
            </xdr:cNvPr>
            <xdr:cNvSpPr txBox="1"/>
          </xdr:nvSpPr>
          <xdr:spPr>
            <a:xfrm>
              <a:off x="3734360" y="54818428"/>
              <a:ext cx="556582" cy="364052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fld id="{BED14375-0D74-44F4-BD12-B44EDDEFF175}" type="TxLink">
                <a:rPr lang="en-US" sz="1200" b="0" i="0" u="none" strike="noStrike">
                  <a:solidFill>
                    <a:srgbClr val="0070C0"/>
                  </a:solidFill>
                  <a:latin typeface="Calibri"/>
                  <a:cs typeface="Calibri"/>
                </a:rPr>
                <a:pPr algn="ctr"/>
                <a:t>GSA</a:t>
              </a:fld>
              <a:endParaRPr lang="en-US" sz="1200"/>
            </a:p>
          </xdr:txBody>
        </xdr:sp>
      </xdr:grpSp>
    </xdr:grpSp>
    <xdr:clientData/>
  </xdr:twoCellAnchor>
  <xdr:twoCellAnchor>
    <xdr:from>
      <xdr:col>21</xdr:col>
      <xdr:colOff>513637</xdr:colOff>
      <xdr:row>299</xdr:row>
      <xdr:rowOff>115427</xdr:rowOff>
    </xdr:from>
    <xdr:to>
      <xdr:col>30</xdr:col>
      <xdr:colOff>796883</xdr:colOff>
      <xdr:row>320</xdr:row>
      <xdr:rowOff>166255</xdr:rowOff>
    </xdr:to>
    <xdr:grpSp>
      <xdr:nvGrpSpPr>
        <xdr:cNvPr id="257" name="Group 256">
          <a:extLst>
            <a:ext uri="{FF2B5EF4-FFF2-40B4-BE49-F238E27FC236}">
              <a16:creationId xmlns:a16="http://schemas.microsoft.com/office/drawing/2014/main" id="{C558609C-621C-4FDE-9A5B-6FC6806189D9}"/>
            </a:ext>
          </a:extLst>
        </xdr:cNvPr>
        <xdr:cNvGrpSpPr>
          <a:grpSpLocks noChangeAspect="1"/>
        </xdr:cNvGrpSpPr>
      </xdr:nvGrpSpPr>
      <xdr:grpSpPr>
        <a:xfrm>
          <a:off x="20018720" y="59689010"/>
          <a:ext cx="8474746" cy="4273578"/>
          <a:chOff x="3381375" y="59560763"/>
          <a:chExt cx="8419540" cy="4227419"/>
        </a:xfrm>
      </xdr:grpSpPr>
      <xdr:grpSp>
        <xdr:nvGrpSpPr>
          <xdr:cNvPr id="258" name="Group 257">
            <a:extLst>
              <a:ext uri="{FF2B5EF4-FFF2-40B4-BE49-F238E27FC236}">
                <a16:creationId xmlns:a16="http://schemas.microsoft.com/office/drawing/2014/main" id="{0D79EEB3-E629-47D6-B901-6E8AA37871DC}"/>
              </a:ext>
            </a:extLst>
          </xdr:cNvPr>
          <xdr:cNvGrpSpPr>
            <a:grpSpLocks noChangeAspect="1"/>
          </xdr:cNvGrpSpPr>
        </xdr:nvGrpSpPr>
        <xdr:grpSpPr>
          <a:xfrm>
            <a:off x="3381375" y="59560763"/>
            <a:ext cx="8419540" cy="4227419"/>
            <a:chOff x="3385704" y="63572571"/>
            <a:chExt cx="8464444" cy="4313144"/>
          </a:xfrm>
        </xdr:grpSpPr>
        <xdr:graphicFrame macro="" fPublished="1">
          <xdr:nvGraphicFramePr>
            <xdr:cNvPr id="262" name="Chart 261">
              <a:extLst>
                <a:ext uri="{FF2B5EF4-FFF2-40B4-BE49-F238E27FC236}">
                  <a16:creationId xmlns:a16="http://schemas.microsoft.com/office/drawing/2014/main" id="{23701BC5-4678-4D27-A61C-149B63AB002C}"/>
                </a:ext>
              </a:extLst>
            </xdr:cNvPr>
            <xdr:cNvGraphicFramePr>
              <a:graphicFrameLocks/>
            </xdr:cNvGraphicFramePr>
          </xdr:nvGraphicFramePr>
          <xdr:xfrm>
            <a:off x="3385704" y="63572571"/>
            <a:ext cx="8464444" cy="4313144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48"/>
            </a:graphicData>
          </a:graphic>
        </xdr:graphicFrame>
        <xdr:sp macro="" textlink="$B$520">
          <xdr:nvSpPr>
            <xdr:cNvPr id="263" name="TextBox 262">
              <a:extLst>
                <a:ext uri="{FF2B5EF4-FFF2-40B4-BE49-F238E27FC236}">
                  <a16:creationId xmlns:a16="http://schemas.microsoft.com/office/drawing/2014/main" id="{8C2040F7-E768-4180-A99D-39EBFE5534C1}"/>
                </a:ext>
              </a:extLst>
            </xdr:cNvPr>
            <xdr:cNvSpPr txBox="1"/>
          </xdr:nvSpPr>
          <xdr:spPr>
            <a:xfrm>
              <a:off x="10643506" y="63670543"/>
              <a:ext cx="1061358" cy="367393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fld id="{2A97AF2B-F7A9-46C0-BB59-27EA125DAB0F}" type="TxLink">
                <a:rPr lang="en-US" sz="1200" b="0" i="0" u="none" strike="noStrike">
                  <a:solidFill>
                    <a:srgbClr val="000000"/>
                  </a:solidFill>
                  <a:latin typeface="Calibri"/>
                  <a:cs typeface="Calibri"/>
                </a:rPr>
                <a:pPr algn="ctr"/>
                <a:t>6,000 teu</a:t>
              </a:fld>
              <a:endParaRPr lang="en-US" sz="1200"/>
            </a:p>
          </xdr:txBody>
        </xdr:sp>
      </xdr:grpSp>
      <xdr:grpSp>
        <xdr:nvGrpSpPr>
          <xdr:cNvPr id="259" name="Group 258">
            <a:extLst>
              <a:ext uri="{FF2B5EF4-FFF2-40B4-BE49-F238E27FC236}">
                <a16:creationId xmlns:a16="http://schemas.microsoft.com/office/drawing/2014/main" id="{D9E83F50-4523-4AEB-B122-585C38E6879C}"/>
              </a:ext>
            </a:extLst>
          </xdr:cNvPr>
          <xdr:cNvGrpSpPr/>
        </xdr:nvGrpSpPr>
        <xdr:grpSpPr>
          <a:xfrm>
            <a:off x="3737161" y="59652274"/>
            <a:ext cx="1111833" cy="360690"/>
            <a:chOff x="2028265" y="59492029"/>
            <a:chExt cx="1110152" cy="364052"/>
          </a:xfrm>
        </xdr:grpSpPr>
        <xdr:sp macro="" textlink="$I$16">
          <xdr:nvSpPr>
            <xdr:cNvPr id="260" name="TextBox 259">
              <a:extLst>
                <a:ext uri="{FF2B5EF4-FFF2-40B4-BE49-F238E27FC236}">
                  <a16:creationId xmlns:a16="http://schemas.microsoft.com/office/drawing/2014/main" id="{7CDFE93F-0D5E-4471-92D8-851AC90863E0}"/>
                </a:ext>
              </a:extLst>
            </xdr:cNvPr>
            <xdr:cNvSpPr txBox="1"/>
          </xdr:nvSpPr>
          <xdr:spPr>
            <a:xfrm>
              <a:off x="2581835" y="59496512"/>
              <a:ext cx="556582" cy="354853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fld id="{A62DF7A6-8D8B-4255-AF41-FF7C7876518B}" type="TxLink">
                <a:rPr lang="en-US" sz="1200" b="0" i="0" u="none" strike="noStrike">
                  <a:solidFill>
                    <a:srgbClr val="0070C0"/>
                  </a:solidFill>
                  <a:latin typeface="Calibri"/>
                  <a:cs typeface="Calibri"/>
                </a:rPr>
                <a:pPr algn="ctr"/>
                <a:t>20.0</a:t>
              </a:fld>
              <a:endParaRPr lang="en-US" sz="1200"/>
            </a:p>
          </xdr:txBody>
        </xdr:sp>
        <xdr:sp macro="" textlink="$A$538">
          <xdr:nvSpPr>
            <xdr:cNvPr id="261" name="TextBox 260">
              <a:extLst>
                <a:ext uri="{FF2B5EF4-FFF2-40B4-BE49-F238E27FC236}">
                  <a16:creationId xmlns:a16="http://schemas.microsoft.com/office/drawing/2014/main" id="{9CEE2D9C-5661-47B7-8667-23C9E78521C2}"/>
                </a:ext>
              </a:extLst>
            </xdr:cNvPr>
            <xdr:cNvSpPr txBox="1"/>
          </xdr:nvSpPr>
          <xdr:spPr>
            <a:xfrm>
              <a:off x="2028265" y="59492029"/>
              <a:ext cx="556582" cy="364052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fld id="{BED14375-0D74-44F4-BD12-B44EDDEFF175}" type="TxLink">
                <a:rPr lang="en-US" sz="1200" b="0" i="0" u="none" strike="noStrike">
                  <a:solidFill>
                    <a:srgbClr val="0070C0"/>
                  </a:solidFill>
                  <a:latin typeface="Calibri"/>
                  <a:cs typeface="Calibri"/>
                </a:rPr>
                <a:pPr algn="ctr"/>
                <a:t>GSA</a:t>
              </a:fld>
              <a:endParaRPr lang="en-US" sz="1200"/>
            </a:p>
          </xdr:txBody>
        </xdr:sp>
      </xdr:grpSp>
    </xdr:grpSp>
    <xdr:clientData/>
  </xdr:twoCellAnchor>
  <xdr:twoCellAnchor editAs="absolute">
    <xdr:from>
      <xdr:col>21</xdr:col>
      <xdr:colOff>513637</xdr:colOff>
      <xdr:row>322</xdr:row>
      <xdr:rowOff>12178</xdr:rowOff>
    </xdr:from>
    <xdr:to>
      <xdr:col>30</xdr:col>
      <xdr:colOff>794161</xdr:colOff>
      <xdr:row>343</xdr:row>
      <xdr:rowOff>45143</xdr:rowOff>
    </xdr:to>
    <xdr:grpSp>
      <xdr:nvGrpSpPr>
        <xdr:cNvPr id="264" name="Group 263">
          <a:extLst>
            <a:ext uri="{FF2B5EF4-FFF2-40B4-BE49-F238E27FC236}">
              <a16:creationId xmlns:a16="http://schemas.microsoft.com/office/drawing/2014/main" id="{56362FCB-01BF-45D0-B0CD-EBDA7A121F42}"/>
            </a:ext>
          </a:extLst>
        </xdr:cNvPr>
        <xdr:cNvGrpSpPr>
          <a:grpSpLocks noChangeAspect="1"/>
        </xdr:cNvGrpSpPr>
      </xdr:nvGrpSpPr>
      <xdr:grpSpPr>
        <a:xfrm>
          <a:off x="20018720" y="64210678"/>
          <a:ext cx="8472024" cy="4255715"/>
          <a:chOff x="3375772" y="64594422"/>
          <a:chExt cx="8438030" cy="4262718"/>
        </a:xfrm>
      </xdr:grpSpPr>
      <xdr:grpSp>
        <xdr:nvGrpSpPr>
          <xdr:cNvPr id="265" name="Group 264">
            <a:extLst>
              <a:ext uri="{FF2B5EF4-FFF2-40B4-BE49-F238E27FC236}">
                <a16:creationId xmlns:a16="http://schemas.microsoft.com/office/drawing/2014/main" id="{708DCD18-EB87-473F-B90C-34B614B71369}"/>
              </a:ext>
            </a:extLst>
          </xdr:cNvPr>
          <xdr:cNvGrpSpPr/>
        </xdr:nvGrpSpPr>
        <xdr:grpSpPr>
          <a:xfrm>
            <a:off x="3375772" y="64594422"/>
            <a:ext cx="8438030" cy="4262718"/>
            <a:chOff x="3381375" y="68542581"/>
            <a:chExt cx="8464444" cy="4313144"/>
          </a:xfrm>
        </xdr:grpSpPr>
        <xdr:graphicFrame macro="" fPublished="1">
          <xdr:nvGraphicFramePr>
            <xdr:cNvPr id="269" name="Chart 268">
              <a:extLst>
                <a:ext uri="{FF2B5EF4-FFF2-40B4-BE49-F238E27FC236}">
                  <a16:creationId xmlns:a16="http://schemas.microsoft.com/office/drawing/2014/main" id="{E4D8F238-573D-4057-9B48-AEBD1744A9D3}"/>
                </a:ext>
              </a:extLst>
            </xdr:cNvPr>
            <xdr:cNvGraphicFramePr>
              <a:graphicFrameLocks/>
            </xdr:cNvGraphicFramePr>
          </xdr:nvGraphicFramePr>
          <xdr:xfrm>
            <a:off x="3381375" y="68542581"/>
            <a:ext cx="8464444" cy="4313144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49"/>
            </a:graphicData>
          </a:graphic>
        </xdr:graphicFrame>
        <xdr:sp macro="" textlink="$B$521">
          <xdr:nvSpPr>
            <xdr:cNvPr id="270" name="TextBox 269">
              <a:extLst>
                <a:ext uri="{FF2B5EF4-FFF2-40B4-BE49-F238E27FC236}">
                  <a16:creationId xmlns:a16="http://schemas.microsoft.com/office/drawing/2014/main" id="{A92E8505-9348-4548-8629-037027127A5C}"/>
                </a:ext>
              </a:extLst>
            </xdr:cNvPr>
            <xdr:cNvSpPr txBox="1"/>
          </xdr:nvSpPr>
          <xdr:spPr>
            <a:xfrm>
              <a:off x="10627179" y="68661642"/>
              <a:ext cx="1061358" cy="367393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fld id="{48CE55E1-79E2-4315-A4AD-B25D84798297}" type="TxLink">
                <a:rPr lang="en-US" sz="1200" b="0" i="0" u="none" strike="noStrike">
                  <a:solidFill>
                    <a:srgbClr val="000000"/>
                  </a:solidFill>
                  <a:latin typeface="Calibri"/>
                  <a:cs typeface="Calibri"/>
                </a:rPr>
                <a:pPr algn="ctr"/>
                <a:t>9,000 teu</a:t>
              </a:fld>
              <a:endParaRPr lang="en-US" sz="1200"/>
            </a:p>
          </xdr:txBody>
        </xdr:sp>
      </xdr:grpSp>
      <xdr:grpSp>
        <xdr:nvGrpSpPr>
          <xdr:cNvPr id="266" name="Group 265">
            <a:extLst>
              <a:ext uri="{FF2B5EF4-FFF2-40B4-BE49-F238E27FC236}">
                <a16:creationId xmlns:a16="http://schemas.microsoft.com/office/drawing/2014/main" id="{020A89C0-F124-4406-BA06-AEE691C3FB9E}"/>
              </a:ext>
            </a:extLst>
          </xdr:cNvPr>
          <xdr:cNvGrpSpPr/>
        </xdr:nvGrpSpPr>
        <xdr:grpSpPr>
          <a:xfrm>
            <a:off x="3731559" y="64657941"/>
            <a:ext cx="1110152" cy="364052"/>
            <a:chOff x="2028265" y="59492029"/>
            <a:chExt cx="1110152" cy="364052"/>
          </a:xfrm>
        </xdr:grpSpPr>
        <xdr:sp macro="" textlink="$I$17">
          <xdr:nvSpPr>
            <xdr:cNvPr id="267" name="TextBox 266">
              <a:extLst>
                <a:ext uri="{FF2B5EF4-FFF2-40B4-BE49-F238E27FC236}">
                  <a16:creationId xmlns:a16="http://schemas.microsoft.com/office/drawing/2014/main" id="{55FC8C45-3E9A-40DF-8467-B9E03C098434}"/>
                </a:ext>
              </a:extLst>
            </xdr:cNvPr>
            <xdr:cNvSpPr txBox="1"/>
          </xdr:nvSpPr>
          <xdr:spPr>
            <a:xfrm>
              <a:off x="2581835" y="59496512"/>
              <a:ext cx="556582" cy="354853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fld id="{1116E1DF-E60B-4BDD-A7B9-21B7FD0E6471}" type="TxLink">
                <a:rPr lang="en-US" sz="1200" b="0" i="0" u="none" strike="noStrike">
                  <a:solidFill>
                    <a:srgbClr val="0070C0"/>
                  </a:solidFill>
                  <a:latin typeface="Calibri"/>
                  <a:cs typeface="Calibri"/>
                </a:rPr>
                <a:pPr algn="ctr"/>
                <a:t>20.0</a:t>
              </a:fld>
              <a:endParaRPr lang="en-US" sz="1200"/>
            </a:p>
          </xdr:txBody>
        </xdr:sp>
        <xdr:sp macro="" textlink="$A$538">
          <xdr:nvSpPr>
            <xdr:cNvPr id="268" name="TextBox 267">
              <a:extLst>
                <a:ext uri="{FF2B5EF4-FFF2-40B4-BE49-F238E27FC236}">
                  <a16:creationId xmlns:a16="http://schemas.microsoft.com/office/drawing/2014/main" id="{09A16043-10EE-497C-8B5A-83BB28309953}"/>
                </a:ext>
              </a:extLst>
            </xdr:cNvPr>
            <xdr:cNvSpPr txBox="1"/>
          </xdr:nvSpPr>
          <xdr:spPr>
            <a:xfrm>
              <a:off x="2028265" y="59492029"/>
              <a:ext cx="556582" cy="364052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fld id="{BED14375-0D74-44F4-BD12-B44EDDEFF175}" type="TxLink">
                <a:rPr lang="en-US" sz="1200" b="0" i="0" u="none" strike="noStrike">
                  <a:solidFill>
                    <a:srgbClr val="0070C0"/>
                  </a:solidFill>
                  <a:latin typeface="Calibri"/>
                  <a:cs typeface="Calibri"/>
                </a:rPr>
                <a:pPr algn="ctr"/>
                <a:t>GSA</a:t>
              </a:fld>
              <a:endParaRPr lang="en-US" sz="1200"/>
            </a:p>
          </xdr:txBody>
        </xdr:sp>
      </xdr:grpSp>
    </xdr:grpSp>
    <xdr:clientData/>
  </xdr:twoCellAnchor>
  <xdr:twoCellAnchor editAs="absolute">
    <xdr:from>
      <xdr:col>21</xdr:col>
      <xdr:colOff>513637</xdr:colOff>
      <xdr:row>344</xdr:row>
      <xdr:rowOff>81566</xdr:rowOff>
    </xdr:from>
    <xdr:to>
      <xdr:col>30</xdr:col>
      <xdr:colOff>794161</xdr:colOff>
      <xdr:row>365</xdr:row>
      <xdr:rowOff>151406</xdr:rowOff>
    </xdr:to>
    <xdr:grpSp>
      <xdr:nvGrpSpPr>
        <xdr:cNvPr id="271" name="Group 270">
          <a:extLst>
            <a:ext uri="{FF2B5EF4-FFF2-40B4-BE49-F238E27FC236}">
              <a16:creationId xmlns:a16="http://schemas.microsoft.com/office/drawing/2014/main" id="{C1E280BF-04B0-4225-A948-563B7F6AE817}"/>
            </a:ext>
          </a:extLst>
        </xdr:cNvPr>
        <xdr:cNvGrpSpPr>
          <a:grpSpLocks noChangeAspect="1"/>
        </xdr:cNvGrpSpPr>
      </xdr:nvGrpSpPr>
      <xdr:grpSpPr>
        <a:xfrm>
          <a:off x="20018720" y="68703899"/>
          <a:ext cx="8472024" cy="4292590"/>
          <a:chOff x="3375772" y="69532272"/>
          <a:chExt cx="8438030" cy="4262717"/>
        </a:xfrm>
      </xdr:grpSpPr>
      <xdr:grpSp>
        <xdr:nvGrpSpPr>
          <xdr:cNvPr id="272" name="Group 271">
            <a:extLst>
              <a:ext uri="{FF2B5EF4-FFF2-40B4-BE49-F238E27FC236}">
                <a16:creationId xmlns:a16="http://schemas.microsoft.com/office/drawing/2014/main" id="{40B1E528-EC63-483D-9D88-606973AE50AC}"/>
              </a:ext>
            </a:extLst>
          </xdr:cNvPr>
          <xdr:cNvGrpSpPr/>
        </xdr:nvGrpSpPr>
        <xdr:grpSpPr>
          <a:xfrm>
            <a:off x="3375772" y="69532272"/>
            <a:ext cx="8438030" cy="4262717"/>
            <a:chOff x="3381375" y="73536402"/>
            <a:chExt cx="8464444" cy="4326751"/>
          </a:xfrm>
        </xdr:grpSpPr>
        <xdr:graphicFrame macro="" fPublished="1">
          <xdr:nvGraphicFramePr>
            <xdr:cNvPr id="276" name="Chart 275">
              <a:extLst>
                <a:ext uri="{FF2B5EF4-FFF2-40B4-BE49-F238E27FC236}">
                  <a16:creationId xmlns:a16="http://schemas.microsoft.com/office/drawing/2014/main" id="{BCFD2370-6E46-4382-B67E-A434F6467A8C}"/>
                </a:ext>
              </a:extLst>
            </xdr:cNvPr>
            <xdr:cNvGraphicFramePr>
              <a:graphicFrameLocks/>
            </xdr:cNvGraphicFramePr>
          </xdr:nvGraphicFramePr>
          <xdr:xfrm>
            <a:off x="3381375" y="73536402"/>
            <a:ext cx="8464444" cy="4326751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50"/>
            </a:graphicData>
          </a:graphic>
        </xdr:graphicFrame>
        <xdr:sp macro="" textlink="$B$522">
          <xdr:nvSpPr>
            <xdr:cNvPr id="277" name="TextBox 276">
              <a:extLst>
                <a:ext uri="{FF2B5EF4-FFF2-40B4-BE49-F238E27FC236}">
                  <a16:creationId xmlns:a16="http://schemas.microsoft.com/office/drawing/2014/main" id="{A1DFEDCA-A054-4AC2-8FB8-8556C5C8B1BF}"/>
                </a:ext>
              </a:extLst>
            </xdr:cNvPr>
            <xdr:cNvSpPr txBox="1"/>
          </xdr:nvSpPr>
          <xdr:spPr>
            <a:xfrm>
              <a:off x="10627179" y="73669071"/>
              <a:ext cx="1061358" cy="367393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fld id="{00DAA796-99A0-41F5-BD92-F0A50E53B450}" type="TxLink">
                <a:rPr lang="en-US" sz="1200" b="0" i="0" u="none" strike="noStrike">
                  <a:solidFill>
                    <a:srgbClr val="000000"/>
                  </a:solidFill>
                  <a:latin typeface="Calibri"/>
                  <a:cs typeface="Calibri"/>
                </a:rPr>
                <a:pPr algn="ctr"/>
                <a:t>14,000 teu</a:t>
              </a:fld>
              <a:endParaRPr lang="en-US" sz="1200"/>
            </a:p>
          </xdr:txBody>
        </xdr:sp>
      </xdr:grpSp>
      <xdr:grpSp>
        <xdr:nvGrpSpPr>
          <xdr:cNvPr id="273" name="Group 272">
            <a:extLst>
              <a:ext uri="{FF2B5EF4-FFF2-40B4-BE49-F238E27FC236}">
                <a16:creationId xmlns:a16="http://schemas.microsoft.com/office/drawing/2014/main" id="{09B3B2B1-6C48-4A60-911A-B3F7C188BE2D}"/>
              </a:ext>
            </a:extLst>
          </xdr:cNvPr>
          <xdr:cNvGrpSpPr/>
        </xdr:nvGrpSpPr>
        <xdr:grpSpPr>
          <a:xfrm>
            <a:off x="3731559" y="69610941"/>
            <a:ext cx="1110152" cy="364052"/>
            <a:chOff x="2028265" y="59492029"/>
            <a:chExt cx="1110152" cy="364052"/>
          </a:xfrm>
        </xdr:grpSpPr>
        <xdr:sp macro="" textlink="$I$18">
          <xdr:nvSpPr>
            <xdr:cNvPr id="274" name="TextBox 273">
              <a:extLst>
                <a:ext uri="{FF2B5EF4-FFF2-40B4-BE49-F238E27FC236}">
                  <a16:creationId xmlns:a16="http://schemas.microsoft.com/office/drawing/2014/main" id="{1EF4862E-0EB3-496F-BA8A-071CB24DBD80}"/>
                </a:ext>
              </a:extLst>
            </xdr:cNvPr>
            <xdr:cNvSpPr txBox="1"/>
          </xdr:nvSpPr>
          <xdr:spPr>
            <a:xfrm>
              <a:off x="2581835" y="59496512"/>
              <a:ext cx="556582" cy="354853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fld id="{D399ECDD-447C-457A-87C2-50427A9E6240}" type="TxLink">
                <a:rPr lang="en-US" sz="1200" b="0" i="0" u="none" strike="noStrike">
                  <a:solidFill>
                    <a:srgbClr val="0070C0"/>
                  </a:solidFill>
                  <a:latin typeface="Calibri"/>
                  <a:cs typeface="Calibri"/>
                </a:rPr>
                <a:pPr algn="ctr"/>
                <a:t>20.0</a:t>
              </a:fld>
              <a:endParaRPr lang="en-US" sz="1200"/>
            </a:p>
          </xdr:txBody>
        </xdr:sp>
        <xdr:sp macro="" textlink="$A$538">
          <xdr:nvSpPr>
            <xdr:cNvPr id="275" name="TextBox 274">
              <a:extLst>
                <a:ext uri="{FF2B5EF4-FFF2-40B4-BE49-F238E27FC236}">
                  <a16:creationId xmlns:a16="http://schemas.microsoft.com/office/drawing/2014/main" id="{CAA039B1-FED8-4D9F-85DC-B24621C4370F}"/>
                </a:ext>
              </a:extLst>
            </xdr:cNvPr>
            <xdr:cNvSpPr txBox="1"/>
          </xdr:nvSpPr>
          <xdr:spPr>
            <a:xfrm>
              <a:off x="2028265" y="59492029"/>
              <a:ext cx="556582" cy="364052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fld id="{BED14375-0D74-44F4-BD12-B44EDDEFF175}" type="TxLink">
                <a:rPr lang="en-US" sz="1200" b="0" i="0" u="none" strike="noStrike">
                  <a:solidFill>
                    <a:srgbClr val="0070C0"/>
                  </a:solidFill>
                  <a:latin typeface="Calibri"/>
                  <a:cs typeface="Calibri"/>
                </a:rPr>
                <a:pPr algn="ctr"/>
                <a:t>GSA</a:t>
              </a:fld>
              <a:endParaRPr lang="en-US" sz="1200"/>
            </a:p>
          </xdr:txBody>
        </xdr:sp>
      </xdr:grpSp>
    </xdr:grpSp>
    <xdr:clientData/>
  </xdr:twoCellAnchor>
  <xdr:twoCellAnchor>
    <xdr:from>
      <xdr:col>21</xdr:col>
      <xdr:colOff>513637</xdr:colOff>
      <xdr:row>366</xdr:row>
      <xdr:rowOff>187829</xdr:rowOff>
    </xdr:from>
    <xdr:to>
      <xdr:col>30</xdr:col>
      <xdr:colOff>796883</xdr:colOff>
      <xdr:row>388</xdr:row>
      <xdr:rowOff>48156</xdr:rowOff>
    </xdr:to>
    <xdr:grpSp>
      <xdr:nvGrpSpPr>
        <xdr:cNvPr id="278" name="Group 277">
          <a:extLst>
            <a:ext uri="{FF2B5EF4-FFF2-40B4-BE49-F238E27FC236}">
              <a16:creationId xmlns:a16="http://schemas.microsoft.com/office/drawing/2014/main" id="{E3C453C2-3FF9-45E2-A681-B8EB751F7CE1}"/>
            </a:ext>
          </a:extLst>
        </xdr:cNvPr>
        <xdr:cNvGrpSpPr>
          <a:grpSpLocks noChangeAspect="1"/>
        </xdr:cNvGrpSpPr>
      </xdr:nvGrpSpPr>
      <xdr:grpSpPr>
        <a:xfrm>
          <a:off x="20018720" y="73233996"/>
          <a:ext cx="8474746" cy="4284160"/>
          <a:chOff x="3381375" y="74272337"/>
          <a:chExt cx="8419540" cy="4227419"/>
        </a:xfrm>
      </xdr:grpSpPr>
      <xdr:grpSp>
        <xdr:nvGrpSpPr>
          <xdr:cNvPr id="279" name="Group 278">
            <a:extLst>
              <a:ext uri="{FF2B5EF4-FFF2-40B4-BE49-F238E27FC236}">
                <a16:creationId xmlns:a16="http://schemas.microsoft.com/office/drawing/2014/main" id="{994B7B67-EBC5-429D-8A68-F9337F7F9583}"/>
              </a:ext>
            </a:extLst>
          </xdr:cNvPr>
          <xdr:cNvGrpSpPr>
            <a:grpSpLocks noChangeAspect="1"/>
          </xdr:cNvGrpSpPr>
        </xdr:nvGrpSpPr>
        <xdr:grpSpPr>
          <a:xfrm>
            <a:off x="3381375" y="74272337"/>
            <a:ext cx="8419540" cy="4227419"/>
            <a:chOff x="3381375" y="78591455"/>
            <a:chExt cx="8464444" cy="4313144"/>
          </a:xfrm>
        </xdr:grpSpPr>
        <xdr:graphicFrame macro="" fPublished="1">
          <xdr:nvGraphicFramePr>
            <xdr:cNvPr id="283" name="Chart 282">
              <a:extLst>
                <a:ext uri="{FF2B5EF4-FFF2-40B4-BE49-F238E27FC236}">
                  <a16:creationId xmlns:a16="http://schemas.microsoft.com/office/drawing/2014/main" id="{8C7A15A2-FC94-43E5-9D94-15679D1DA308}"/>
                </a:ext>
              </a:extLst>
            </xdr:cNvPr>
            <xdr:cNvGraphicFramePr>
              <a:graphicFrameLocks/>
            </xdr:cNvGraphicFramePr>
          </xdr:nvGraphicFramePr>
          <xdr:xfrm>
            <a:off x="3381375" y="78591455"/>
            <a:ext cx="8464444" cy="4313144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51"/>
            </a:graphicData>
          </a:graphic>
        </xdr:graphicFrame>
        <xdr:sp macro="" textlink="$B$523">
          <xdr:nvSpPr>
            <xdr:cNvPr id="284" name="TextBox 283">
              <a:extLst>
                <a:ext uri="{FF2B5EF4-FFF2-40B4-BE49-F238E27FC236}">
                  <a16:creationId xmlns:a16="http://schemas.microsoft.com/office/drawing/2014/main" id="{0A0FA8DA-4759-4EAF-BE8A-0562CB48A5A1}"/>
                </a:ext>
              </a:extLst>
            </xdr:cNvPr>
            <xdr:cNvSpPr txBox="1"/>
          </xdr:nvSpPr>
          <xdr:spPr>
            <a:xfrm>
              <a:off x="10627179" y="78744535"/>
              <a:ext cx="1061358" cy="367393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fld id="{CE0F7E8D-69B8-42EC-AFBE-028637F05F19}" type="TxLink">
                <a:rPr lang="en-US" sz="1200" b="0" i="0" u="none" strike="noStrike">
                  <a:solidFill>
                    <a:srgbClr val="000000"/>
                  </a:solidFill>
                  <a:latin typeface="Calibri"/>
                  <a:cs typeface="Calibri"/>
                </a:rPr>
                <a:pPr algn="ctr"/>
                <a:t>17,000 teu</a:t>
              </a:fld>
              <a:endParaRPr lang="en-US" sz="1200"/>
            </a:p>
          </xdr:txBody>
        </xdr:sp>
      </xdr:grpSp>
      <xdr:grpSp>
        <xdr:nvGrpSpPr>
          <xdr:cNvPr id="280" name="Group 279">
            <a:extLst>
              <a:ext uri="{FF2B5EF4-FFF2-40B4-BE49-F238E27FC236}">
                <a16:creationId xmlns:a16="http://schemas.microsoft.com/office/drawing/2014/main" id="{C4E5F0A9-7F51-4E6B-B0A5-FDD43720E4F9}"/>
              </a:ext>
            </a:extLst>
          </xdr:cNvPr>
          <xdr:cNvGrpSpPr/>
        </xdr:nvGrpSpPr>
        <xdr:grpSpPr>
          <a:xfrm>
            <a:off x="3737163" y="74354950"/>
            <a:ext cx="1111833" cy="360691"/>
            <a:chOff x="2028265" y="59492029"/>
            <a:chExt cx="1110152" cy="364052"/>
          </a:xfrm>
        </xdr:grpSpPr>
        <xdr:sp macro="" textlink="$I$19">
          <xdr:nvSpPr>
            <xdr:cNvPr id="281" name="TextBox 280">
              <a:extLst>
                <a:ext uri="{FF2B5EF4-FFF2-40B4-BE49-F238E27FC236}">
                  <a16:creationId xmlns:a16="http://schemas.microsoft.com/office/drawing/2014/main" id="{2C1B67D4-DB85-4353-9C8E-0BDCA31AE8E9}"/>
                </a:ext>
              </a:extLst>
            </xdr:cNvPr>
            <xdr:cNvSpPr txBox="1"/>
          </xdr:nvSpPr>
          <xdr:spPr>
            <a:xfrm>
              <a:off x="2581835" y="59496512"/>
              <a:ext cx="556582" cy="354853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fld id="{6B2551B9-F3F0-4AE8-B6C5-D46ECAC84352}" type="TxLink">
                <a:rPr lang="en-US" sz="1200" b="0" i="0" u="none" strike="noStrike">
                  <a:solidFill>
                    <a:srgbClr val="0070C0"/>
                  </a:solidFill>
                  <a:latin typeface="Calibri"/>
                  <a:cs typeface="Calibri"/>
                </a:rPr>
                <a:pPr algn="ctr"/>
                <a:t>20.0</a:t>
              </a:fld>
              <a:endParaRPr lang="en-US" sz="1200"/>
            </a:p>
          </xdr:txBody>
        </xdr:sp>
        <xdr:sp macro="" textlink="$A$538">
          <xdr:nvSpPr>
            <xdr:cNvPr id="282" name="TextBox 281">
              <a:extLst>
                <a:ext uri="{FF2B5EF4-FFF2-40B4-BE49-F238E27FC236}">
                  <a16:creationId xmlns:a16="http://schemas.microsoft.com/office/drawing/2014/main" id="{B22DFCBE-3E37-449E-B704-AC1B577731A0}"/>
                </a:ext>
              </a:extLst>
            </xdr:cNvPr>
            <xdr:cNvSpPr txBox="1"/>
          </xdr:nvSpPr>
          <xdr:spPr>
            <a:xfrm>
              <a:off x="2028265" y="59492029"/>
              <a:ext cx="556582" cy="364052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fld id="{BED14375-0D74-44F4-BD12-B44EDDEFF175}" type="TxLink">
                <a:rPr lang="en-US" sz="1200" b="0" i="0" u="none" strike="noStrike">
                  <a:solidFill>
                    <a:srgbClr val="0070C0"/>
                  </a:solidFill>
                  <a:latin typeface="Calibri"/>
                  <a:cs typeface="Calibri"/>
                </a:rPr>
                <a:pPr algn="ctr"/>
                <a:t>GSA</a:t>
              </a:fld>
              <a:endParaRPr lang="en-US" sz="1200"/>
            </a:p>
          </xdr:txBody>
        </xdr:sp>
      </xdr:grpSp>
    </xdr:grpSp>
    <xdr:clientData/>
  </xdr:twoCellAnchor>
  <xdr:twoCellAnchor editAs="absolute">
    <xdr:from>
      <xdr:col>21</xdr:col>
      <xdr:colOff>513637</xdr:colOff>
      <xdr:row>389</xdr:row>
      <xdr:rowOff>84579</xdr:rowOff>
    </xdr:from>
    <xdr:to>
      <xdr:col>30</xdr:col>
      <xdr:colOff>794161</xdr:colOff>
      <xdr:row>410</xdr:row>
      <xdr:rowOff>147920</xdr:rowOff>
    </xdr:to>
    <xdr:grpSp>
      <xdr:nvGrpSpPr>
        <xdr:cNvPr id="285" name="Group 284">
          <a:extLst>
            <a:ext uri="{FF2B5EF4-FFF2-40B4-BE49-F238E27FC236}">
              <a16:creationId xmlns:a16="http://schemas.microsoft.com/office/drawing/2014/main" id="{26493A4B-3599-4265-AB05-C83924872E10}"/>
            </a:ext>
          </a:extLst>
        </xdr:cNvPr>
        <xdr:cNvGrpSpPr>
          <a:grpSpLocks noChangeAspect="1"/>
        </xdr:cNvGrpSpPr>
      </xdr:nvGrpSpPr>
      <xdr:grpSpPr>
        <a:xfrm>
          <a:off x="20018720" y="77755662"/>
          <a:ext cx="8472024" cy="4286091"/>
          <a:chOff x="3375772" y="79419176"/>
          <a:chExt cx="8438030" cy="4262717"/>
        </a:xfrm>
      </xdr:grpSpPr>
      <xdr:grpSp>
        <xdr:nvGrpSpPr>
          <xdr:cNvPr id="286" name="Group 285">
            <a:extLst>
              <a:ext uri="{FF2B5EF4-FFF2-40B4-BE49-F238E27FC236}">
                <a16:creationId xmlns:a16="http://schemas.microsoft.com/office/drawing/2014/main" id="{59F96B91-DDB7-4AEC-8CA5-1880954A2D0F}"/>
              </a:ext>
            </a:extLst>
          </xdr:cNvPr>
          <xdr:cNvGrpSpPr/>
        </xdr:nvGrpSpPr>
        <xdr:grpSpPr>
          <a:xfrm>
            <a:off x="3375772" y="79419176"/>
            <a:ext cx="8438030" cy="4262717"/>
            <a:chOff x="3381375" y="83694133"/>
            <a:chExt cx="8464444" cy="4313144"/>
          </a:xfrm>
        </xdr:grpSpPr>
        <xdr:graphicFrame macro="" fPublished="1">
          <xdr:nvGraphicFramePr>
            <xdr:cNvPr id="290" name="Chart 289">
              <a:extLst>
                <a:ext uri="{FF2B5EF4-FFF2-40B4-BE49-F238E27FC236}">
                  <a16:creationId xmlns:a16="http://schemas.microsoft.com/office/drawing/2014/main" id="{23CB592C-4FA0-48EA-9967-FB7381BAA401}"/>
                </a:ext>
              </a:extLst>
            </xdr:cNvPr>
            <xdr:cNvGraphicFramePr>
              <a:graphicFrameLocks/>
            </xdr:cNvGraphicFramePr>
          </xdr:nvGraphicFramePr>
          <xdr:xfrm>
            <a:off x="3381375" y="83694133"/>
            <a:ext cx="8464444" cy="4313144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52"/>
            </a:graphicData>
          </a:graphic>
        </xdr:graphicFrame>
        <xdr:sp macro="" textlink="$B$524">
          <xdr:nvSpPr>
            <xdr:cNvPr id="291" name="TextBox 290">
              <a:extLst>
                <a:ext uri="{FF2B5EF4-FFF2-40B4-BE49-F238E27FC236}">
                  <a16:creationId xmlns:a16="http://schemas.microsoft.com/office/drawing/2014/main" id="{A982B148-4783-4874-B939-F2227FC48A7C}"/>
                </a:ext>
              </a:extLst>
            </xdr:cNvPr>
            <xdr:cNvSpPr txBox="1"/>
          </xdr:nvSpPr>
          <xdr:spPr>
            <a:xfrm>
              <a:off x="9960429" y="83833608"/>
              <a:ext cx="1714500" cy="367393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fld id="{E2E97050-D13E-46F7-B52D-005D793D72E2}" type="TxLink">
                <a:rPr lang="en-US" sz="1200" b="0" i="0" u="none" strike="noStrike">
                  <a:solidFill>
                    <a:srgbClr val="000000"/>
                  </a:solidFill>
                  <a:latin typeface="Calibri"/>
                  <a:cs typeface="Calibri"/>
                </a:rPr>
                <a:pPr algn="ctr"/>
                <a:t>Handymax</a:t>
              </a:fld>
              <a:endParaRPr lang="en-US" sz="1200"/>
            </a:p>
          </xdr:txBody>
        </xdr:sp>
      </xdr:grpSp>
      <xdr:grpSp>
        <xdr:nvGrpSpPr>
          <xdr:cNvPr id="287" name="Group 286">
            <a:extLst>
              <a:ext uri="{FF2B5EF4-FFF2-40B4-BE49-F238E27FC236}">
                <a16:creationId xmlns:a16="http://schemas.microsoft.com/office/drawing/2014/main" id="{46786914-EA82-4521-992F-3E64303E521C}"/>
              </a:ext>
            </a:extLst>
          </xdr:cNvPr>
          <xdr:cNvGrpSpPr/>
        </xdr:nvGrpSpPr>
        <xdr:grpSpPr>
          <a:xfrm>
            <a:off x="3731559" y="79494529"/>
            <a:ext cx="1110152" cy="364052"/>
            <a:chOff x="2028265" y="59492029"/>
            <a:chExt cx="1110152" cy="364052"/>
          </a:xfrm>
        </xdr:grpSpPr>
        <xdr:sp macro="" textlink="$I$20">
          <xdr:nvSpPr>
            <xdr:cNvPr id="288" name="TextBox 287">
              <a:extLst>
                <a:ext uri="{FF2B5EF4-FFF2-40B4-BE49-F238E27FC236}">
                  <a16:creationId xmlns:a16="http://schemas.microsoft.com/office/drawing/2014/main" id="{2C0ECE29-9D6D-4B1A-BCCD-E98A044836DA}"/>
                </a:ext>
              </a:extLst>
            </xdr:cNvPr>
            <xdr:cNvSpPr txBox="1"/>
          </xdr:nvSpPr>
          <xdr:spPr>
            <a:xfrm>
              <a:off x="2581835" y="59496512"/>
              <a:ext cx="556582" cy="354853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fld id="{6C35EA49-78C9-4972-A3AB-038FBA8FF087}" type="TxLink">
                <a:rPr lang="en-US" sz="1200" b="0" i="0" u="none" strike="noStrike">
                  <a:solidFill>
                    <a:srgbClr val="0070C0"/>
                  </a:solidFill>
                  <a:latin typeface="Calibri"/>
                  <a:cs typeface="Calibri"/>
                </a:rPr>
                <a:pPr algn="ctr"/>
                <a:t>12.0</a:t>
              </a:fld>
              <a:endParaRPr lang="en-US" sz="1200"/>
            </a:p>
          </xdr:txBody>
        </xdr:sp>
        <xdr:sp macro="" textlink="$A$538">
          <xdr:nvSpPr>
            <xdr:cNvPr id="289" name="TextBox 288">
              <a:extLst>
                <a:ext uri="{FF2B5EF4-FFF2-40B4-BE49-F238E27FC236}">
                  <a16:creationId xmlns:a16="http://schemas.microsoft.com/office/drawing/2014/main" id="{EFEDFD8A-F106-4DD6-9F4E-6F3A4238E36D}"/>
                </a:ext>
              </a:extLst>
            </xdr:cNvPr>
            <xdr:cNvSpPr txBox="1"/>
          </xdr:nvSpPr>
          <xdr:spPr>
            <a:xfrm>
              <a:off x="2028265" y="59492029"/>
              <a:ext cx="556582" cy="364052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fld id="{BED14375-0D74-44F4-BD12-B44EDDEFF175}" type="TxLink">
                <a:rPr lang="en-US" sz="1200" b="0" i="0" u="none" strike="noStrike">
                  <a:solidFill>
                    <a:srgbClr val="0070C0"/>
                  </a:solidFill>
                  <a:latin typeface="Calibri"/>
                  <a:cs typeface="Calibri"/>
                </a:rPr>
                <a:pPr algn="ctr"/>
                <a:t>GSA</a:t>
              </a:fld>
              <a:endParaRPr lang="en-US" sz="1200"/>
            </a:p>
          </xdr:txBody>
        </xdr:sp>
      </xdr:grpSp>
    </xdr:grpSp>
    <xdr:clientData/>
  </xdr:twoCellAnchor>
  <xdr:twoCellAnchor editAs="absolute">
    <xdr:from>
      <xdr:col>21</xdr:col>
      <xdr:colOff>513637</xdr:colOff>
      <xdr:row>411</xdr:row>
      <xdr:rowOff>184343</xdr:rowOff>
    </xdr:from>
    <xdr:to>
      <xdr:col>30</xdr:col>
      <xdr:colOff>794161</xdr:colOff>
      <xdr:row>433</xdr:row>
      <xdr:rowOff>50171</xdr:rowOff>
    </xdr:to>
    <xdr:grpSp>
      <xdr:nvGrpSpPr>
        <xdr:cNvPr id="292" name="Group 291">
          <a:extLst>
            <a:ext uri="{FF2B5EF4-FFF2-40B4-BE49-F238E27FC236}">
              <a16:creationId xmlns:a16="http://schemas.microsoft.com/office/drawing/2014/main" id="{86889A68-7F82-4042-A460-EF700F02F2AB}"/>
            </a:ext>
          </a:extLst>
        </xdr:cNvPr>
        <xdr:cNvGrpSpPr>
          <a:grpSpLocks noChangeAspect="1"/>
        </xdr:cNvGrpSpPr>
      </xdr:nvGrpSpPr>
      <xdr:grpSpPr>
        <a:xfrm>
          <a:off x="20018720" y="82279260"/>
          <a:ext cx="8472024" cy="4289661"/>
          <a:chOff x="3375772" y="84368231"/>
          <a:chExt cx="8438030" cy="4262717"/>
        </a:xfrm>
      </xdr:grpSpPr>
      <xdr:grpSp>
        <xdr:nvGrpSpPr>
          <xdr:cNvPr id="293" name="Group 292">
            <a:extLst>
              <a:ext uri="{FF2B5EF4-FFF2-40B4-BE49-F238E27FC236}">
                <a16:creationId xmlns:a16="http://schemas.microsoft.com/office/drawing/2014/main" id="{7DEC61DB-736A-42B2-B149-AF0AEFBFC62E}"/>
              </a:ext>
            </a:extLst>
          </xdr:cNvPr>
          <xdr:cNvGrpSpPr/>
        </xdr:nvGrpSpPr>
        <xdr:grpSpPr>
          <a:xfrm>
            <a:off x="3375772" y="84368231"/>
            <a:ext cx="8438030" cy="4262717"/>
            <a:chOff x="3381375" y="88782524"/>
            <a:chExt cx="8464444" cy="4313144"/>
          </a:xfrm>
        </xdr:grpSpPr>
        <xdr:graphicFrame macro="" fPublished="1">
          <xdr:nvGraphicFramePr>
            <xdr:cNvPr id="297" name="Chart 296">
              <a:extLst>
                <a:ext uri="{FF2B5EF4-FFF2-40B4-BE49-F238E27FC236}">
                  <a16:creationId xmlns:a16="http://schemas.microsoft.com/office/drawing/2014/main" id="{AF69AA45-C1CA-4196-A98A-34FAB028AA61}"/>
                </a:ext>
              </a:extLst>
            </xdr:cNvPr>
            <xdr:cNvGraphicFramePr>
              <a:graphicFrameLocks/>
            </xdr:cNvGraphicFramePr>
          </xdr:nvGraphicFramePr>
          <xdr:xfrm>
            <a:off x="3381375" y="88782524"/>
            <a:ext cx="8464444" cy="4313144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53"/>
            </a:graphicData>
          </a:graphic>
        </xdr:graphicFrame>
        <xdr:sp macro="" textlink="$B$525">
          <xdr:nvSpPr>
            <xdr:cNvPr id="298" name="TextBox 297">
              <a:extLst>
                <a:ext uri="{FF2B5EF4-FFF2-40B4-BE49-F238E27FC236}">
                  <a16:creationId xmlns:a16="http://schemas.microsoft.com/office/drawing/2014/main" id="{A57C5143-169D-4678-8EE2-82EE958CA870}"/>
                </a:ext>
              </a:extLst>
            </xdr:cNvPr>
            <xdr:cNvSpPr txBox="1"/>
          </xdr:nvSpPr>
          <xdr:spPr>
            <a:xfrm>
              <a:off x="9987643" y="88909071"/>
              <a:ext cx="1714500" cy="367393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fld id="{A86EC69A-F4B9-4FE9-BF36-C61D22B948B3}" type="TxLink">
                <a:rPr lang="en-US" sz="1200" b="0" i="0" u="none" strike="noStrike">
                  <a:solidFill>
                    <a:srgbClr val="000000"/>
                  </a:solidFill>
                  <a:latin typeface="Calibri"/>
                  <a:cs typeface="Calibri"/>
                </a:rPr>
                <a:pPr algn="ctr"/>
                <a:t>Panamax</a:t>
              </a:fld>
              <a:endParaRPr lang="en-US" sz="1200"/>
            </a:p>
          </xdr:txBody>
        </xdr:sp>
      </xdr:grpSp>
      <xdr:grpSp>
        <xdr:nvGrpSpPr>
          <xdr:cNvPr id="294" name="Group 293">
            <a:extLst>
              <a:ext uri="{FF2B5EF4-FFF2-40B4-BE49-F238E27FC236}">
                <a16:creationId xmlns:a16="http://schemas.microsoft.com/office/drawing/2014/main" id="{60071AFB-E5DB-4F62-877E-711C7D18152B}"/>
              </a:ext>
            </a:extLst>
          </xdr:cNvPr>
          <xdr:cNvGrpSpPr/>
        </xdr:nvGrpSpPr>
        <xdr:grpSpPr>
          <a:xfrm>
            <a:off x="3697942" y="84447530"/>
            <a:ext cx="1110152" cy="364052"/>
            <a:chOff x="2028265" y="59492029"/>
            <a:chExt cx="1110152" cy="364052"/>
          </a:xfrm>
        </xdr:grpSpPr>
        <xdr:sp macro="" textlink="$I$21">
          <xdr:nvSpPr>
            <xdr:cNvPr id="295" name="TextBox 294">
              <a:extLst>
                <a:ext uri="{FF2B5EF4-FFF2-40B4-BE49-F238E27FC236}">
                  <a16:creationId xmlns:a16="http://schemas.microsoft.com/office/drawing/2014/main" id="{72FFF56C-16E5-4B09-BBA0-B2E05BEA534E}"/>
                </a:ext>
              </a:extLst>
            </xdr:cNvPr>
            <xdr:cNvSpPr txBox="1"/>
          </xdr:nvSpPr>
          <xdr:spPr>
            <a:xfrm>
              <a:off x="2581835" y="59496512"/>
              <a:ext cx="556582" cy="354853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fld id="{08D03D91-EFA7-4C16-9ADF-84845F01A732}" type="TxLink">
                <a:rPr lang="en-US" sz="1200" b="0" i="0" u="none" strike="noStrike">
                  <a:solidFill>
                    <a:srgbClr val="0070C0"/>
                  </a:solidFill>
                  <a:latin typeface="Calibri"/>
                  <a:cs typeface="Calibri"/>
                </a:rPr>
                <a:pPr algn="ctr"/>
                <a:t>12.0</a:t>
              </a:fld>
              <a:endParaRPr lang="en-US" sz="1200"/>
            </a:p>
          </xdr:txBody>
        </xdr:sp>
        <xdr:sp macro="" textlink="$A$538">
          <xdr:nvSpPr>
            <xdr:cNvPr id="296" name="TextBox 295">
              <a:extLst>
                <a:ext uri="{FF2B5EF4-FFF2-40B4-BE49-F238E27FC236}">
                  <a16:creationId xmlns:a16="http://schemas.microsoft.com/office/drawing/2014/main" id="{32671977-C91D-47B8-867A-C4F3E6AC8F0D}"/>
                </a:ext>
              </a:extLst>
            </xdr:cNvPr>
            <xdr:cNvSpPr txBox="1"/>
          </xdr:nvSpPr>
          <xdr:spPr>
            <a:xfrm>
              <a:off x="2028265" y="59492029"/>
              <a:ext cx="556582" cy="364052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fld id="{BED14375-0D74-44F4-BD12-B44EDDEFF175}" type="TxLink">
                <a:rPr lang="en-US" sz="1200" b="0" i="0" u="none" strike="noStrike">
                  <a:solidFill>
                    <a:srgbClr val="0070C0"/>
                  </a:solidFill>
                  <a:latin typeface="Calibri"/>
                  <a:cs typeface="Calibri"/>
                </a:rPr>
                <a:pPr algn="ctr"/>
                <a:t>GSA</a:t>
              </a:fld>
              <a:endParaRPr lang="en-US" sz="1200"/>
            </a:p>
          </xdr:txBody>
        </xdr:sp>
      </xdr:grpSp>
    </xdr:grpSp>
    <xdr:clientData/>
  </xdr:twoCellAnchor>
  <xdr:twoCellAnchor editAs="absolute">
    <xdr:from>
      <xdr:col>21</xdr:col>
      <xdr:colOff>513637</xdr:colOff>
      <xdr:row>434</xdr:row>
      <xdr:rowOff>86594</xdr:rowOff>
    </xdr:from>
    <xdr:to>
      <xdr:col>30</xdr:col>
      <xdr:colOff>794161</xdr:colOff>
      <xdr:row>455</xdr:row>
      <xdr:rowOff>160093</xdr:rowOff>
    </xdr:to>
    <xdr:grpSp>
      <xdr:nvGrpSpPr>
        <xdr:cNvPr id="299" name="Group 298">
          <a:extLst>
            <a:ext uri="{FF2B5EF4-FFF2-40B4-BE49-F238E27FC236}">
              <a16:creationId xmlns:a16="http://schemas.microsoft.com/office/drawing/2014/main" id="{C9720EA3-B11E-4C0F-BFA8-636932A041D9}"/>
            </a:ext>
          </a:extLst>
        </xdr:cNvPr>
        <xdr:cNvGrpSpPr>
          <a:grpSpLocks noChangeAspect="1"/>
        </xdr:cNvGrpSpPr>
      </xdr:nvGrpSpPr>
      <xdr:grpSpPr>
        <a:xfrm>
          <a:off x="20018720" y="86806427"/>
          <a:ext cx="8472024" cy="4296249"/>
          <a:chOff x="3375772" y="89306080"/>
          <a:chExt cx="8438030" cy="4262718"/>
        </a:xfrm>
      </xdr:grpSpPr>
      <xdr:grpSp>
        <xdr:nvGrpSpPr>
          <xdr:cNvPr id="300" name="Group 299">
            <a:extLst>
              <a:ext uri="{FF2B5EF4-FFF2-40B4-BE49-F238E27FC236}">
                <a16:creationId xmlns:a16="http://schemas.microsoft.com/office/drawing/2014/main" id="{FBB7AA69-9ACB-43BD-B779-161C5E2727A7}"/>
              </a:ext>
            </a:extLst>
          </xdr:cNvPr>
          <xdr:cNvGrpSpPr/>
        </xdr:nvGrpSpPr>
        <xdr:grpSpPr>
          <a:xfrm>
            <a:off x="3375772" y="89306080"/>
            <a:ext cx="8438030" cy="4262718"/>
            <a:chOff x="3405187" y="93719196"/>
            <a:chExt cx="8464444" cy="4313144"/>
          </a:xfrm>
        </xdr:grpSpPr>
        <xdr:graphicFrame macro="" fPublished="1">
          <xdr:nvGraphicFramePr>
            <xdr:cNvPr id="304" name="Chart 303">
              <a:extLst>
                <a:ext uri="{FF2B5EF4-FFF2-40B4-BE49-F238E27FC236}">
                  <a16:creationId xmlns:a16="http://schemas.microsoft.com/office/drawing/2014/main" id="{12D93A5D-63CA-4D6D-AF6C-81486F2D4DB1}"/>
                </a:ext>
              </a:extLst>
            </xdr:cNvPr>
            <xdr:cNvGraphicFramePr>
              <a:graphicFrameLocks/>
            </xdr:cNvGraphicFramePr>
          </xdr:nvGraphicFramePr>
          <xdr:xfrm>
            <a:off x="3405187" y="93719196"/>
            <a:ext cx="8464444" cy="4313144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54"/>
            </a:graphicData>
          </a:graphic>
        </xdr:graphicFrame>
        <xdr:sp macro="" textlink="$B$526">
          <xdr:nvSpPr>
            <xdr:cNvPr id="305" name="TextBox 304">
              <a:extLst>
                <a:ext uri="{FF2B5EF4-FFF2-40B4-BE49-F238E27FC236}">
                  <a16:creationId xmlns:a16="http://schemas.microsoft.com/office/drawing/2014/main" id="{656B68BC-D5C6-4442-AAB1-6FE796287F3A}"/>
                </a:ext>
              </a:extLst>
            </xdr:cNvPr>
            <xdr:cNvSpPr txBox="1"/>
          </xdr:nvSpPr>
          <xdr:spPr>
            <a:xfrm>
              <a:off x="9960429" y="93834857"/>
              <a:ext cx="1714500" cy="367393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fld id="{7552572D-1D64-4A9D-A603-606912A7AB36}" type="TxLink">
                <a:rPr lang="en-US" sz="1200" b="0" i="0" u="none" strike="noStrike">
                  <a:solidFill>
                    <a:srgbClr val="000000"/>
                  </a:solidFill>
                  <a:latin typeface="Calibri"/>
                  <a:cs typeface="Calibri"/>
                </a:rPr>
                <a:pPr algn="ctr"/>
                <a:t>Capesize</a:t>
              </a:fld>
              <a:endParaRPr lang="en-US" sz="1200"/>
            </a:p>
          </xdr:txBody>
        </xdr:sp>
      </xdr:grpSp>
      <xdr:grpSp>
        <xdr:nvGrpSpPr>
          <xdr:cNvPr id="301" name="Group 300">
            <a:extLst>
              <a:ext uri="{FF2B5EF4-FFF2-40B4-BE49-F238E27FC236}">
                <a16:creationId xmlns:a16="http://schemas.microsoft.com/office/drawing/2014/main" id="{736B107D-AF31-47B8-BDED-D8C1BD43696C}"/>
              </a:ext>
            </a:extLst>
          </xdr:cNvPr>
          <xdr:cNvGrpSpPr/>
        </xdr:nvGrpSpPr>
        <xdr:grpSpPr>
          <a:xfrm>
            <a:off x="3742765" y="89378117"/>
            <a:ext cx="1110152" cy="364052"/>
            <a:chOff x="2028265" y="59492029"/>
            <a:chExt cx="1110152" cy="364052"/>
          </a:xfrm>
        </xdr:grpSpPr>
        <xdr:sp macro="" textlink="$I$22">
          <xdr:nvSpPr>
            <xdr:cNvPr id="302" name="TextBox 301">
              <a:extLst>
                <a:ext uri="{FF2B5EF4-FFF2-40B4-BE49-F238E27FC236}">
                  <a16:creationId xmlns:a16="http://schemas.microsoft.com/office/drawing/2014/main" id="{F86F342A-6993-40F7-A9A4-01D3BCB6480E}"/>
                </a:ext>
              </a:extLst>
            </xdr:cNvPr>
            <xdr:cNvSpPr txBox="1"/>
          </xdr:nvSpPr>
          <xdr:spPr>
            <a:xfrm>
              <a:off x="2581835" y="59496512"/>
              <a:ext cx="556582" cy="354853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fld id="{3C6DD509-D9DD-4272-8553-E97AD6A98735}" type="TxLink">
                <a:rPr lang="en-US" sz="1200" b="0" i="0" u="none" strike="noStrike">
                  <a:solidFill>
                    <a:srgbClr val="0070C0"/>
                  </a:solidFill>
                  <a:latin typeface="Calibri"/>
                  <a:cs typeface="Calibri"/>
                </a:rPr>
                <a:pPr algn="ctr"/>
                <a:t>12.0</a:t>
              </a:fld>
              <a:endParaRPr lang="en-US" sz="1200"/>
            </a:p>
          </xdr:txBody>
        </xdr:sp>
        <xdr:sp macro="" textlink="$A$538">
          <xdr:nvSpPr>
            <xdr:cNvPr id="303" name="TextBox 302">
              <a:extLst>
                <a:ext uri="{FF2B5EF4-FFF2-40B4-BE49-F238E27FC236}">
                  <a16:creationId xmlns:a16="http://schemas.microsoft.com/office/drawing/2014/main" id="{7368DD37-4A71-4D08-8085-67E289B9F015}"/>
                </a:ext>
              </a:extLst>
            </xdr:cNvPr>
            <xdr:cNvSpPr txBox="1"/>
          </xdr:nvSpPr>
          <xdr:spPr>
            <a:xfrm>
              <a:off x="2028265" y="59492029"/>
              <a:ext cx="556582" cy="364052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fld id="{BED14375-0D74-44F4-BD12-B44EDDEFF175}" type="TxLink">
                <a:rPr lang="en-US" sz="1200" b="0" i="0" u="none" strike="noStrike">
                  <a:solidFill>
                    <a:srgbClr val="0070C0"/>
                  </a:solidFill>
                  <a:latin typeface="Calibri"/>
                  <a:cs typeface="Calibri"/>
                </a:rPr>
                <a:pPr algn="ctr"/>
                <a:t>GSA</a:t>
              </a:fld>
              <a:endParaRPr lang="en-US" sz="1200"/>
            </a:p>
          </xdr:txBody>
        </xdr:sp>
      </xdr:grpSp>
    </xdr:grpSp>
    <xdr:clientData/>
  </xdr:twoCellAnchor>
  <xdr:twoCellAnchor editAs="absolute">
    <xdr:from>
      <xdr:col>52</xdr:col>
      <xdr:colOff>74496</xdr:colOff>
      <xdr:row>254</xdr:row>
      <xdr:rowOff>102969</xdr:rowOff>
    </xdr:from>
    <xdr:to>
      <xdr:col>61</xdr:col>
      <xdr:colOff>402115</xdr:colOff>
      <xdr:row>275</xdr:row>
      <xdr:rowOff>127482</xdr:rowOff>
    </xdr:to>
    <xdr:grpSp>
      <xdr:nvGrpSpPr>
        <xdr:cNvPr id="306" name="Group 305">
          <a:extLst>
            <a:ext uri="{FF2B5EF4-FFF2-40B4-BE49-F238E27FC236}">
              <a16:creationId xmlns:a16="http://schemas.microsoft.com/office/drawing/2014/main" id="{7A8C9B35-1999-4C9F-BEB8-758F8A74A850}"/>
            </a:ext>
          </a:extLst>
        </xdr:cNvPr>
        <xdr:cNvGrpSpPr>
          <a:grpSpLocks noChangeAspect="1"/>
        </xdr:cNvGrpSpPr>
      </xdr:nvGrpSpPr>
      <xdr:grpSpPr>
        <a:xfrm>
          <a:off x="47794746" y="50627802"/>
          <a:ext cx="8519119" cy="4247263"/>
          <a:chOff x="17430750" y="53775429"/>
          <a:chExt cx="8480772" cy="4313144"/>
        </a:xfrm>
      </xdr:grpSpPr>
      <xdr:graphicFrame macro="" fPublished="1">
        <xdr:nvGraphicFramePr>
          <xdr:cNvPr id="307" name="Chart 306">
            <a:extLst>
              <a:ext uri="{FF2B5EF4-FFF2-40B4-BE49-F238E27FC236}">
                <a16:creationId xmlns:a16="http://schemas.microsoft.com/office/drawing/2014/main" id="{58595507-15EB-4424-A382-7DF1FEBD0D74}"/>
              </a:ext>
            </a:extLst>
          </xdr:cNvPr>
          <xdr:cNvGraphicFramePr>
            <a:graphicFrameLocks/>
          </xdr:cNvGraphicFramePr>
        </xdr:nvGraphicFramePr>
        <xdr:xfrm>
          <a:off x="17430750" y="53775429"/>
          <a:ext cx="8480772" cy="4313144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55"/>
          </a:graphicData>
        </a:graphic>
      </xdr:graphicFrame>
      <xdr:sp macro="" textlink="$O$518">
        <xdr:nvSpPr>
          <xdr:cNvPr id="308" name="TextBox 307">
            <a:extLst>
              <a:ext uri="{FF2B5EF4-FFF2-40B4-BE49-F238E27FC236}">
                <a16:creationId xmlns:a16="http://schemas.microsoft.com/office/drawing/2014/main" id="{5DA92296-7651-4A57-A155-E17C89303F9E}"/>
              </a:ext>
            </a:extLst>
          </xdr:cNvPr>
          <xdr:cNvSpPr txBox="1"/>
        </xdr:nvSpPr>
        <xdr:spPr>
          <a:xfrm>
            <a:off x="24683357" y="53897893"/>
            <a:ext cx="1061358" cy="367393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fld id="{5754A9B4-9BF1-4AB8-817C-8A95890BDFAC}" type="TxLink">
              <a:rPr lang="en-US" sz="1200" b="0" i="0" u="none" strike="noStrike">
                <a:solidFill>
                  <a:srgbClr val="000000"/>
                </a:solidFill>
                <a:latin typeface="Calibri"/>
                <a:cs typeface="Calibri"/>
              </a:rPr>
              <a:pPr algn="ctr"/>
              <a:t>1,000 teu</a:t>
            </a:fld>
            <a:endParaRPr lang="en-US" sz="1200"/>
          </a:p>
        </xdr:txBody>
      </xdr:sp>
    </xdr:grpSp>
    <xdr:clientData/>
  </xdr:twoCellAnchor>
  <xdr:twoCellAnchor editAs="absolute">
    <xdr:from>
      <xdr:col>42</xdr:col>
      <xdr:colOff>317941</xdr:colOff>
      <xdr:row>254</xdr:row>
      <xdr:rowOff>102969</xdr:rowOff>
    </xdr:from>
    <xdr:to>
      <xdr:col>51</xdr:col>
      <xdr:colOff>598465</xdr:colOff>
      <xdr:row>275</xdr:row>
      <xdr:rowOff>177521</xdr:rowOff>
    </xdr:to>
    <xdr:grpSp>
      <xdr:nvGrpSpPr>
        <xdr:cNvPr id="309" name="Group 308">
          <a:extLst>
            <a:ext uri="{FF2B5EF4-FFF2-40B4-BE49-F238E27FC236}">
              <a16:creationId xmlns:a16="http://schemas.microsoft.com/office/drawing/2014/main" id="{70ABA2BD-7441-4EE7-9A3D-DBD0AF993780}"/>
            </a:ext>
          </a:extLst>
        </xdr:cNvPr>
        <xdr:cNvGrpSpPr>
          <a:grpSpLocks noChangeAspect="1"/>
        </xdr:cNvGrpSpPr>
      </xdr:nvGrpSpPr>
      <xdr:grpSpPr>
        <a:xfrm>
          <a:off x="38936524" y="50627802"/>
          <a:ext cx="8472024" cy="4297302"/>
          <a:chOff x="3375772" y="49775781"/>
          <a:chExt cx="8438030" cy="4273924"/>
        </a:xfrm>
      </xdr:grpSpPr>
      <xdr:grpSp>
        <xdr:nvGrpSpPr>
          <xdr:cNvPr id="310" name="Group 309">
            <a:extLst>
              <a:ext uri="{FF2B5EF4-FFF2-40B4-BE49-F238E27FC236}">
                <a16:creationId xmlns:a16="http://schemas.microsoft.com/office/drawing/2014/main" id="{5B2E486D-ECF8-49B0-B702-29F5B1E403D1}"/>
              </a:ext>
            </a:extLst>
          </xdr:cNvPr>
          <xdr:cNvGrpSpPr/>
        </xdr:nvGrpSpPr>
        <xdr:grpSpPr>
          <a:xfrm>
            <a:off x="3375772" y="49775781"/>
            <a:ext cx="8438030" cy="4273924"/>
            <a:chOff x="3404720" y="53738661"/>
            <a:chExt cx="8464444" cy="4313144"/>
          </a:xfrm>
        </xdr:grpSpPr>
        <xdr:graphicFrame macro="" fPublished="1">
          <xdr:nvGraphicFramePr>
            <xdr:cNvPr id="314" name="Chart 313">
              <a:extLst>
                <a:ext uri="{FF2B5EF4-FFF2-40B4-BE49-F238E27FC236}">
                  <a16:creationId xmlns:a16="http://schemas.microsoft.com/office/drawing/2014/main" id="{8AD4EDC8-7C2E-4D92-A474-24605EE34D15}"/>
                </a:ext>
              </a:extLst>
            </xdr:cNvPr>
            <xdr:cNvGraphicFramePr/>
          </xdr:nvGraphicFramePr>
          <xdr:xfrm>
            <a:off x="3404720" y="53738661"/>
            <a:ext cx="8464444" cy="4313144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56"/>
            </a:graphicData>
          </a:graphic>
        </xdr:graphicFrame>
        <xdr:sp macro="" textlink="$B$518">
          <xdr:nvSpPr>
            <xdr:cNvPr id="315" name="TextBox 314">
              <a:extLst>
                <a:ext uri="{FF2B5EF4-FFF2-40B4-BE49-F238E27FC236}">
                  <a16:creationId xmlns:a16="http://schemas.microsoft.com/office/drawing/2014/main" id="{4E02707D-75DC-4510-B487-A1B5DF9EB209}"/>
                </a:ext>
              </a:extLst>
            </xdr:cNvPr>
            <xdr:cNvSpPr txBox="1"/>
          </xdr:nvSpPr>
          <xdr:spPr>
            <a:xfrm>
              <a:off x="10640786" y="53857072"/>
              <a:ext cx="1061358" cy="367393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fld id="{EA18534D-B00C-4869-8392-CAA40C3E2FF4}" type="TxLink">
                <a:rPr lang="en-US" sz="1200" b="0" i="0" u="none" strike="noStrike">
                  <a:solidFill>
                    <a:srgbClr val="000000"/>
                  </a:solidFill>
                  <a:latin typeface="Calibri"/>
                  <a:cs typeface="Calibri"/>
                </a:rPr>
                <a:pPr algn="ctr"/>
                <a:t>1,000 teu</a:t>
              </a:fld>
              <a:endParaRPr lang="en-US" sz="1200"/>
            </a:p>
          </xdr:txBody>
        </xdr:sp>
      </xdr:grpSp>
      <xdr:grpSp>
        <xdr:nvGrpSpPr>
          <xdr:cNvPr id="311" name="Group 310">
            <a:extLst>
              <a:ext uri="{FF2B5EF4-FFF2-40B4-BE49-F238E27FC236}">
                <a16:creationId xmlns:a16="http://schemas.microsoft.com/office/drawing/2014/main" id="{CF5062EA-967C-4AB6-9ECB-1D146289EDFF}"/>
              </a:ext>
            </a:extLst>
          </xdr:cNvPr>
          <xdr:cNvGrpSpPr/>
        </xdr:nvGrpSpPr>
        <xdr:grpSpPr>
          <a:xfrm>
            <a:off x="3738282" y="49838533"/>
            <a:ext cx="1110152" cy="368535"/>
            <a:chOff x="3738282" y="49838533"/>
            <a:chExt cx="1110152" cy="368535"/>
          </a:xfrm>
        </xdr:grpSpPr>
        <xdr:sp macro="" textlink="$I$14">
          <xdr:nvSpPr>
            <xdr:cNvPr id="312" name="TextBox 311">
              <a:extLst>
                <a:ext uri="{FF2B5EF4-FFF2-40B4-BE49-F238E27FC236}">
                  <a16:creationId xmlns:a16="http://schemas.microsoft.com/office/drawing/2014/main" id="{167C33CD-A7FD-4C86-86C7-AE25F25C6614}"/>
                </a:ext>
              </a:extLst>
            </xdr:cNvPr>
            <xdr:cNvSpPr txBox="1"/>
          </xdr:nvSpPr>
          <xdr:spPr>
            <a:xfrm>
              <a:off x="4291852" y="49843016"/>
              <a:ext cx="556582" cy="364052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fld id="{2B3B1870-75A4-4E7C-B12F-24B768CF99B5}" type="TxLink">
                <a:rPr lang="en-US" sz="1200" b="0" i="0" u="none" strike="noStrike">
                  <a:solidFill>
                    <a:srgbClr val="0070C0"/>
                  </a:solidFill>
                  <a:latin typeface="Calibri"/>
                  <a:cs typeface="Calibri"/>
                </a:rPr>
                <a:pPr algn="ctr"/>
                <a:t>16.0</a:t>
              </a:fld>
              <a:endParaRPr lang="en-US" sz="1200"/>
            </a:p>
          </xdr:txBody>
        </xdr:sp>
        <xdr:sp macro="" textlink="$A$538">
          <xdr:nvSpPr>
            <xdr:cNvPr id="313" name="TextBox 312">
              <a:extLst>
                <a:ext uri="{FF2B5EF4-FFF2-40B4-BE49-F238E27FC236}">
                  <a16:creationId xmlns:a16="http://schemas.microsoft.com/office/drawing/2014/main" id="{824D5683-FB4F-4AC8-9A73-2E0B3FA1B3C3}"/>
                </a:ext>
              </a:extLst>
            </xdr:cNvPr>
            <xdr:cNvSpPr txBox="1"/>
          </xdr:nvSpPr>
          <xdr:spPr>
            <a:xfrm>
              <a:off x="3738282" y="49838533"/>
              <a:ext cx="556582" cy="364052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fld id="{BED14375-0D74-44F4-BD12-B44EDDEFF175}" type="TxLink">
                <a:rPr lang="en-US" sz="1200" b="0" i="0" u="none" strike="noStrike">
                  <a:solidFill>
                    <a:srgbClr val="0070C0"/>
                  </a:solidFill>
                  <a:latin typeface="Calibri"/>
                  <a:cs typeface="Calibri"/>
                </a:rPr>
                <a:pPr algn="ctr"/>
                <a:t>GSA</a:t>
              </a:fld>
              <a:endParaRPr lang="en-US" sz="1200"/>
            </a:p>
          </xdr:txBody>
        </xdr:sp>
      </xdr:grpSp>
    </xdr:grpSp>
    <xdr:clientData/>
  </xdr:twoCellAnchor>
  <xdr:twoCellAnchor editAs="absolute">
    <xdr:from>
      <xdr:col>52</xdr:col>
      <xdr:colOff>74496</xdr:colOff>
      <xdr:row>277</xdr:row>
      <xdr:rowOff>7472</xdr:rowOff>
    </xdr:from>
    <xdr:to>
      <xdr:col>61</xdr:col>
      <xdr:colOff>402115</xdr:colOff>
      <xdr:row>298</xdr:row>
      <xdr:rowOff>43890</xdr:rowOff>
    </xdr:to>
    <xdr:grpSp>
      <xdr:nvGrpSpPr>
        <xdr:cNvPr id="316" name="Group 315">
          <a:extLst>
            <a:ext uri="{FF2B5EF4-FFF2-40B4-BE49-F238E27FC236}">
              <a16:creationId xmlns:a16="http://schemas.microsoft.com/office/drawing/2014/main" id="{2E5F530F-3A82-4CF2-9057-90593D840871}"/>
            </a:ext>
          </a:extLst>
        </xdr:cNvPr>
        <xdr:cNvGrpSpPr>
          <a:grpSpLocks noChangeAspect="1"/>
        </xdr:cNvGrpSpPr>
      </xdr:nvGrpSpPr>
      <xdr:grpSpPr>
        <a:xfrm>
          <a:off x="47794746" y="55157222"/>
          <a:ext cx="8519119" cy="4259168"/>
          <a:chOff x="17430750" y="53775429"/>
          <a:chExt cx="8480772" cy="4313144"/>
        </a:xfrm>
      </xdr:grpSpPr>
      <xdr:graphicFrame macro="" fPublished="1">
        <xdr:nvGraphicFramePr>
          <xdr:cNvPr id="317" name="Chart 316">
            <a:extLst>
              <a:ext uri="{FF2B5EF4-FFF2-40B4-BE49-F238E27FC236}">
                <a16:creationId xmlns:a16="http://schemas.microsoft.com/office/drawing/2014/main" id="{31134285-3C1D-4C5D-8B70-9EF87B257AE9}"/>
              </a:ext>
            </a:extLst>
          </xdr:cNvPr>
          <xdr:cNvGraphicFramePr>
            <a:graphicFrameLocks/>
          </xdr:cNvGraphicFramePr>
        </xdr:nvGraphicFramePr>
        <xdr:xfrm>
          <a:off x="17430750" y="53775429"/>
          <a:ext cx="8480772" cy="4313144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57"/>
          </a:graphicData>
        </a:graphic>
      </xdr:graphicFrame>
      <xdr:sp macro="" textlink="$O$519">
        <xdr:nvSpPr>
          <xdr:cNvPr id="318" name="TextBox 317">
            <a:extLst>
              <a:ext uri="{FF2B5EF4-FFF2-40B4-BE49-F238E27FC236}">
                <a16:creationId xmlns:a16="http://schemas.microsoft.com/office/drawing/2014/main" id="{02266E82-8708-4AEB-99BD-C76870CA5291}"/>
              </a:ext>
            </a:extLst>
          </xdr:cNvPr>
          <xdr:cNvSpPr txBox="1"/>
        </xdr:nvSpPr>
        <xdr:spPr>
          <a:xfrm>
            <a:off x="24683357" y="53897893"/>
            <a:ext cx="1061358" cy="367393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fld id="{6C75FFB2-F255-40CB-B072-5887FF2E1D16}" type="TxLink">
              <a:rPr lang="en-US" sz="1200" b="0" i="0" u="none" strike="noStrike">
                <a:solidFill>
                  <a:srgbClr val="000000"/>
                </a:solidFill>
                <a:latin typeface="Calibri"/>
                <a:cs typeface="Calibri"/>
              </a:rPr>
              <a:pPr algn="ctr"/>
              <a:t>3,000 teu</a:t>
            </a:fld>
            <a:endParaRPr lang="en-US" sz="1200"/>
          </a:p>
        </xdr:txBody>
      </xdr:sp>
    </xdr:grpSp>
    <xdr:clientData/>
  </xdr:twoCellAnchor>
  <xdr:twoCellAnchor editAs="absolute">
    <xdr:from>
      <xdr:col>52</xdr:col>
      <xdr:colOff>74496</xdr:colOff>
      <xdr:row>299</xdr:row>
      <xdr:rowOff>114380</xdr:rowOff>
    </xdr:from>
    <xdr:to>
      <xdr:col>61</xdr:col>
      <xdr:colOff>402115</xdr:colOff>
      <xdr:row>320</xdr:row>
      <xdr:rowOff>153700</xdr:rowOff>
    </xdr:to>
    <xdr:grpSp>
      <xdr:nvGrpSpPr>
        <xdr:cNvPr id="319" name="Group 318">
          <a:extLst>
            <a:ext uri="{FF2B5EF4-FFF2-40B4-BE49-F238E27FC236}">
              <a16:creationId xmlns:a16="http://schemas.microsoft.com/office/drawing/2014/main" id="{93A71888-3A55-4B4F-8613-3199312A7DEC}"/>
            </a:ext>
          </a:extLst>
        </xdr:cNvPr>
        <xdr:cNvGrpSpPr>
          <a:grpSpLocks noChangeAspect="1"/>
        </xdr:cNvGrpSpPr>
      </xdr:nvGrpSpPr>
      <xdr:grpSpPr>
        <a:xfrm>
          <a:off x="47794746" y="59687963"/>
          <a:ext cx="8519119" cy="4262070"/>
          <a:chOff x="17430750" y="53775429"/>
          <a:chExt cx="8480772" cy="4313144"/>
        </a:xfrm>
      </xdr:grpSpPr>
      <xdr:graphicFrame macro="" fPublished="1">
        <xdr:nvGraphicFramePr>
          <xdr:cNvPr id="320" name="Chart 319">
            <a:extLst>
              <a:ext uri="{FF2B5EF4-FFF2-40B4-BE49-F238E27FC236}">
                <a16:creationId xmlns:a16="http://schemas.microsoft.com/office/drawing/2014/main" id="{D65D759F-9A68-4699-BCE2-59384403045B}"/>
              </a:ext>
            </a:extLst>
          </xdr:cNvPr>
          <xdr:cNvGraphicFramePr>
            <a:graphicFrameLocks/>
          </xdr:cNvGraphicFramePr>
        </xdr:nvGraphicFramePr>
        <xdr:xfrm>
          <a:off x="17430750" y="53775429"/>
          <a:ext cx="8480772" cy="4313144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58"/>
          </a:graphicData>
        </a:graphic>
      </xdr:graphicFrame>
      <xdr:sp macro="" textlink="$O$520">
        <xdr:nvSpPr>
          <xdr:cNvPr id="321" name="TextBox 320">
            <a:extLst>
              <a:ext uri="{FF2B5EF4-FFF2-40B4-BE49-F238E27FC236}">
                <a16:creationId xmlns:a16="http://schemas.microsoft.com/office/drawing/2014/main" id="{17B8BA3C-CF03-4E65-B1DC-100A7DD16E16}"/>
              </a:ext>
            </a:extLst>
          </xdr:cNvPr>
          <xdr:cNvSpPr txBox="1"/>
        </xdr:nvSpPr>
        <xdr:spPr>
          <a:xfrm>
            <a:off x="24683357" y="53897893"/>
            <a:ext cx="1061358" cy="367393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fld id="{CBA60BD2-B898-4B36-AA8D-36828660AA5A}" type="TxLink">
              <a:rPr lang="en-US" sz="1200" b="0" i="0" u="none" strike="noStrike">
                <a:solidFill>
                  <a:srgbClr val="000000"/>
                </a:solidFill>
                <a:latin typeface="Calibri"/>
                <a:cs typeface="Calibri"/>
              </a:rPr>
              <a:pPr algn="ctr"/>
              <a:t>6,000 teu</a:t>
            </a:fld>
            <a:endParaRPr lang="en-US" sz="1200"/>
          </a:p>
        </xdr:txBody>
      </xdr:sp>
    </xdr:grpSp>
    <xdr:clientData/>
  </xdr:twoCellAnchor>
  <xdr:twoCellAnchor editAs="absolute">
    <xdr:from>
      <xdr:col>52</xdr:col>
      <xdr:colOff>74496</xdr:colOff>
      <xdr:row>322</xdr:row>
      <xdr:rowOff>33690</xdr:rowOff>
    </xdr:from>
    <xdr:to>
      <xdr:col>61</xdr:col>
      <xdr:colOff>402115</xdr:colOff>
      <xdr:row>343</xdr:row>
      <xdr:rowOff>41641</xdr:rowOff>
    </xdr:to>
    <xdr:grpSp>
      <xdr:nvGrpSpPr>
        <xdr:cNvPr id="322" name="Group 321">
          <a:extLst>
            <a:ext uri="{FF2B5EF4-FFF2-40B4-BE49-F238E27FC236}">
              <a16:creationId xmlns:a16="http://schemas.microsoft.com/office/drawing/2014/main" id="{4D555AEC-AF6D-4A77-9098-6176A75AEAC4}"/>
            </a:ext>
          </a:extLst>
        </xdr:cNvPr>
        <xdr:cNvGrpSpPr>
          <a:grpSpLocks noChangeAspect="1"/>
        </xdr:cNvGrpSpPr>
      </xdr:nvGrpSpPr>
      <xdr:grpSpPr>
        <a:xfrm>
          <a:off x="47794746" y="64232190"/>
          <a:ext cx="8519119" cy="4230701"/>
          <a:chOff x="17430750" y="53775429"/>
          <a:chExt cx="8480772" cy="4313144"/>
        </a:xfrm>
      </xdr:grpSpPr>
      <xdr:graphicFrame macro="" fPublished="1">
        <xdr:nvGraphicFramePr>
          <xdr:cNvPr id="323" name="Chart 322">
            <a:extLst>
              <a:ext uri="{FF2B5EF4-FFF2-40B4-BE49-F238E27FC236}">
                <a16:creationId xmlns:a16="http://schemas.microsoft.com/office/drawing/2014/main" id="{917BA911-6C71-4AB8-90D9-D74C69F73682}"/>
              </a:ext>
            </a:extLst>
          </xdr:cNvPr>
          <xdr:cNvGraphicFramePr>
            <a:graphicFrameLocks/>
          </xdr:cNvGraphicFramePr>
        </xdr:nvGraphicFramePr>
        <xdr:xfrm>
          <a:off x="17430750" y="53775429"/>
          <a:ext cx="8480772" cy="4313144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59"/>
          </a:graphicData>
        </a:graphic>
      </xdr:graphicFrame>
      <xdr:sp macro="" textlink="$O$521">
        <xdr:nvSpPr>
          <xdr:cNvPr id="324" name="TextBox 323">
            <a:extLst>
              <a:ext uri="{FF2B5EF4-FFF2-40B4-BE49-F238E27FC236}">
                <a16:creationId xmlns:a16="http://schemas.microsoft.com/office/drawing/2014/main" id="{A157638E-4F37-45A1-840D-D5D1B293C06A}"/>
              </a:ext>
            </a:extLst>
          </xdr:cNvPr>
          <xdr:cNvSpPr txBox="1"/>
        </xdr:nvSpPr>
        <xdr:spPr>
          <a:xfrm>
            <a:off x="24683357" y="53897893"/>
            <a:ext cx="1061358" cy="367393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fld id="{0064CD9D-447F-47A3-B717-95839D8FF5E1}" type="TxLink">
              <a:rPr lang="en-US" sz="1200" b="0" i="0" u="none" strike="noStrike">
                <a:solidFill>
                  <a:srgbClr val="000000"/>
                </a:solidFill>
                <a:latin typeface="Calibri"/>
                <a:cs typeface="Calibri"/>
              </a:rPr>
              <a:pPr algn="ctr"/>
              <a:t>9,000 teu</a:t>
            </a:fld>
            <a:endParaRPr lang="en-US" sz="1200"/>
          </a:p>
        </xdr:txBody>
      </xdr:sp>
    </xdr:grpSp>
    <xdr:clientData/>
  </xdr:twoCellAnchor>
  <xdr:twoCellAnchor editAs="absolute">
    <xdr:from>
      <xdr:col>52</xdr:col>
      <xdr:colOff>74496</xdr:colOff>
      <xdr:row>344</xdr:row>
      <xdr:rowOff>112131</xdr:rowOff>
    </xdr:from>
    <xdr:to>
      <xdr:col>61</xdr:col>
      <xdr:colOff>402115</xdr:colOff>
      <xdr:row>365</xdr:row>
      <xdr:rowOff>146149</xdr:rowOff>
    </xdr:to>
    <xdr:grpSp>
      <xdr:nvGrpSpPr>
        <xdr:cNvPr id="325" name="Group 324">
          <a:extLst>
            <a:ext uri="{FF2B5EF4-FFF2-40B4-BE49-F238E27FC236}">
              <a16:creationId xmlns:a16="http://schemas.microsoft.com/office/drawing/2014/main" id="{99DD567F-2C44-4446-9BDB-AD73C0F9E035}"/>
            </a:ext>
          </a:extLst>
        </xdr:cNvPr>
        <xdr:cNvGrpSpPr>
          <a:grpSpLocks noChangeAspect="1"/>
        </xdr:cNvGrpSpPr>
      </xdr:nvGrpSpPr>
      <xdr:grpSpPr>
        <a:xfrm>
          <a:off x="47794746" y="68734464"/>
          <a:ext cx="8519119" cy="4256768"/>
          <a:chOff x="17430750" y="53775429"/>
          <a:chExt cx="8480772" cy="4313144"/>
        </a:xfrm>
      </xdr:grpSpPr>
      <xdr:graphicFrame macro="" fPublished="1">
        <xdr:nvGraphicFramePr>
          <xdr:cNvPr id="326" name="Chart 325">
            <a:extLst>
              <a:ext uri="{FF2B5EF4-FFF2-40B4-BE49-F238E27FC236}">
                <a16:creationId xmlns:a16="http://schemas.microsoft.com/office/drawing/2014/main" id="{3CFC802F-AE0E-48E7-95CC-603D6CB8B0F4}"/>
              </a:ext>
            </a:extLst>
          </xdr:cNvPr>
          <xdr:cNvGraphicFramePr>
            <a:graphicFrameLocks/>
          </xdr:cNvGraphicFramePr>
        </xdr:nvGraphicFramePr>
        <xdr:xfrm>
          <a:off x="17430750" y="53775429"/>
          <a:ext cx="8480772" cy="4313144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60"/>
          </a:graphicData>
        </a:graphic>
      </xdr:graphicFrame>
      <xdr:sp macro="" textlink="$O$522">
        <xdr:nvSpPr>
          <xdr:cNvPr id="327" name="TextBox 326">
            <a:extLst>
              <a:ext uri="{FF2B5EF4-FFF2-40B4-BE49-F238E27FC236}">
                <a16:creationId xmlns:a16="http://schemas.microsoft.com/office/drawing/2014/main" id="{5D31DFDC-BC4E-4D20-90F2-A320FBCFACD6}"/>
              </a:ext>
            </a:extLst>
          </xdr:cNvPr>
          <xdr:cNvSpPr txBox="1"/>
        </xdr:nvSpPr>
        <xdr:spPr>
          <a:xfrm>
            <a:off x="24683357" y="53897893"/>
            <a:ext cx="1061358" cy="367393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fld id="{B1721FBE-6276-4CEE-9AEA-03BCFFFA2E19}" type="TxLink">
              <a:rPr lang="en-US" sz="1200" b="0" i="0" u="none" strike="noStrike">
                <a:solidFill>
                  <a:srgbClr val="000000"/>
                </a:solidFill>
                <a:latin typeface="Calibri"/>
                <a:cs typeface="Calibri"/>
              </a:rPr>
              <a:pPr algn="ctr"/>
              <a:t>14,000 teu</a:t>
            </a:fld>
            <a:endParaRPr lang="en-US" sz="1200"/>
          </a:p>
        </xdr:txBody>
      </xdr:sp>
    </xdr:grpSp>
    <xdr:clientData/>
  </xdr:twoCellAnchor>
  <xdr:twoCellAnchor editAs="absolute">
    <xdr:from>
      <xdr:col>52</xdr:col>
      <xdr:colOff>74496</xdr:colOff>
      <xdr:row>367</xdr:row>
      <xdr:rowOff>26139</xdr:rowOff>
    </xdr:from>
    <xdr:to>
      <xdr:col>61</xdr:col>
      <xdr:colOff>402115</xdr:colOff>
      <xdr:row>388</xdr:row>
      <xdr:rowOff>67861</xdr:rowOff>
    </xdr:to>
    <xdr:grpSp>
      <xdr:nvGrpSpPr>
        <xdr:cNvPr id="328" name="Group 327">
          <a:extLst>
            <a:ext uri="{FF2B5EF4-FFF2-40B4-BE49-F238E27FC236}">
              <a16:creationId xmlns:a16="http://schemas.microsoft.com/office/drawing/2014/main" id="{9A84F671-2DF5-413F-906C-B39821DAFD88}"/>
            </a:ext>
          </a:extLst>
        </xdr:cNvPr>
        <xdr:cNvGrpSpPr>
          <a:grpSpLocks noChangeAspect="1"/>
        </xdr:cNvGrpSpPr>
      </xdr:nvGrpSpPr>
      <xdr:grpSpPr>
        <a:xfrm>
          <a:off x="47794746" y="73273389"/>
          <a:ext cx="8519119" cy="4264472"/>
          <a:chOff x="17430750" y="53775429"/>
          <a:chExt cx="8480772" cy="4313144"/>
        </a:xfrm>
      </xdr:grpSpPr>
      <xdr:graphicFrame macro="" fPublished="1">
        <xdr:nvGraphicFramePr>
          <xdr:cNvPr id="329" name="Chart 328">
            <a:extLst>
              <a:ext uri="{FF2B5EF4-FFF2-40B4-BE49-F238E27FC236}">
                <a16:creationId xmlns:a16="http://schemas.microsoft.com/office/drawing/2014/main" id="{3B49816C-57A8-463D-9D01-1F3F310AF216}"/>
              </a:ext>
            </a:extLst>
          </xdr:cNvPr>
          <xdr:cNvGraphicFramePr>
            <a:graphicFrameLocks/>
          </xdr:cNvGraphicFramePr>
        </xdr:nvGraphicFramePr>
        <xdr:xfrm>
          <a:off x="17430750" y="53775429"/>
          <a:ext cx="8480772" cy="4313144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61"/>
          </a:graphicData>
        </a:graphic>
      </xdr:graphicFrame>
      <xdr:sp macro="" textlink="$O$523">
        <xdr:nvSpPr>
          <xdr:cNvPr id="330" name="TextBox 329">
            <a:extLst>
              <a:ext uri="{FF2B5EF4-FFF2-40B4-BE49-F238E27FC236}">
                <a16:creationId xmlns:a16="http://schemas.microsoft.com/office/drawing/2014/main" id="{B8DF5148-DE91-41CE-8F5B-055DBE892D74}"/>
              </a:ext>
            </a:extLst>
          </xdr:cNvPr>
          <xdr:cNvSpPr txBox="1"/>
        </xdr:nvSpPr>
        <xdr:spPr>
          <a:xfrm>
            <a:off x="24683357" y="53897893"/>
            <a:ext cx="1061358" cy="367393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fld id="{B474602C-30EE-4874-8485-C56E7CEAF8D9}" type="TxLink">
              <a:rPr lang="en-US" sz="1200" b="0" i="0" u="none" strike="noStrike">
                <a:solidFill>
                  <a:srgbClr val="000000"/>
                </a:solidFill>
                <a:latin typeface="Calibri"/>
                <a:cs typeface="Calibri"/>
              </a:rPr>
              <a:pPr algn="ctr"/>
              <a:t>17,000 teu</a:t>
            </a:fld>
            <a:endParaRPr lang="en-US" sz="1200"/>
          </a:p>
        </xdr:txBody>
      </xdr:sp>
    </xdr:grpSp>
    <xdr:clientData/>
  </xdr:twoCellAnchor>
  <xdr:twoCellAnchor editAs="absolute">
    <xdr:from>
      <xdr:col>52</xdr:col>
      <xdr:colOff>74496</xdr:colOff>
      <xdr:row>389</xdr:row>
      <xdr:rowOff>138351</xdr:rowOff>
    </xdr:from>
    <xdr:to>
      <xdr:col>61</xdr:col>
      <xdr:colOff>402115</xdr:colOff>
      <xdr:row>410</xdr:row>
      <xdr:rowOff>159909</xdr:rowOff>
    </xdr:to>
    <xdr:grpSp>
      <xdr:nvGrpSpPr>
        <xdr:cNvPr id="331" name="Group 330">
          <a:extLst>
            <a:ext uri="{FF2B5EF4-FFF2-40B4-BE49-F238E27FC236}">
              <a16:creationId xmlns:a16="http://schemas.microsoft.com/office/drawing/2014/main" id="{D566CB50-786F-4300-879F-9F47734F9B90}"/>
            </a:ext>
          </a:extLst>
        </xdr:cNvPr>
        <xdr:cNvGrpSpPr>
          <a:grpSpLocks noChangeAspect="1"/>
        </xdr:cNvGrpSpPr>
      </xdr:nvGrpSpPr>
      <xdr:grpSpPr>
        <a:xfrm>
          <a:off x="47794746" y="77809434"/>
          <a:ext cx="8519119" cy="4244308"/>
          <a:chOff x="17430750" y="53775429"/>
          <a:chExt cx="8480772" cy="4313144"/>
        </a:xfrm>
      </xdr:grpSpPr>
      <xdr:graphicFrame macro="" fPublished="1">
        <xdr:nvGraphicFramePr>
          <xdr:cNvPr id="332" name="Chart 331">
            <a:extLst>
              <a:ext uri="{FF2B5EF4-FFF2-40B4-BE49-F238E27FC236}">
                <a16:creationId xmlns:a16="http://schemas.microsoft.com/office/drawing/2014/main" id="{D6E0D646-3443-47C5-A6EE-3313468AFA43}"/>
              </a:ext>
            </a:extLst>
          </xdr:cNvPr>
          <xdr:cNvGraphicFramePr>
            <a:graphicFrameLocks/>
          </xdr:cNvGraphicFramePr>
        </xdr:nvGraphicFramePr>
        <xdr:xfrm>
          <a:off x="17430750" y="53775429"/>
          <a:ext cx="8480772" cy="4313144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62"/>
          </a:graphicData>
        </a:graphic>
      </xdr:graphicFrame>
      <xdr:sp macro="" textlink="$O$524">
        <xdr:nvSpPr>
          <xdr:cNvPr id="333" name="TextBox 332">
            <a:extLst>
              <a:ext uri="{FF2B5EF4-FFF2-40B4-BE49-F238E27FC236}">
                <a16:creationId xmlns:a16="http://schemas.microsoft.com/office/drawing/2014/main" id="{014CC002-CCB5-4F8C-B292-ED723945C6F3}"/>
              </a:ext>
            </a:extLst>
          </xdr:cNvPr>
          <xdr:cNvSpPr txBox="1"/>
        </xdr:nvSpPr>
        <xdr:spPr>
          <a:xfrm>
            <a:off x="24288750" y="53897893"/>
            <a:ext cx="1455965" cy="367393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fld id="{EB6DF118-ABF8-46EB-A38B-476052DBF1E1}" type="TxLink">
              <a:rPr lang="en-US" sz="1200" b="0" i="0" u="none" strike="noStrike">
                <a:solidFill>
                  <a:srgbClr val="000000"/>
                </a:solidFill>
                <a:latin typeface="Calibri"/>
                <a:cs typeface="Calibri"/>
              </a:rPr>
              <a:pPr algn="ctr"/>
              <a:t>Handymax</a:t>
            </a:fld>
            <a:endParaRPr lang="en-US" sz="1200"/>
          </a:p>
        </xdr:txBody>
      </xdr:sp>
    </xdr:grpSp>
    <xdr:clientData/>
  </xdr:twoCellAnchor>
  <xdr:twoCellAnchor editAs="absolute">
    <xdr:from>
      <xdr:col>52</xdr:col>
      <xdr:colOff>74496</xdr:colOff>
      <xdr:row>412</xdr:row>
      <xdr:rowOff>39899</xdr:rowOff>
    </xdr:from>
    <xdr:to>
      <xdr:col>61</xdr:col>
      <xdr:colOff>402115</xdr:colOff>
      <xdr:row>433</xdr:row>
      <xdr:rowOff>76319</xdr:rowOff>
    </xdr:to>
    <xdr:grpSp>
      <xdr:nvGrpSpPr>
        <xdr:cNvPr id="334" name="Group 333">
          <a:extLst>
            <a:ext uri="{FF2B5EF4-FFF2-40B4-BE49-F238E27FC236}">
              <a16:creationId xmlns:a16="http://schemas.microsoft.com/office/drawing/2014/main" id="{0E0728FB-5ED2-48B8-AA49-C61A997B8A42}"/>
            </a:ext>
          </a:extLst>
        </xdr:cNvPr>
        <xdr:cNvGrpSpPr>
          <a:grpSpLocks noChangeAspect="1"/>
        </xdr:cNvGrpSpPr>
      </xdr:nvGrpSpPr>
      <xdr:grpSpPr>
        <a:xfrm>
          <a:off x="47794746" y="82335899"/>
          <a:ext cx="8519119" cy="4259170"/>
          <a:chOff x="17430750" y="53775429"/>
          <a:chExt cx="8480772" cy="4313144"/>
        </a:xfrm>
      </xdr:grpSpPr>
      <xdr:graphicFrame macro="" fPublished="1">
        <xdr:nvGraphicFramePr>
          <xdr:cNvPr id="335" name="Chart 334">
            <a:extLst>
              <a:ext uri="{FF2B5EF4-FFF2-40B4-BE49-F238E27FC236}">
                <a16:creationId xmlns:a16="http://schemas.microsoft.com/office/drawing/2014/main" id="{9FD64E04-BC13-421C-817D-78AC4C067E1D}"/>
              </a:ext>
            </a:extLst>
          </xdr:cNvPr>
          <xdr:cNvGraphicFramePr>
            <a:graphicFrameLocks/>
          </xdr:cNvGraphicFramePr>
        </xdr:nvGraphicFramePr>
        <xdr:xfrm>
          <a:off x="17430750" y="53775429"/>
          <a:ext cx="8480772" cy="4313144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63"/>
          </a:graphicData>
        </a:graphic>
      </xdr:graphicFrame>
      <xdr:sp macro="" textlink="$O$525">
        <xdr:nvSpPr>
          <xdr:cNvPr id="336" name="TextBox 335">
            <a:extLst>
              <a:ext uri="{FF2B5EF4-FFF2-40B4-BE49-F238E27FC236}">
                <a16:creationId xmlns:a16="http://schemas.microsoft.com/office/drawing/2014/main" id="{83369E8A-BBFD-4436-A06F-BA06540DF720}"/>
              </a:ext>
            </a:extLst>
          </xdr:cNvPr>
          <xdr:cNvSpPr txBox="1"/>
        </xdr:nvSpPr>
        <xdr:spPr>
          <a:xfrm>
            <a:off x="24288750" y="53897893"/>
            <a:ext cx="1455965" cy="367393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fld id="{0EBF46CA-587A-45CE-BEC2-CBD096BC1975}" type="TxLink">
              <a:rPr lang="en-US" sz="1200" b="0" i="0" u="none" strike="noStrike">
                <a:solidFill>
                  <a:srgbClr val="000000"/>
                </a:solidFill>
                <a:latin typeface="Calibri"/>
                <a:cs typeface="Calibri"/>
              </a:rPr>
              <a:pPr algn="ctr"/>
              <a:t>Panamax</a:t>
            </a:fld>
            <a:endParaRPr lang="en-US" sz="1200"/>
          </a:p>
        </xdr:txBody>
      </xdr:sp>
    </xdr:grpSp>
    <xdr:clientData/>
  </xdr:twoCellAnchor>
  <xdr:twoCellAnchor editAs="absolute">
    <xdr:from>
      <xdr:col>52</xdr:col>
      <xdr:colOff>74496</xdr:colOff>
      <xdr:row>434</xdr:row>
      <xdr:rowOff>146806</xdr:rowOff>
    </xdr:from>
    <xdr:to>
      <xdr:col>61</xdr:col>
      <xdr:colOff>402115</xdr:colOff>
      <xdr:row>455</xdr:row>
      <xdr:rowOff>160093</xdr:rowOff>
    </xdr:to>
    <xdr:grpSp>
      <xdr:nvGrpSpPr>
        <xdr:cNvPr id="337" name="Group 336">
          <a:extLst>
            <a:ext uri="{FF2B5EF4-FFF2-40B4-BE49-F238E27FC236}">
              <a16:creationId xmlns:a16="http://schemas.microsoft.com/office/drawing/2014/main" id="{E749B203-BB91-48C6-9D68-4E59C6517D2C}"/>
            </a:ext>
          </a:extLst>
        </xdr:cNvPr>
        <xdr:cNvGrpSpPr>
          <a:grpSpLocks noChangeAspect="1"/>
        </xdr:cNvGrpSpPr>
      </xdr:nvGrpSpPr>
      <xdr:grpSpPr>
        <a:xfrm>
          <a:off x="47794746" y="86866639"/>
          <a:ext cx="8519119" cy="4236037"/>
          <a:chOff x="17430750" y="53775429"/>
          <a:chExt cx="8480772" cy="4313144"/>
        </a:xfrm>
      </xdr:grpSpPr>
      <xdr:graphicFrame macro="" fPublished="1">
        <xdr:nvGraphicFramePr>
          <xdr:cNvPr id="338" name="Chart 337">
            <a:extLst>
              <a:ext uri="{FF2B5EF4-FFF2-40B4-BE49-F238E27FC236}">
                <a16:creationId xmlns:a16="http://schemas.microsoft.com/office/drawing/2014/main" id="{F38E3C9E-FE9A-4091-ABF8-74DF835E61D9}"/>
              </a:ext>
            </a:extLst>
          </xdr:cNvPr>
          <xdr:cNvGraphicFramePr>
            <a:graphicFrameLocks/>
          </xdr:cNvGraphicFramePr>
        </xdr:nvGraphicFramePr>
        <xdr:xfrm>
          <a:off x="17430750" y="53775429"/>
          <a:ext cx="8480772" cy="4313144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64"/>
          </a:graphicData>
        </a:graphic>
      </xdr:graphicFrame>
      <xdr:sp macro="" textlink="$O$526">
        <xdr:nvSpPr>
          <xdr:cNvPr id="339" name="TextBox 338">
            <a:extLst>
              <a:ext uri="{FF2B5EF4-FFF2-40B4-BE49-F238E27FC236}">
                <a16:creationId xmlns:a16="http://schemas.microsoft.com/office/drawing/2014/main" id="{7650CB9A-958C-4681-9F13-8AB05291BC6E}"/>
              </a:ext>
            </a:extLst>
          </xdr:cNvPr>
          <xdr:cNvSpPr txBox="1"/>
        </xdr:nvSpPr>
        <xdr:spPr>
          <a:xfrm>
            <a:off x="24288750" y="53897893"/>
            <a:ext cx="1455965" cy="367393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fld id="{96B88A4D-D0D7-4C83-A98B-AC5BD79658BB}" type="TxLink">
              <a:rPr lang="en-US" sz="1200" b="0" i="0" u="none" strike="noStrike">
                <a:solidFill>
                  <a:srgbClr val="000000"/>
                </a:solidFill>
                <a:latin typeface="Calibri"/>
                <a:cs typeface="Calibri"/>
              </a:rPr>
              <a:pPr algn="ctr"/>
              <a:t>Capesize</a:t>
            </a:fld>
            <a:endParaRPr lang="en-US" sz="1200"/>
          </a:p>
        </xdr:txBody>
      </xdr:sp>
    </xdr:grpSp>
    <xdr:clientData/>
  </xdr:twoCellAnchor>
  <xdr:twoCellAnchor editAs="absolute">
    <xdr:from>
      <xdr:col>42</xdr:col>
      <xdr:colOff>317941</xdr:colOff>
      <xdr:row>277</xdr:row>
      <xdr:rowOff>19759</xdr:rowOff>
    </xdr:from>
    <xdr:to>
      <xdr:col>51</xdr:col>
      <xdr:colOff>598465</xdr:colOff>
      <xdr:row>298</xdr:row>
      <xdr:rowOff>67194</xdr:rowOff>
    </xdr:to>
    <xdr:grpSp>
      <xdr:nvGrpSpPr>
        <xdr:cNvPr id="340" name="Group 339">
          <a:extLst>
            <a:ext uri="{FF2B5EF4-FFF2-40B4-BE49-F238E27FC236}">
              <a16:creationId xmlns:a16="http://schemas.microsoft.com/office/drawing/2014/main" id="{7E26A886-E815-40EB-A5D5-7067985BE5E5}"/>
            </a:ext>
          </a:extLst>
        </xdr:cNvPr>
        <xdr:cNvGrpSpPr>
          <a:grpSpLocks noChangeAspect="1"/>
        </xdr:cNvGrpSpPr>
      </xdr:nvGrpSpPr>
      <xdr:grpSpPr>
        <a:xfrm>
          <a:off x="38936524" y="55169509"/>
          <a:ext cx="8472024" cy="4270185"/>
          <a:chOff x="3375772" y="54724836"/>
          <a:chExt cx="8438030" cy="4245400"/>
        </a:xfrm>
      </xdr:grpSpPr>
      <xdr:grpSp>
        <xdr:nvGrpSpPr>
          <xdr:cNvPr id="341" name="Group 340">
            <a:extLst>
              <a:ext uri="{FF2B5EF4-FFF2-40B4-BE49-F238E27FC236}">
                <a16:creationId xmlns:a16="http://schemas.microsoft.com/office/drawing/2014/main" id="{9C603032-A59F-4CDB-A9F0-2CA4D1E1DC84}"/>
              </a:ext>
            </a:extLst>
          </xdr:cNvPr>
          <xdr:cNvGrpSpPr/>
        </xdr:nvGrpSpPr>
        <xdr:grpSpPr>
          <a:xfrm>
            <a:off x="3375772" y="54724836"/>
            <a:ext cx="8438030" cy="4245400"/>
            <a:chOff x="3403023" y="58660394"/>
            <a:chExt cx="8464444" cy="4309433"/>
          </a:xfrm>
        </xdr:grpSpPr>
        <xdr:graphicFrame macro="" fPublished="1">
          <xdr:nvGraphicFramePr>
            <xdr:cNvPr id="345" name="Chart 344">
              <a:extLst>
                <a:ext uri="{FF2B5EF4-FFF2-40B4-BE49-F238E27FC236}">
                  <a16:creationId xmlns:a16="http://schemas.microsoft.com/office/drawing/2014/main" id="{6A570A1F-5CE4-4B28-AB31-92C063015CC4}"/>
                </a:ext>
              </a:extLst>
            </xdr:cNvPr>
            <xdr:cNvGraphicFramePr>
              <a:graphicFrameLocks/>
            </xdr:cNvGraphicFramePr>
          </xdr:nvGraphicFramePr>
          <xdr:xfrm>
            <a:off x="3403023" y="58660394"/>
            <a:ext cx="8464444" cy="4309433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65"/>
            </a:graphicData>
          </a:graphic>
        </xdr:graphicFrame>
        <xdr:sp macro="" textlink="$B$519">
          <xdr:nvSpPr>
            <xdr:cNvPr id="346" name="TextBox 345">
              <a:extLst>
                <a:ext uri="{FF2B5EF4-FFF2-40B4-BE49-F238E27FC236}">
                  <a16:creationId xmlns:a16="http://schemas.microsoft.com/office/drawing/2014/main" id="{63CF6671-ABA0-40E1-9492-DA3E2CC3232C}"/>
                </a:ext>
              </a:extLst>
            </xdr:cNvPr>
            <xdr:cNvSpPr txBox="1"/>
          </xdr:nvSpPr>
          <xdr:spPr>
            <a:xfrm>
              <a:off x="10640785" y="58782857"/>
              <a:ext cx="1061358" cy="367393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fld id="{49A29584-C533-46C7-AFB7-3F79A3046958}" type="TxLink">
                <a:rPr lang="en-US" sz="1200" b="0" i="0" u="none" strike="noStrike">
                  <a:solidFill>
                    <a:srgbClr val="000000"/>
                  </a:solidFill>
                  <a:latin typeface="Calibri"/>
                  <a:cs typeface="Calibri"/>
                </a:rPr>
                <a:pPr algn="ctr"/>
                <a:t>3,000 teu</a:t>
              </a:fld>
              <a:endParaRPr lang="en-US" sz="1200"/>
            </a:p>
          </xdr:txBody>
        </xdr:sp>
      </xdr:grpSp>
      <xdr:grpSp>
        <xdr:nvGrpSpPr>
          <xdr:cNvPr id="342" name="Group 341">
            <a:extLst>
              <a:ext uri="{FF2B5EF4-FFF2-40B4-BE49-F238E27FC236}">
                <a16:creationId xmlns:a16="http://schemas.microsoft.com/office/drawing/2014/main" id="{15B8F7AA-2215-4B57-BBE2-15B274192B6B}"/>
              </a:ext>
            </a:extLst>
          </xdr:cNvPr>
          <xdr:cNvGrpSpPr/>
        </xdr:nvGrpSpPr>
        <xdr:grpSpPr>
          <a:xfrm>
            <a:off x="3734360" y="54818428"/>
            <a:ext cx="1110152" cy="364052"/>
            <a:chOff x="3734360" y="54818428"/>
            <a:chExt cx="1110152" cy="364052"/>
          </a:xfrm>
        </xdr:grpSpPr>
        <xdr:sp macro="" textlink="$I$15">
          <xdr:nvSpPr>
            <xdr:cNvPr id="343" name="TextBox 342">
              <a:extLst>
                <a:ext uri="{FF2B5EF4-FFF2-40B4-BE49-F238E27FC236}">
                  <a16:creationId xmlns:a16="http://schemas.microsoft.com/office/drawing/2014/main" id="{30FE4734-D6EF-4F2F-95F6-B82714A94D48}"/>
                </a:ext>
              </a:extLst>
            </xdr:cNvPr>
            <xdr:cNvSpPr txBox="1"/>
          </xdr:nvSpPr>
          <xdr:spPr>
            <a:xfrm>
              <a:off x="4287930" y="54822911"/>
              <a:ext cx="556582" cy="354853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fld id="{5E0CFCE8-ED2A-4C11-860D-EAEC5086AE20}" type="TxLink">
                <a:rPr lang="en-US" sz="1200" b="0" i="0" u="none" strike="noStrike">
                  <a:solidFill>
                    <a:srgbClr val="0070C0"/>
                  </a:solidFill>
                  <a:latin typeface="Calibri"/>
                  <a:cs typeface="Calibri"/>
                </a:rPr>
                <a:pPr algn="ctr"/>
                <a:t>19.0</a:t>
              </a:fld>
              <a:endParaRPr lang="en-US" sz="1200"/>
            </a:p>
          </xdr:txBody>
        </xdr:sp>
        <xdr:sp macro="" textlink="$A$538">
          <xdr:nvSpPr>
            <xdr:cNvPr id="344" name="TextBox 343">
              <a:extLst>
                <a:ext uri="{FF2B5EF4-FFF2-40B4-BE49-F238E27FC236}">
                  <a16:creationId xmlns:a16="http://schemas.microsoft.com/office/drawing/2014/main" id="{0E21A613-29A6-404C-A101-6DFB8D330905}"/>
                </a:ext>
              </a:extLst>
            </xdr:cNvPr>
            <xdr:cNvSpPr txBox="1"/>
          </xdr:nvSpPr>
          <xdr:spPr>
            <a:xfrm>
              <a:off x="3734360" y="54818428"/>
              <a:ext cx="556582" cy="364052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fld id="{BED14375-0D74-44F4-BD12-B44EDDEFF175}" type="TxLink">
                <a:rPr lang="en-US" sz="1200" b="0" i="0" u="none" strike="noStrike">
                  <a:solidFill>
                    <a:srgbClr val="0070C0"/>
                  </a:solidFill>
                  <a:latin typeface="Calibri"/>
                  <a:cs typeface="Calibri"/>
                </a:rPr>
                <a:pPr algn="ctr"/>
                <a:t>GSA</a:t>
              </a:fld>
              <a:endParaRPr lang="en-US" sz="1200"/>
            </a:p>
          </xdr:txBody>
        </xdr:sp>
      </xdr:grpSp>
    </xdr:grpSp>
    <xdr:clientData/>
  </xdr:twoCellAnchor>
  <xdr:twoCellAnchor>
    <xdr:from>
      <xdr:col>42</xdr:col>
      <xdr:colOff>317941</xdr:colOff>
      <xdr:row>299</xdr:row>
      <xdr:rowOff>99932</xdr:rowOff>
    </xdr:from>
    <xdr:to>
      <xdr:col>51</xdr:col>
      <xdr:colOff>601187</xdr:colOff>
      <xdr:row>320</xdr:row>
      <xdr:rowOff>170378</xdr:rowOff>
    </xdr:to>
    <xdr:grpSp>
      <xdr:nvGrpSpPr>
        <xdr:cNvPr id="347" name="Group 346">
          <a:extLst>
            <a:ext uri="{FF2B5EF4-FFF2-40B4-BE49-F238E27FC236}">
              <a16:creationId xmlns:a16="http://schemas.microsoft.com/office/drawing/2014/main" id="{1A1079B8-C2C8-4000-BABA-38C5EA03FE0D}"/>
            </a:ext>
          </a:extLst>
        </xdr:cNvPr>
        <xdr:cNvGrpSpPr>
          <a:grpSpLocks noChangeAspect="1"/>
        </xdr:cNvGrpSpPr>
      </xdr:nvGrpSpPr>
      <xdr:grpSpPr>
        <a:xfrm>
          <a:off x="38936524" y="59673515"/>
          <a:ext cx="8474746" cy="4293196"/>
          <a:chOff x="3381375" y="59560763"/>
          <a:chExt cx="8419540" cy="4227419"/>
        </a:xfrm>
      </xdr:grpSpPr>
      <xdr:grpSp>
        <xdr:nvGrpSpPr>
          <xdr:cNvPr id="348" name="Group 347">
            <a:extLst>
              <a:ext uri="{FF2B5EF4-FFF2-40B4-BE49-F238E27FC236}">
                <a16:creationId xmlns:a16="http://schemas.microsoft.com/office/drawing/2014/main" id="{FD917C79-4E50-4851-A6B4-9946764ED608}"/>
              </a:ext>
            </a:extLst>
          </xdr:cNvPr>
          <xdr:cNvGrpSpPr>
            <a:grpSpLocks noChangeAspect="1"/>
          </xdr:cNvGrpSpPr>
        </xdr:nvGrpSpPr>
        <xdr:grpSpPr>
          <a:xfrm>
            <a:off x="3381375" y="59560763"/>
            <a:ext cx="8419540" cy="4227419"/>
            <a:chOff x="3385704" y="63572571"/>
            <a:chExt cx="8464444" cy="4313144"/>
          </a:xfrm>
        </xdr:grpSpPr>
        <xdr:graphicFrame macro="" fPublished="1">
          <xdr:nvGraphicFramePr>
            <xdr:cNvPr id="352" name="Chart 351">
              <a:extLst>
                <a:ext uri="{FF2B5EF4-FFF2-40B4-BE49-F238E27FC236}">
                  <a16:creationId xmlns:a16="http://schemas.microsoft.com/office/drawing/2014/main" id="{B5BACA30-0D05-4062-8E2D-62B10AAF045D}"/>
                </a:ext>
              </a:extLst>
            </xdr:cNvPr>
            <xdr:cNvGraphicFramePr>
              <a:graphicFrameLocks/>
            </xdr:cNvGraphicFramePr>
          </xdr:nvGraphicFramePr>
          <xdr:xfrm>
            <a:off x="3385704" y="63572571"/>
            <a:ext cx="8464444" cy="4313144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66"/>
            </a:graphicData>
          </a:graphic>
        </xdr:graphicFrame>
        <xdr:sp macro="" textlink="$B$520">
          <xdr:nvSpPr>
            <xdr:cNvPr id="353" name="TextBox 352">
              <a:extLst>
                <a:ext uri="{FF2B5EF4-FFF2-40B4-BE49-F238E27FC236}">
                  <a16:creationId xmlns:a16="http://schemas.microsoft.com/office/drawing/2014/main" id="{382FD6B3-AD4B-423D-8E45-13516C2FB6CA}"/>
                </a:ext>
              </a:extLst>
            </xdr:cNvPr>
            <xdr:cNvSpPr txBox="1"/>
          </xdr:nvSpPr>
          <xdr:spPr>
            <a:xfrm>
              <a:off x="10643506" y="63670543"/>
              <a:ext cx="1061358" cy="367393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fld id="{2A97AF2B-F7A9-46C0-BB59-27EA125DAB0F}" type="TxLink">
                <a:rPr lang="en-US" sz="1200" b="0" i="0" u="none" strike="noStrike">
                  <a:solidFill>
                    <a:srgbClr val="000000"/>
                  </a:solidFill>
                  <a:latin typeface="Calibri"/>
                  <a:cs typeface="Calibri"/>
                </a:rPr>
                <a:pPr algn="ctr"/>
                <a:t>6,000 teu</a:t>
              </a:fld>
              <a:endParaRPr lang="en-US" sz="1200"/>
            </a:p>
          </xdr:txBody>
        </xdr:sp>
      </xdr:grpSp>
      <xdr:grpSp>
        <xdr:nvGrpSpPr>
          <xdr:cNvPr id="349" name="Group 348">
            <a:extLst>
              <a:ext uri="{FF2B5EF4-FFF2-40B4-BE49-F238E27FC236}">
                <a16:creationId xmlns:a16="http://schemas.microsoft.com/office/drawing/2014/main" id="{FADB8E85-5960-4522-B53F-BF1722E45CAE}"/>
              </a:ext>
            </a:extLst>
          </xdr:cNvPr>
          <xdr:cNvGrpSpPr/>
        </xdr:nvGrpSpPr>
        <xdr:grpSpPr>
          <a:xfrm>
            <a:off x="3737161" y="59652274"/>
            <a:ext cx="1111833" cy="360690"/>
            <a:chOff x="2028265" y="59492029"/>
            <a:chExt cx="1110152" cy="364052"/>
          </a:xfrm>
        </xdr:grpSpPr>
        <xdr:sp macro="" textlink="$I$16">
          <xdr:nvSpPr>
            <xdr:cNvPr id="350" name="TextBox 349">
              <a:extLst>
                <a:ext uri="{FF2B5EF4-FFF2-40B4-BE49-F238E27FC236}">
                  <a16:creationId xmlns:a16="http://schemas.microsoft.com/office/drawing/2014/main" id="{A8B961BB-EB4A-43B5-9F60-171647EC4F87}"/>
                </a:ext>
              </a:extLst>
            </xdr:cNvPr>
            <xdr:cNvSpPr txBox="1"/>
          </xdr:nvSpPr>
          <xdr:spPr>
            <a:xfrm>
              <a:off x="2581835" y="59496512"/>
              <a:ext cx="556582" cy="354853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fld id="{A62DF7A6-8D8B-4255-AF41-FF7C7876518B}" type="TxLink">
                <a:rPr lang="en-US" sz="1200" b="0" i="0" u="none" strike="noStrike">
                  <a:solidFill>
                    <a:srgbClr val="0070C0"/>
                  </a:solidFill>
                  <a:latin typeface="Calibri"/>
                  <a:cs typeface="Calibri"/>
                </a:rPr>
                <a:pPr algn="ctr"/>
                <a:t>20.0</a:t>
              </a:fld>
              <a:endParaRPr lang="en-US" sz="1200"/>
            </a:p>
          </xdr:txBody>
        </xdr:sp>
        <xdr:sp macro="" textlink="$A$538">
          <xdr:nvSpPr>
            <xdr:cNvPr id="351" name="TextBox 350">
              <a:extLst>
                <a:ext uri="{FF2B5EF4-FFF2-40B4-BE49-F238E27FC236}">
                  <a16:creationId xmlns:a16="http://schemas.microsoft.com/office/drawing/2014/main" id="{A66F87D0-4363-4925-BF30-ACE873F86BD1}"/>
                </a:ext>
              </a:extLst>
            </xdr:cNvPr>
            <xdr:cNvSpPr txBox="1"/>
          </xdr:nvSpPr>
          <xdr:spPr>
            <a:xfrm>
              <a:off x="2028265" y="59492029"/>
              <a:ext cx="556582" cy="364052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fld id="{BED14375-0D74-44F4-BD12-B44EDDEFF175}" type="TxLink">
                <a:rPr lang="en-US" sz="1200" b="0" i="0" u="none" strike="noStrike">
                  <a:solidFill>
                    <a:srgbClr val="0070C0"/>
                  </a:solidFill>
                  <a:latin typeface="Calibri"/>
                  <a:cs typeface="Calibri"/>
                </a:rPr>
                <a:pPr algn="ctr"/>
                <a:t>GSA</a:t>
              </a:fld>
              <a:endParaRPr lang="en-US" sz="1200"/>
            </a:p>
          </xdr:txBody>
        </xdr:sp>
      </xdr:grpSp>
    </xdr:grpSp>
    <xdr:clientData/>
  </xdr:twoCellAnchor>
  <xdr:twoCellAnchor editAs="absolute">
    <xdr:from>
      <xdr:col>42</xdr:col>
      <xdr:colOff>317941</xdr:colOff>
      <xdr:row>322</xdr:row>
      <xdr:rowOff>12616</xdr:rowOff>
    </xdr:from>
    <xdr:to>
      <xdr:col>51</xdr:col>
      <xdr:colOff>598465</xdr:colOff>
      <xdr:row>343</xdr:row>
      <xdr:rowOff>48888</xdr:rowOff>
    </xdr:to>
    <xdr:grpSp>
      <xdr:nvGrpSpPr>
        <xdr:cNvPr id="354" name="Group 353">
          <a:extLst>
            <a:ext uri="{FF2B5EF4-FFF2-40B4-BE49-F238E27FC236}">
              <a16:creationId xmlns:a16="http://schemas.microsoft.com/office/drawing/2014/main" id="{EAEC109A-286D-4417-ADD0-61BA31D14FFC}"/>
            </a:ext>
          </a:extLst>
        </xdr:cNvPr>
        <xdr:cNvGrpSpPr>
          <a:grpSpLocks noChangeAspect="1"/>
        </xdr:cNvGrpSpPr>
      </xdr:nvGrpSpPr>
      <xdr:grpSpPr>
        <a:xfrm>
          <a:off x="38936524" y="64211116"/>
          <a:ext cx="8472024" cy="4259022"/>
          <a:chOff x="3375772" y="64594422"/>
          <a:chExt cx="8438030" cy="4262718"/>
        </a:xfrm>
      </xdr:grpSpPr>
      <xdr:grpSp>
        <xdr:nvGrpSpPr>
          <xdr:cNvPr id="355" name="Group 354">
            <a:extLst>
              <a:ext uri="{FF2B5EF4-FFF2-40B4-BE49-F238E27FC236}">
                <a16:creationId xmlns:a16="http://schemas.microsoft.com/office/drawing/2014/main" id="{D03D0A2E-903D-4AAD-87BE-CEC256CCF93A}"/>
              </a:ext>
            </a:extLst>
          </xdr:cNvPr>
          <xdr:cNvGrpSpPr/>
        </xdr:nvGrpSpPr>
        <xdr:grpSpPr>
          <a:xfrm>
            <a:off x="3375772" y="64594422"/>
            <a:ext cx="8438030" cy="4262718"/>
            <a:chOff x="3381375" y="68542581"/>
            <a:chExt cx="8464444" cy="4313144"/>
          </a:xfrm>
        </xdr:grpSpPr>
        <xdr:graphicFrame macro="" fPublished="1">
          <xdr:nvGraphicFramePr>
            <xdr:cNvPr id="359" name="Chart 358">
              <a:extLst>
                <a:ext uri="{FF2B5EF4-FFF2-40B4-BE49-F238E27FC236}">
                  <a16:creationId xmlns:a16="http://schemas.microsoft.com/office/drawing/2014/main" id="{46A5DFC0-4B89-4C3C-990C-B1CC59A08B78}"/>
                </a:ext>
              </a:extLst>
            </xdr:cNvPr>
            <xdr:cNvGraphicFramePr>
              <a:graphicFrameLocks/>
            </xdr:cNvGraphicFramePr>
          </xdr:nvGraphicFramePr>
          <xdr:xfrm>
            <a:off x="3381375" y="68542581"/>
            <a:ext cx="8464444" cy="4313144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67"/>
            </a:graphicData>
          </a:graphic>
        </xdr:graphicFrame>
        <xdr:sp macro="" textlink="$B$521">
          <xdr:nvSpPr>
            <xdr:cNvPr id="360" name="TextBox 359">
              <a:extLst>
                <a:ext uri="{FF2B5EF4-FFF2-40B4-BE49-F238E27FC236}">
                  <a16:creationId xmlns:a16="http://schemas.microsoft.com/office/drawing/2014/main" id="{B9F3BF34-AC0C-43BC-84A9-6131F792D401}"/>
                </a:ext>
              </a:extLst>
            </xdr:cNvPr>
            <xdr:cNvSpPr txBox="1"/>
          </xdr:nvSpPr>
          <xdr:spPr>
            <a:xfrm>
              <a:off x="10627179" y="68661642"/>
              <a:ext cx="1061358" cy="367393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fld id="{48CE55E1-79E2-4315-A4AD-B25D84798297}" type="TxLink">
                <a:rPr lang="en-US" sz="1200" b="0" i="0" u="none" strike="noStrike">
                  <a:solidFill>
                    <a:srgbClr val="000000"/>
                  </a:solidFill>
                  <a:latin typeface="Calibri"/>
                  <a:cs typeface="Calibri"/>
                </a:rPr>
                <a:pPr algn="ctr"/>
                <a:t>9,000 teu</a:t>
              </a:fld>
              <a:endParaRPr lang="en-US" sz="1200"/>
            </a:p>
          </xdr:txBody>
        </xdr:sp>
      </xdr:grpSp>
      <xdr:grpSp>
        <xdr:nvGrpSpPr>
          <xdr:cNvPr id="356" name="Group 355">
            <a:extLst>
              <a:ext uri="{FF2B5EF4-FFF2-40B4-BE49-F238E27FC236}">
                <a16:creationId xmlns:a16="http://schemas.microsoft.com/office/drawing/2014/main" id="{963ECF13-435A-42A9-BA0E-CFFDDA6C1340}"/>
              </a:ext>
            </a:extLst>
          </xdr:cNvPr>
          <xdr:cNvGrpSpPr/>
        </xdr:nvGrpSpPr>
        <xdr:grpSpPr>
          <a:xfrm>
            <a:off x="3731559" y="64657941"/>
            <a:ext cx="1110152" cy="364052"/>
            <a:chOff x="2028265" y="59492029"/>
            <a:chExt cx="1110152" cy="364052"/>
          </a:xfrm>
        </xdr:grpSpPr>
        <xdr:sp macro="" textlink="$I$17">
          <xdr:nvSpPr>
            <xdr:cNvPr id="357" name="TextBox 356">
              <a:extLst>
                <a:ext uri="{FF2B5EF4-FFF2-40B4-BE49-F238E27FC236}">
                  <a16:creationId xmlns:a16="http://schemas.microsoft.com/office/drawing/2014/main" id="{65FECC33-5175-4C1D-B475-5A5977977010}"/>
                </a:ext>
              </a:extLst>
            </xdr:cNvPr>
            <xdr:cNvSpPr txBox="1"/>
          </xdr:nvSpPr>
          <xdr:spPr>
            <a:xfrm>
              <a:off x="2581835" y="59496512"/>
              <a:ext cx="556582" cy="354853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fld id="{1116E1DF-E60B-4BDD-A7B9-21B7FD0E6471}" type="TxLink">
                <a:rPr lang="en-US" sz="1200" b="0" i="0" u="none" strike="noStrike">
                  <a:solidFill>
                    <a:srgbClr val="0070C0"/>
                  </a:solidFill>
                  <a:latin typeface="Calibri"/>
                  <a:cs typeface="Calibri"/>
                </a:rPr>
                <a:pPr algn="ctr"/>
                <a:t>20.0</a:t>
              </a:fld>
              <a:endParaRPr lang="en-US" sz="1200"/>
            </a:p>
          </xdr:txBody>
        </xdr:sp>
        <xdr:sp macro="" textlink="$A$538">
          <xdr:nvSpPr>
            <xdr:cNvPr id="358" name="TextBox 357">
              <a:extLst>
                <a:ext uri="{FF2B5EF4-FFF2-40B4-BE49-F238E27FC236}">
                  <a16:creationId xmlns:a16="http://schemas.microsoft.com/office/drawing/2014/main" id="{75FE467C-05EA-4E62-9978-FC344E629F50}"/>
                </a:ext>
              </a:extLst>
            </xdr:cNvPr>
            <xdr:cNvSpPr txBox="1"/>
          </xdr:nvSpPr>
          <xdr:spPr>
            <a:xfrm>
              <a:off x="2028265" y="59492029"/>
              <a:ext cx="556582" cy="364052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fld id="{BED14375-0D74-44F4-BD12-B44EDDEFF175}" type="TxLink">
                <a:rPr lang="en-US" sz="1200" b="0" i="0" u="none" strike="noStrike">
                  <a:solidFill>
                    <a:srgbClr val="0070C0"/>
                  </a:solidFill>
                  <a:latin typeface="Calibri"/>
                  <a:cs typeface="Calibri"/>
                </a:rPr>
                <a:pPr algn="ctr"/>
                <a:t>GSA</a:t>
              </a:fld>
              <a:endParaRPr lang="en-US" sz="1200"/>
            </a:p>
          </xdr:txBody>
        </xdr:sp>
      </xdr:grpSp>
    </xdr:grpSp>
    <xdr:clientData/>
  </xdr:twoCellAnchor>
  <xdr:twoCellAnchor editAs="absolute">
    <xdr:from>
      <xdr:col>42</xdr:col>
      <xdr:colOff>317941</xdr:colOff>
      <xdr:row>344</xdr:row>
      <xdr:rowOff>81626</xdr:rowOff>
    </xdr:from>
    <xdr:to>
      <xdr:col>51</xdr:col>
      <xdr:colOff>598465</xdr:colOff>
      <xdr:row>365</xdr:row>
      <xdr:rowOff>156143</xdr:rowOff>
    </xdr:to>
    <xdr:grpSp>
      <xdr:nvGrpSpPr>
        <xdr:cNvPr id="361" name="Group 360">
          <a:extLst>
            <a:ext uri="{FF2B5EF4-FFF2-40B4-BE49-F238E27FC236}">
              <a16:creationId xmlns:a16="http://schemas.microsoft.com/office/drawing/2014/main" id="{565A31C3-8179-464D-9C6E-64A3BA07FB46}"/>
            </a:ext>
          </a:extLst>
        </xdr:cNvPr>
        <xdr:cNvGrpSpPr>
          <a:grpSpLocks noChangeAspect="1"/>
        </xdr:cNvGrpSpPr>
      </xdr:nvGrpSpPr>
      <xdr:grpSpPr>
        <a:xfrm>
          <a:off x="38936524" y="68703959"/>
          <a:ext cx="8472024" cy="4297267"/>
          <a:chOff x="3375772" y="69532272"/>
          <a:chExt cx="8438030" cy="4262717"/>
        </a:xfrm>
      </xdr:grpSpPr>
      <xdr:grpSp>
        <xdr:nvGrpSpPr>
          <xdr:cNvPr id="362" name="Group 361">
            <a:extLst>
              <a:ext uri="{FF2B5EF4-FFF2-40B4-BE49-F238E27FC236}">
                <a16:creationId xmlns:a16="http://schemas.microsoft.com/office/drawing/2014/main" id="{E5F1A8A2-B46E-4FDD-B6E1-3BC9A110D07D}"/>
              </a:ext>
            </a:extLst>
          </xdr:cNvPr>
          <xdr:cNvGrpSpPr/>
        </xdr:nvGrpSpPr>
        <xdr:grpSpPr>
          <a:xfrm>
            <a:off x="3375772" y="69532272"/>
            <a:ext cx="8438030" cy="4262717"/>
            <a:chOff x="3381375" y="73536402"/>
            <a:chExt cx="8464444" cy="4326751"/>
          </a:xfrm>
        </xdr:grpSpPr>
        <xdr:graphicFrame macro="" fPublished="1">
          <xdr:nvGraphicFramePr>
            <xdr:cNvPr id="366" name="Chart 365">
              <a:extLst>
                <a:ext uri="{FF2B5EF4-FFF2-40B4-BE49-F238E27FC236}">
                  <a16:creationId xmlns:a16="http://schemas.microsoft.com/office/drawing/2014/main" id="{8B43ABBE-938A-431F-B064-54900FAEB032}"/>
                </a:ext>
              </a:extLst>
            </xdr:cNvPr>
            <xdr:cNvGraphicFramePr>
              <a:graphicFrameLocks/>
            </xdr:cNvGraphicFramePr>
          </xdr:nvGraphicFramePr>
          <xdr:xfrm>
            <a:off x="3381375" y="73536402"/>
            <a:ext cx="8464444" cy="4326751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68"/>
            </a:graphicData>
          </a:graphic>
        </xdr:graphicFrame>
        <xdr:sp macro="" textlink="$B$522">
          <xdr:nvSpPr>
            <xdr:cNvPr id="367" name="TextBox 366">
              <a:extLst>
                <a:ext uri="{FF2B5EF4-FFF2-40B4-BE49-F238E27FC236}">
                  <a16:creationId xmlns:a16="http://schemas.microsoft.com/office/drawing/2014/main" id="{B0030366-B144-44F2-BFE9-50EFCF3DE967}"/>
                </a:ext>
              </a:extLst>
            </xdr:cNvPr>
            <xdr:cNvSpPr txBox="1"/>
          </xdr:nvSpPr>
          <xdr:spPr>
            <a:xfrm>
              <a:off x="10627179" y="73669071"/>
              <a:ext cx="1061358" cy="367393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fld id="{00DAA796-99A0-41F5-BD92-F0A50E53B450}" type="TxLink">
                <a:rPr lang="en-US" sz="1200" b="0" i="0" u="none" strike="noStrike">
                  <a:solidFill>
                    <a:srgbClr val="000000"/>
                  </a:solidFill>
                  <a:latin typeface="Calibri"/>
                  <a:cs typeface="Calibri"/>
                </a:rPr>
                <a:pPr algn="ctr"/>
                <a:t>14,000 teu</a:t>
              </a:fld>
              <a:endParaRPr lang="en-US" sz="1200"/>
            </a:p>
          </xdr:txBody>
        </xdr:sp>
      </xdr:grpSp>
      <xdr:grpSp>
        <xdr:nvGrpSpPr>
          <xdr:cNvPr id="363" name="Group 362">
            <a:extLst>
              <a:ext uri="{FF2B5EF4-FFF2-40B4-BE49-F238E27FC236}">
                <a16:creationId xmlns:a16="http://schemas.microsoft.com/office/drawing/2014/main" id="{F31A3186-E9D3-4031-8526-4C49DA9186B3}"/>
              </a:ext>
            </a:extLst>
          </xdr:cNvPr>
          <xdr:cNvGrpSpPr/>
        </xdr:nvGrpSpPr>
        <xdr:grpSpPr>
          <a:xfrm>
            <a:off x="3731559" y="69610941"/>
            <a:ext cx="1110152" cy="364052"/>
            <a:chOff x="2028265" y="59492029"/>
            <a:chExt cx="1110152" cy="364052"/>
          </a:xfrm>
        </xdr:grpSpPr>
        <xdr:sp macro="" textlink="$I$18">
          <xdr:nvSpPr>
            <xdr:cNvPr id="364" name="TextBox 363">
              <a:extLst>
                <a:ext uri="{FF2B5EF4-FFF2-40B4-BE49-F238E27FC236}">
                  <a16:creationId xmlns:a16="http://schemas.microsoft.com/office/drawing/2014/main" id="{94CE0CCC-7EEC-4F82-BFB8-F83C5850B814}"/>
                </a:ext>
              </a:extLst>
            </xdr:cNvPr>
            <xdr:cNvSpPr txBox="1"/>
          </xdr:nvSpPr>
          <xdr:spPr>
            <a:xfrm>
              <a:off x="2581835" y="59496512"/>
              <a:ext cx="556582" cy="354853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fld id="{D399ECDD-447C-457A-87C2-50427A9E6240}" type="TxLink">
                <a:rPr lang="en-US" sz="1200" b="0" i="0" u="none" strike="noStrike">
                  <a:solidFill>
                    <a:srgbClr val="0070C0"/>
                  </a:solidFill>
                  <a:latin typeface="Calibri"/>
                  <a:cs typeface="Calibri"/>
                </a:rPr>
                <a:pPr algn="ctr"/>
                <a:t>20.0</a:t>
              </a:fld>
              <a:endParaRPr lang="en-US" sz="1200"/>
            </a:p>
          </xdr:txBody>
        </xdr:sp>
        <xdr:sp macro="" textlink="$A$538">
          <xdr:nvSpPr>
            <xdr:cNvPr id="365" name="TextBox 364">
              <a:extLst>
                <a:ext uri="{FF2B5EF4-FFF2-40B4-BE49-F238E27FC236}">
                  <a16:creationId xmlns:a16="http://schemas.microsoft.com/office/drawing/2014/main" id="{963286A2-E1A8-4970-8620-98C5FCFD490E}"/>
                </a:ext>
              </a:extLst>
            </xdr:cNvPr>
            <xdr:cNvSpPr txBox="1"/>
          </xdr:nvSpPr>
          <xdr:spPr>
            <a:xfrm>
              <a:off x="2028265" y="59492029"/>
              <a:ext cx="556582" cy="364052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fld id="{BED14375-0D74-44F4-BD12-B44EDDEFF175}" type="TxLink">
                <a:rPr lang="en-US" sz="1200" b="0" i="0" u="none" strike="noStrike">
                  <a:solidFill>
                    <a:srgbClr val="0070C0"/>
                  </a:solidFill>
                  <a:latin typeface="Calibri"/>
                  <a:cs typeface="Calibri"/>
                </a:rPr>
                <a:pPr algn="ctr"/>
                <a:t>GSA</a:t>
              </a:fld>
              <a:endParaRPr lang="en-US" sz="1200"/>
            </a:p>
          </xdr:txBody>
        </xdr:sp>
      </xdr:grpSp>
    </xdr:grpSp>
    <xdr:clientData/>
  </xdr:twoCellAnchor>
  <xdr:twoCellAnchor>
    <xdr:from>
      <xdr:col>42</xdr:col>
      <xdr:colOff>317941</xdr:colOff>
      <xdr:row>366</xdr:row>
      <xdr:rowOff>188881</xdr:rowOff>
    </xdr:from>
    <xdr:to>
      <xdr:col>51</xdr:col>
      <xdr:colOff>601187</xdr:colOff>
      <xdr:row>388</xdr:row>
      <xdr:rowOff>59301</xdr:rowOff>
    </xdr:to>
    <xdr:grpSp>
      <xdr:nvGrpSpPr>
        <xdr:cNvPr id="368" name="Group 367">
          <a:extLst>
            <a:ext uri="{FF2B5EF4-FFF2-40B4-BE49-F238E27FC236}">
              <a16:creationId xmlns:a16="http://schemas.microsoft.com/office/drawing/2014/main" id="{C1399CD8-D86C-4F1A-8AFC-A59378CE74EE}"/>
            </a:ext>
          </a:extLst>
        </xdr:cNvPr>
        <xdr:cNvGrpSpPr>
          <a:grpSpLocks noChangeAspect="1"/>
        </xdr:cNvGrpSpPr>
      </xdr:nvGrpSpPr>
      <xdr:grpSpPr>
        <a:xfrm>
          <a:off x="38936524" y="73235048"/>
          <a:ext cx="8474746" cy="4294253"/>
          <a:chOff x="3381375" y="74272337"/>
          <a:chExt cx="8419540" cy="4227419"/>
        </a:xfrm>
      </xdr:grpSpPr>
      <xdr:grpSp>
        <xdr:nvGrpSpPr>
          <xdr:cNvPr id="369" name="Group 368">
            <a:extLst>
              <a:ext uri="{FF2B5EF4-FFF2-40B4-BE49-F238E27FC236}">
                <a16:creationId xmlns:a16="http://schemas.microsoft.com/office/drawing/2014/main" id="{23437DEA-87DF-4B0D-AC7A-D718DD0D59AF}"/>
              </a:ext>
            </a:extLst>
          </xdr:cNvPr>
          <xdr:cNvGrpSpPr>
            <a:grpSpLocks noChangeAspect="1"/>
          </xdr:cNvGrpSpPr>
        </xdr:nvGrpSpPr>
        <xdr:grpSpPr>
          <a:xfrm>
            <a:off x="3381375" y="74272337"/>
            <a:ext cx="8419540" cy="4227419"/>
            <a:chOff x="3381375" y="78591455"/>
            <a:chExt cx="8464444" cy="4313144"/>
          </a:xfrm>
        </xdr:grpSpPr>
        <xdr:graphicFrame macro="" fPublished="1">
          <xdr:nvGraphicFramePr>
            <xdr:cNvPr id="373" name="Chart 372">
              <a:extLst>
                <a:ext uri="{FF2B5EF4-FFF2-40B4-BE49-F238E27FC236}">
                  <a16:creationId xmlns:a16="http://schemas.microsoft.com/office/drawing/2014/main" id="{5F6D8AE3-3999-4466-B2E8-669EBA32924D}"/>
                </a:ext>
              </a:extLst>
            </xdr:cNvPr>
            <xdr:cNvGraphicFramePr>
              <a:graphicFrameLocks/>
            </xdr:cNvGraphicFramePr>
          </xdr:nvGraphicFramePr>
          <xdr:xfrm>
            <a:off x="3381375" y="78591455"/>
            <a:ext cx="8464444" cy="4313144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69"/>
            </a:graphicData>
          </a:graphic>
        </xdr:graphicFrame>
        <xdr:sp macro="" textlink="$B$523">
          <xdr:nvSpPr>
            <xdr:cNvPr id="374" name="TextBox 373">
              <a:extLst>
                <a:ext uri="{FF2B5EF4-FFF2-40B4-BE49-F238E27FC236}">
                  <a16:creationId xmlns:a16="http://schemas.microsoft.com/office/drawing/2014/main" id="{0676C15C-3FD3-42BF-A6B2-2BB8E1D449EE}"/>
                </a:ext>
              </a:extLst>
            </xdr:cNvPr>
            <xdr:cNvSpPr txBox="1"/>
          </xdr:nvSpPr>
          <xdr:spPr>
            <a:xfrm>
              <a:off x="10627179" y="78744535"/>
              <a:ext cx="1061358" cy="367393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fld id="{CE0F7E8D-69B8-42EC-AFBE-028637F05F19}" type="TxLink">
                <a:rPr lang="en-US" sz="1200" b="0" i="0" u="none" strike="noStrike">
                  <a:solidFill>
                    <a:srgbClr val="000000"/>
                  </a:solidFill>
                  <a:latin typeface="Calibri"/>
                  <a:cs typeface="Calibri"/>
                </a:rPr>
                <a:pPr algn="ctr"/>
                <a:t>17,000 teu</a:t>
              </a:fld>
              <a:endParaRPr lang="en-US" sz="1200"/>
            </a:p>
          </xdr:txBody>
        </xdr:sp>
      </xdr:grpSp>
      <xdr:grpSp>
        <xdr:nvGrpSpPr>
          <xdr:cNvPr id="370" name="Group 369">
            <a:extLst>
              <a:ext uri="{FF2B5EF4-FFF2-40B4-BE49-F238E27FC236}">
                <a16:creationId xmlns:a16="http://schemas.microsoft.com/office/drawing/2014/main" id="{D9BB244F-5951-4890-BAAC-193572CEDB76}"/>
              </a:ext>
            </a:extLst>
          </xdr:cNvPr>
          <xdr:cNvGrpSpPr/>
        </xdr:nvGrpSpPr>
        <xdr:grpSpPr>
          <a:xfrm>
            <a:off x="3737163" y="74354950"/>
            <a:ext cx="1111833" cy="360691"/>
            <a:chOff x="2028265" y="59492029"/>
            <a:chExt cx="1110152" cy="364052"/>
          </a:xfrm>
        </xdr:grpSpPr>
        <xdr:sp macro="" textlink="$I$19">
          <xdr:nvSpPr>
            <xdr:cNvPr id="371" name="TextBox 370">
              <a:extLst>
                <a:ext uri="{FF2B5EF4-FFF2-40B4-BE49-F238E27FC236}">
                  <a16:creationId xmlns:a16="http://schemas.microsoft.com/office/drawing/2014/main" id="{BA8539A8-A984-461A-AAC0-E03525B38C62}"/>
                </a:ext>
              </a:extLst>
            </xdr:cNvPr>
            <xdr:cNvSpPr txBox="1"/>
          </xdr:nvSpPr>
          <xdr:spPr>
            <a:xfrm>
              <a:off x="2581835" y="59496512"/>
              <a:ext cx="556582" cy="354853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fld id="{6B2551B9-F3F0-4AE8-B6C5-D46ECAC84352}" type="TxLink">
                <a:rPr lang="en-US" sz="1200" b="0" i="0" u="none" strike="noStrike">
                  <a:solidFill>
                    <a:srgbClr val="0070C0"/>
                  </a:solidFill>
                  <a:latin typeface="Calibri"/>
                  <a:cs typeface="Calibri"/>
                </a:rPr>
                <a:pPr algn="ctr"/>
                <a:t>20.0</a:t>
              </a:fld>
              <a:endParaRPr lang="en-US" sz="1200"/>
            </a:p>
          </xdr:txBody>
        </xdr:sp>
        <xdr:sp macro="" textlink="$A$538">
          <xdr:nvSpPr>
            <xdr:cNvPr id="372" name="TextBox 371">
              <a:extLst>
                <a:ext uri="{FF2B5EF4-FFF2-40B4-BE49-F238E27FC236}">
                  <a16:creationId xmlns:a16="http://schemas.microsoft.com/office/drawing/2014/main" id="{E556D306-F389-4CE1-8DFB-185D83290802}"/>
                </a:ext>
              </a:extLst>
            </xdr:cNvPr>
            <xdr:cNvSpPr txBox="1"/>
          </xdr:nvSpPr>
          <xdr:spPr>
            <a:xfrm>
              <a:off x="2028265" y="59492029"/>
              <a:ext cx="556582" cy="364052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fld id="{BED14375-0D74-44F4-BD12-B44EDDEFF175}" type="TxLink">
                <a:rPr lang="en-US" sz="1200" b="0" i="0" u="none" strike="noStrike">
                  <a:solidFill>
                    <a:srgbClr val="0070C0"/>
                  </a:solidFill>
                  <a:latin typeface="Calibri"/>
                  <a:cs typeface="Calibri"/>
                </a:rPr>
                <a:pPr algn="ctr"/>
                <a:t>GSA</a:t>
              </a:fld>
              <a:endParaRPr lang="en-US" sz="1200"/>
            </a:p>
          </xdr:txBody>
        </xdr:sp>
      </xdr:grpSp>
    </xdr:grpSp>
    <xdr:clientData/>
  </xdr:twoCellAnchor>
  <xdr:twoCellAnchor editAs="absolute">
    <xdr:from>
      <xdr:col>42</xdr:col>
      <xdr:colOff>317941</xdr:colOff>
      <xdr:row>389</xdr:row>
      <xdr:rowOff>92039</xdr:rowOff>
    </xdr:from>
    <xdr:to>
      <xdr:col>51</xdr:col>
      <xdr:colOff>598465</xdr:colOff>
      <xdr:row>410</xdr:row>
      <xdr:rowOff>151563</xdr:rowOff>
    </xdr:to>
    <xdr:grpSp>
      <xdr:nvGrpSpPr>
        <xdr:cNvPr id="375" name="Group 374">
          <a:extLst>
            <a:ext uri="{FF2B5EF4-FFF2-40B4-BE49-F238E27FC236}">
              <a16:creationId xmlns:a16="http://schemas.microsoft.com/office/drawing/2014/main" id="{DD54E12A-B842-41DB-8CBB-AADE4BDD487D}"/>
            </a:ext>
          </a:extLst>
        </xdr:cNvPr>
        <xdr:cNvGrpSpPr>
          <a:grpSpLocks noChangeAspect="1"/>
        </xdr:cNvGrpSpPr>
      </xdr:nvGrpSpPr>
      <xdr:grpSpPr>
        <a:xfrm>
          <a:off x="38936524" y="77763122"/>
          <a:ext cx="8472024" cy="4282274"/>
          <a:chOff x="3375772" y="79419176"/>
          <a:chExt cx="8438030" cy="4262717"/>
        </a:xfrm>
      </xdr:grpSpPr>
      <xdr:grpSp>
        <xdr:nvGrpSpPr>
          <xdr:cNvPr id="376" name="Group 375">
            <a:extLst>
              <a:ext uri="{FF2B5EF4-FFF2-40B4-BE49-F238E27FC236}">
                <a16:creationId xmlns:a16="http://schemas.microsoft.com/office/drawing/2014/main" id="{AF7BEBD1-64B7-4BE8-B6AF-E79D4E93741F}"/>
              </a:ext>
            </a:extLst>
          </xdr:cNvPr>
          <xdr:cNvGrpSpPr/>
        </xdr:nvGrpSpPr>
        <xdr:grpSpPr>
          <a:xfrm>
            <a:off x="3375772" y="79419176"/>
            <a:ext cx="8438030" cy="4262717"/>
            <a:chOff x="3381375" y="83694133"/>
            <a:chExt cx="8464444" cy="4313144"/>
          </a:xfrm>
        </xdr:grpSpPr>
        <xdr:graphicFrame macro="" fPublished="1">
          <xdr:nvGraphicFramePr>
            <xdr:cNvPr id="380" name="Chart 379">
              <a:extLst>
                <a:ext uri="{FF2B5EF4-FFF2-40B4-BE49-F238E27FC236}">
                  <a16:creationId xmlns:a16="http://schemas.microsoft.com/office/drawing/2014/main" id="{A2FE816C-4941-4CBB-99BE-2B23E672A8A9}"/>
                </a:ext>
              </a:extLst>
            </xdr:cNvPr>
            <xdr:cNvGraphicFramePr>
              <a:graphicFrameLocks/>
            </xdr:cNvGraphicFramePr>
          </xdr:nvGraphicFramePr>
          <xdr:xfrm>
            <a:off x="3381375" y="83694133"/>
            <a:ext cx="8464444" cy="4313144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70"/>
            </a:graphicData>
          </a:graphic>
        </xdr:graphicFrame>
        <xdr:sp macro="" textlink="$B$524">
          <xdr:nvSpPr>
            <xdr:cNvPr id="381" name="TextBox 380">
              <a:extLst>
                <a:ext uri="{FF2B5EF4-FFF2-40B4-BE49-F238E27FC236}">
                  <a16:creationId xmlns:a16="http://schemas.microsoft.com/office/drawing/2014/main" id="{333399AF-5ACE-46BD-9811-E4EF60C7D6C8}"/>
                </a:ext>
              </a:extLst>
            </xdr:cNvPr>
            <xdr:cNvSpPr txBox="1"/>
          </xdr:nvSpPr>
          <xdr:spPr>
            <a:xfrm>
              <a:off x="9960429" y="83833608"/>
              <a:ext cx="1714500" cy="367393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fld id="{E2E97050-D13E-46F7-B52D-005D793D72E2}" type="TxLink">
                <a:rPr lang="en-US" sz="1200" b="0" i="0" u="none" strike="noStrike">
                  <a:solidFill>
                    <a:srgbClr val="000000"/>
                  </a:solidFill>
                  <a:latin typeface="Calibri"/>
                  <a:cs typeface="Calibri"/>
                </a:rPr>
                <a:pPr algn="ctr"/>
                <a:t>Handymax</a:t>
              </a:fld>
              <a:endParaRPr lang="en-US" sz="1200"/>
            </a:p>
          </xdr:txBody>
        </xdr:sp>
      </xdr:grpSp>
      <xdr:grpSp>
        <xdr:nvGrpSpPr>
          <xdr:cNvPr id="377" name="Group 376">
            <a:extLst>
              <a:ext uri="{FF2B5EF4-FFF2-40B4-BE49-F238E27FC236}">
                <a16:creationId xmlns:a16="http://schemas.microsoft.com/office/drawing/2014/main" id="{ED297F86-26EB-4839-9933-3F0C0D0D6FB1}"/>
              </a:ext>
            </a:extLst>
          </xdr:cNvPr>
          <xdr:cNvGrpSpPr/>
        </xdr:nvGrpSpPr>
        <xdr:grpSpPr>
          <a:xfrm>
            <a:off x="3731559" y="79494529"/>
            <a:ext cx="1110152" cy="364052"/>
            <a:chOff x="2028265" y="59492029"/>
            <a:chExt cx="1110152" cy="364052"/>
          </a:xfrm>
        </xdr:grpSpPr>
        <xdr:sp macro="" textlink="$I$20">
          <xdr:nvSpPr>
            <xdr:cNvPr id="378" name="TextBox 377">
              <a:extLst>
                <a:ext uri="{FF2B5EF4-FFF2-40B4-BE49-F238E27FC236}">
                  <a16:creationId xmlns:a16="http://schemas.microsoft.com/office/drawing/2014/main" id="{D0F921CC-6193-440F-976C-042C0C67244B}"/>
                </a:ext>
              </a:extLst>
            </xdr:cNvPr>
            <xdr:cNvSpPr txBox="1"/>
          </xdr:nvSpPr>
          <xdr:spPr>
            <a:xfrm>
              <a:off x="2581835" y="59496512"/>
              <a:ext cx="556582" cy="354853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fld id="{6C35EA49-78C9-4972-A3AB-038FBA8FF087}" type="TxLink">
                <a:rPr lang="en-US" sz="1200" b="0" i="0" u="none" strike="noStrike">
                  <a:solidFill>
                    <a:srgbClr val="0070C0"/>
                  </a:solidFill>
                  <a:latin typeface="Calibri"/>
                  <a:cs typeface="Calibri"/>
                </a:rPr>
                <a:pPr algn="ctr"/>
                <a:t>12.0</a:t>
              </a:fld>
              <a:endParaRPr lang="en-US" sz="1200"/>
            </a:p>
          </xdr:txBody>
        </xdr:sp>
        <xdr:sp macro="" textlink="$A$538">
          <xdr:nvSpPr>
            <xdr:cNvPr id="379" name="TextBox 378">
              <a:extLst>
                <a:ext uri="{FF2B5EF4-FFF2-40B4-BE49-F238E27FC236}">
                  <a16:creationId xmlns:a16="http://schemas.microsoft.com/office/drawing/2014/main" id="{5DB7F77D-B086-4934-B5E4-BC269E65158E}"/>
                </a:ext>
              </a:extLst>
            </xdr:cNvPr>
            <xdr:cNvSpPr txBox="1"/>
          </xdr:nvSpPr>
          <xdr:spPr>
            <a:xfrm>
              <a:off x="2028265" y="59492029"/>
              <a:ext cx="556582" cy="364052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fld id="{BED14375-0D74-44F4-BD12-B44EDDEFF175}" type="TxLink">
                <a:rPr lang="en-US" sz="1200" b="0" i="0" u="none" strike="noStrike">
                  <a:solidFill>
                    <a:srgbClr val="0070C0"/>
                  </a:solidFill>
                  <a:latin typeface="Calibri"/>
                  <a:cs typeface="Calibri"/>
                </a:rPr>
                <a:pPr algn="ctr"/>
                <a:t>GSA</a:t>
              </a:fld>
              <a:endParaRPr lang="en-US" sz="1200"/>
            </a:p>
          </xdr:txBody>
        </xdr:sp>
      </xdr:grpSp>
    </xdr:grpSp>
    <xdr:clientData/>
  </xdr:twoCellAnchor>
  <xdr:twoCellAnchor editAs="absolute">
    <xdr:from>
      <xdr:col>42</xdr:col>
      <xdr:colOff>317941</xdr:colOff>
      <xdr:row>411</xdr:row>
      <xdr:rowOff>184301</xdr:rowOff>
    </xdr:from>
    <xdr:to>
      <xdr:col>51</xdr:col>
      <xdr:colOff>598465</xdr:colOff>
      <xdr:row>433</xdr:row>
      <xdr:rowOff>58793</xdr:rowOff>
    </xdr:to>
    <xdr:grpSp>
      <xdr:nvGrpSpPr>
        <xdr:cNvPr id="382" name="Group 381">
          <a:extLst>
            <a:ext uri="{FF2B5EF4-FFF2-40B4-BE49-F238E27FC236}">
              <a16:creationId xmlns:a16="http://schemas.microsoft.com/office/drawing/2014/main" id="{36B7EB87-52A4-437D-9B23-B9EB6D55B776}"/>
            </a:ext>
          </a:extLst>
        </xdr:cNvPr>
        <xdr:cNvGrpSpPr>
          <a:grpSpLocks noChangeAspect="1"/>
        </xdr:cNvGrpSpPr>
      </xdr:nvGrpSpPr>
      <xdr:grpSpPr>
        <a:xfrm>
          <a:off x="38936524" y="82279218"/>
          <a:ext cx="8472024" cy="4298325"/>
          <a:chOff x="3375772" y="84368231"/>
          <a:chExt cx="8438030" cy="4262717"/>
        </a:xfrm>
      </xdr:grpSpPr>
      <xdr:grpSp>
        <xdr:nvGrpSpPr>
          <xdr:cNvPr id="383" name="Group 382">
            <a:extLst>
              <a:ext uri="{FF2B5EF4-FFF2-40B4-BE49-F238E27FC236}">
                <a16:creationId xmlns:a16="http://schemas.microsoft.com/office/drawing/2014/main" id="{6A1B13C2-9B1C-4B8B-BD78-5C955B05B267}"/>
              </a:ext>
            </a:extLst>
          </xdr:cNvPr>
          <xdr:cNvGrpSpPr/>
        </xdr:nvGrpSpPr>
        <xdr:grpSpPr>
          <a:xfrm>
            <a:off x="3375772" y="84368231"/>
            <a:ext cx="8438030" cy="4262717"/>
            <a:chOff x="3381375" y="88782524"/>
            <a:chExt cx="8464444" cy="4313144"/>
          </a:xfrm>
        </xdr:grpSpPr>
        <xdr:graphicFrame macro="" fPublished="1">
          <xdr:nvGraphicFramePr>
            <xdr:cNvPr id="387" name="Chart 386">
              <a:extLst>
                <a:ext uri="{FF2B5EF4-FFF2-40B4-BE49-F238E27FC236}">
                  <a16:creationId xmlns:a16="http://schemas.microsoft.com/office/drawing/2014/main" id="{F36D2F0E-D6E5-4FEA-935D-E9B8C121A699}"/>
                </a:ext>
              </a:extLst>
            </xdr:cNvPr>
            <xdr:cNvGraphicFramePr>
              <a:graphicFrameLocks/>
            </xdr:cNvGraphicFramePr>
          </xdr:nvGraphicFramePr>
          <xdr:xfrm>
            <a:off x="3381375" y="88782524"/>
            <a:ext cx="8464444" cy="4313144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71"/>
            </a:graphicData>
          </a:graphic>
        </xdr:graphicFrame>
        <xdr:sp macro="" textlink="$B$525">
          <xdr:nvSpPr>
            <xdr:cNvPr id="388" name="TextBox 387">
              <a:extLst>
                <a:ext uri="{FF2B5EF4-FFF2-40B4-BE49-F238E27FC236}">
                  <a16:creationId xmlns:a16="http://schemas.microsoft.com/office/drawing/2014/main" id="{9EDA7EDD-DC05-46FA-A2C6-65B41FE46946}"/>
                </a:ext>
              </a:extLst>
            </xdr:cNvPr>
            <xdr:cNvSpPr txBox="1"/>
          </xdr:nvSpPr>
          <xdr:spPr>
            <a:xfrm>
              <a:off x="9987643" y="88909071"/>
              <a:ext cx="1714500" cy="367393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fld id="{A86EC69A-F4B9-4FE9-BF36-C61D22B948B3}" type="TxLink">
                <a:rPr lang="en-US" sz="1200" b="0" i="0" u="none" strike="noStrike">
                  <a:solidFill>
                    <a:srgbClr val="000000"/>
                  </a:solidFill>
                  <a:latin typeface="Calibri"/>
                  <a:cs typeface="Calibri"/>
                </a:rPr>
                <a:pPr algn="ctr"/>
                <a:t>Panamax</a:t>
              </a:fld>
              <a:endParaRPr lang="en-US" sz="1200"/>
            </a:p>
          </xdr:txBody>
        </xdr:sp>
      </xdr:grpSp>
      <xdr:grpSp>
        <xdr:nvGrpSpPr>
          <xdr:cNvPr id="384" name="Group 383">
            <a:extLst>
              <a:ext uri="{FF2B5EF4-FFF2-40B4-BE49-F238E27FC236}">
                <a16:creationId xmlns:a16="http://schemas.microsoft.com/office/drawing/2014/main" id="{C5A6E38D-72F8-4C25-8D05-B59199917A47}"/>
              </a:ext>
            </a:extLst>
          </xdr:cNvPr>
          <xdr:cNvGrpSpPr/>
        </xdr:nvGrpSpPr>
        <xdr:grpSpPr>
          <a:xfrm>
            <a:off x="3697942" y="84447530"/>
            <a:ext cx="1110152" cy="364052"/>
            <a:chOff x="2028265" y="59492029"/>
            <a:chExt cx="1110152" cy="364052"/>
          </a:xfrm>
        </xdr:grpSpPr>
        <xdr:sp macro="" textlink="$I$21">
          <xdr:nvSpPr>
            <xdr:cNvPr id="385" name="TextBox 384">
              <a:extLst>
                <a:ext uri="{FF2B5EF4-FFF2-40B4-BE49-F238E27FC236}">
                  <a16:creationId xmlns:a16="http://schemas.microsoft.com/office/drawing/2014/main" id="{AD236ACC-90D4-49C2-B2D1-7213E7BAF235}"/>
                </a:ext>
              </a:extLst>
            </xdr:cNvPr>
            <xdr:cNvSpPr txBox="1"/>
          </xdr:nvSpPr>
          <xdr:spPr>
            <a:xfrm>
              <a:off x="2581835" y="59496512"/>
              <a:ext cx="556582" cy="354853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fld id="{08D03D91-EFA7-4C16-9ADF-84845F01A732}" type="TxLink">
                <a:rPr lang="en-US" sz="1200" b="0" i="0" u="none" strike="noStrike">
                  <a:solidFill>
                    <a:srgbClr val="0070C0"/>
                  </a:solidFill>
                  <a:latin typeface="Calibri"/>
                  <a:cs typeface="Calibri"/>
                </a:rPr>
                <a:pPr algn="ctr"/>
                <a:t>12.0</a:t>
              </a:fld>
              <a:endParaRPr lang="en-US" sz="1200"/>
            </a:p>
          </xdr:txBody>
        </xdr:sp>
        <xdr:sp macro="" textlink="$A$538">
          <xdr:nvSpPr>
            <xdr:cNvPr id="386" name="TextBox 385">
              <a:extLst>
                <a:ext uri="{FF2B5EF4-FFF2-40B4-BE49-F238E27FC236}">
                  <a16:creationId xmlns:a16="http://schemas.microsoft.com/office/drawing/2014/main" id="{D5A643EF-4E25-44B3-B9B8-0184E874E75A}"/>
                </a:ext>
              </a:extLst>
            </xdr:cNvPr>
            <xdr:cNvSpPr txBox="1"/>
          </xdr:nvSpPr>
          <xdr:spPr>
            <a:xfrm>
              <a:off x="2028265" y="59492029"/>
              <a:ext cx="556582" cy="364052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fld id="{BED14375-0D74-44F4-BD12-B44EDDEFF175}" type="TxLink">
                <a:rPr lang="en-US" sz="1200" b="0" i="0" u="none" strike="noStrike">
                  <a:solidFill>
                    <a:srgbClr val="0070C0"/>
                  </a:solidFill>
                  <a:latin typeface="Calibri"/>
                  <a:cs typeface="Calibri"/>
                </a:rPr>
                <a:pPr algn="ctr"/>
                <a:t>GSA</a:t>
              </a:fld>
              <a:endParaRPr lang="en-US" sz="1200"/>
            </a:p>
          </xdr:txBody>
        </xdr:sp>
      </xdr:grpSp>
    </xdr:grpSp>
    <xdr:clientData/>
  </xdr:twoCellAnchor>
  <xdr:twoCellAnchor editAs="absolute">
    <xdr:from>
      <xdr:col>42</xdr:col>
      <xdr:colOff>317941</xdr:colOff>
      <xdr:row>434</xdr:row>
      <xdr:rowOff>91530</xdr:rowOff>
    </xdr:from>
    <xdr:to>
      <xdr:col>51</xdr:col>
      <xdr:colOff>598465</xdr:colOff>
      <xdr:row>455</xdr:row>
      <xdr:rowOff>160093</xdr:rowOff>
    </xdr:to>
    <xdr:grpSp>
      <xdr:nvGrpSpPr>
        <xdr:cNvPr id="389" name="Group 388">
          <a:extLst>
            <a:ext uri="{FF2B5EF4-FFF2-40B4-BE49-F238E27FC236}">
              <a16:creationId xmlns:a16="http://schemas.microsoft.com/office/drawing/2014/main" id="{D619BB5A-03DB-44D7-89D7-53CB22EF9F08}"/>
            </a:ext>
          </a:extLst>
        </xdr:cNvPr>
        <xdr:cNvGrpSpPr>
          <a:grpSpLocks noChangeAspect="1"/>
        </xdr:cNvGrpSpPr>
      </xdr:nvGrpSpPr>
      <xdr:grpSpPr>
        <a:xfrm>
          <a:off x="38936524" y="86811363"/>
          <a:ext cx="8472024" cy="4291313"/>
          <a:chOff x="3375772" y="89306080"/>
          <a:chExt cx="8438030" cy="4262718"/>
        </a:xfrm>
      </xdr:grpSpPr>
      <xdr:grpSp>
        <xdr:nvGrpSpPr>
          <xdr:cNvPr id="390" name="Group 389">
            <a:extLst>
              <a:ext uri="{FF2B5EF4-FFF2-40B4-BE49-F238E27FC236}">
                <a16:creationId xmlns:a16="http://schemas.microsoft.com/office/drawing/2014/main" id="{B27F4EB5-8D2A-46B4-93BB-481FE0277EA1}"/>
              </a:ext>
            </a:extLst>
          </xdr:cNvPr>
          <xdr:cNvGrpSpPr/>
        </xdr:nvGrpSpPr>
        <xdr:grpSpPr>
          <a:xfrm>
            <a:off x="3375772" y="89306080"/>
            <a:ext cx="8438030" cy="4262718"/>
            <a:chOff x="3405187" y="93719196"/>
            <a:chExt cx="8464444" cy="4313144"/>
          </a:xfrm>
        </xdr:grpSpPr>
        <xdr:graphicFrame macro="" fPublished="1">
          <xdr:nvGraphicFramePr>
            <xdr:cNvPr id="394" name="Chart 393">
              <a:extLst>
                <a:ext uri="{FF2B5EF4-FFF2-40B4-BE49-F238E27FC236}">
                  <a16:creationId xmlns:a16="http://schemas.microsoft.com/office/drawing/2014/main" id="{1B0A2E51-98E6-44E1-965C-799C55784862}"/>
                </a:ext>
              </a:extLst>
            </xdr:cNvPr>
            <xdr:cNvGraphicFramePr>
              <a:graphicFrameLocks/>
            </xdr:cNvGraphicFramePr>
          </xdr:nvGraphicFramePr>
          <xdr:xfrm>
            <a:off x="3405187" y="93719196"/>
            <a:ext cx="8464444" cy="4313144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72"/>
            </a:graphicData>
          </a:graphic>
        </xdr:graphicFrame>
        <xdr:sp macro="" textlink="$B$526">
          <xdr:nvSpPr>
            <xdr:cNvPr id="395" name="TextBox 394">
              <a:extLst>
                <a:ext uri="{FF2B5EF4-FFF2-40B4-BE49-F238E27FC236}">
                  <a16:creationId xmlns:a16="http://schemas.microsoft.com/office/drawing/2014/main" id="{D068A9A7-863B-450A-A86A-92247CC1EF8A}"/>
                </a:ext>
              </a:extLst>
            </xdr:cNvPr>
            <xdr:cNvSpPr txBox="1"/>
          </xdr:nvSpPr>
          <xdr:spPr>
            <a:xfrm>
              <a:off x="9960429" y="93834857"/>
              <a:ext cx="1714500" cy="367393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fld id="{7552572D-1D64-4A9D-A603-606912A7AB36}" type="TxLink">
                <a:rPr lang="en-US" sz="1200" b="0" i="0" u="none" strike="noStrike">
                  <a:solidFill>
                    <a:srgbClr val="000000"/>
                  </a:solidFill>
                  <a:latin typeface="Calibri"/>
                  <a:cs typeface="Calibri"/>
                </a:rPr>
                <a:pPr algn="ctr"/>
                <a:t>Capesize</a:t>
              </a:fld>
              <a:endParaRPr lang="en-US" sz="1200"/>
            </a:p>
          </xdr:txBody>
        </xdr:sp>
      </xdr:grpSp>
      <xdr:grpSp>
        <xdr:nvGrpSpPr>
          <xdr:cNvPr id="391" name="Group 390">
            <a:extLst>
              <a:ext uri="{FF2B5EF4-FFF2-40B4-BE49-F238E27FC236}">
                <a16:creationId xmlns:a16="http://schemas.microsoft.com/office/drawing/2014/main" id="{94A77569-5E1A-4978-B26E-625A20AAE6AD}"/>
              </a:ext>
            </a:extLst>
          </xdr:cNvPr>
          <xdr:cNvGrpSpPr/>
        </xdr:nvGrpSpPr>
        <xdr:grpSpPr>
          <a:xfrm>
            <a:off x="3742765" y="89378117"/>
            <a:ext cx="1110152" cy="364052"/>
            <a:chOff x="2028265" y="59492029"/>
            <a:chExt cx="1110152" cy="364052"/>
          </a:xfrm>
        </xdr:grpSpPr>
        <xdr:sp macro="" textlink="$I$22">
          <xdr:nvSpPr>
            <xdr:cNvPr id="392" name="TextBox 391">
              <a:extLst>
                <a:ext uri="{FF2B5EF4-FFF2-40B4-BE49-F238E27FC236}">
                  <a16:creationId xmlns:a16="http://schemas.microsoft.com/office/drawing/2014/main" id="{00B60483-902F-47F6-BD9F-4EB0F9B0A30C}"/>
                </a:ext>
              </a:extLst>
            </xdr:cNvPr>
            <xdr:cNvSpPr txBox="1"/>
          </xdr:nvSpPr>
          <xdr:spPr>
            <a:xfrm>
              <a:off x="2581835" y="59496512"/>
              <a:ext cx="556582" cy="354853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fld id="{3C6DD509-D9DD-4272-8553-E97AD6A98735}" type="TxLink">
                <a:rPr lang="en-US" sz="1200" b="0" i="0" u="none" strike="noStrike">
                  <a:solidFill>
                    <a:srgbClr val="0070C0"/>
                  </a:solidFill>
                  <a:latin typeface="Calibri"/>
                  <a:cs typeface="Calibri"/>
                </a:rPr>
                <a:pPr algn="ctr"/>
                <a:t>12.0</a:t>
              </a:fld>
              <a:endParaRPr lang="en-US" sz="1200"/>
            </a:p>
          </xdr:txBody>
        </xdr:sp>
        <xdr:sp macro="" textlink="$A$538">
          <xdr:nvSpPr>
            <xdr:cNvPr id="393" name="TextBox 392">
              <a:extLst>
                <a:ext uri="{FF2B5EF4-FFF2-40B4-BE49-F238E27FC236}">
                  <a16:creationId xmlns:a16="http://schemas.microsoft.com/office/drawing/2014/main" id="{AB9AB153-8E80-49A7-88D7-BC18D9FBF553}"/>
                </a:ext>
              </a:extLst>
            </xdr:cNvPr>
            <xdr:cNvSpPr txBox="1"/>
          </xdr:nvSpPr>
          <xdr:spPr>
            <a:xfrm>
              <a:off x="2028265" y="59492029"/>
              <a:ext cx="556582" cy="364052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fld id="{BED14375-0D74-44F4-BD12-B44EDDEFF175}" type="TxLink">
                <a:rPr lang="en-US" sz="1200" b="0" i="0" u="none" strike="noStrike">
                  <a:solidFill>
                    <a:srgbClr val="0070C0"/>
                  </a:solidFill>
                  <a:latin typeface="Calibri"/>
                  <a:cs typeface="Calibri"/>
                </a:rPr>
                <a:pPr algn="ctr"/>
                <a:t>GSA</a:t>
              </a:fld>
              <a:endParaRPr lang="en-US" sz="1200"/>
            </a:p>
          </xdr:txBody>
        </xdr:sp>
      </xdr:grpSp>
    </xdr:grpSp>
    <xdr:clientData/>
  </xdr:twoCellAnchor>
  <xdr:twoCellAnchor editAs="absolute">
    <xdr:from>
      <xdr:col>72</xdr:col>
      <xdr:colOff>507450</xdr:colOff>
      <xdr:row>254</xdr:row>
      <xdr:rowOff>102969</xdr:rowOff>
    </xdr:from>
    <xdr:to>
      <xdr:col>82</xdr:col>
      <xdr:colOff>340203</xdr:colOff>
      <xdr:row>275</xdr:row>
      <xdr:rowOff>127482</xdr:rowOff>
    </xdr:to>
    <xdr:grpSp>
      <xdr:nvGrpSpPr>
        <xdr:cNvPr id="396" name="Group 395">
          <a:extLst>
            <a:ext uri="{FF2B5EF4-FFF2-40B4-BE49-F238E27FC236}">
              <a16:creationId xmlns:a16="http://schemas.microsoft.com/office/drawing/2014/main" id="{42515375-FD6B-4181-ACFB-8A5D5E9D00FA}"/>
            </a:ext>
          </a:extLst>
        </xdr:cNvPr>
        <xdr:cNvGrpSpPr>
          <a:grpSpLocks noChangeAspect="1"/>
        </xdr:cNvGrpSpPr>
      </xdr:nvGrpSpPr>
      <xdr:grpSpPr>
        <a:xfrm>
          <a:off x="66431033" y="50627802"/>
          <a:ext cx="8564003" cy="4247263"/>
          <a:chOff x="17430750" y="53775429"/>
          <a:chExt cx="8480772" cy="4313144"/>
        </a:xfrm>
      </xdr:grpSpPr>
      <xdr:graphicFrame macro="" fPublished="1">
        <xdr:nvGraphicFramePr>
          <xdr:cNvPr id="397" name="Chart 396">
            <a:extLst>
              <a:ext uri="{FF2B5EF4-FFF2-40B4-BE49-F238E27FC236}">
                <a16:creationId xmlns:a16="http://schemas.microsoft.com/office/drawing/2014/main" id="{5B66547A-C1AB-4D7B-8D5F-588399B656CD}"/>
              </a:ext>
            </a:extLst>
          </xdr:cNvPr>
          <xdr:cNvGraphicFramePr>
            <a:graphicFrameLocks/>
          </xdr:cNvGraphicFramePr>
        </xdr:nvGraphicFramePr>
        <xdr:xfrm>
          <a:off x="17430750" y="53775429"/>
          <a:ext cx="8480772" cy="4313144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73"/>
          </a:graphicData>
        </a:graphic>
      </xdr:graphicFrame>
      <xdr:sp macro="" textlink="$O$518">
        <xdr:nvSpPr>
          <xdr:cNvPr id="398" name="TextBox 397">
            <a:extLst>
              <a:ext uri="{FF2B5EF4-FFF2-40B4-BE49-F238E27FC236}">
                <a16:creationId xmlns:a16="http://schemas.microsoft.com/office/drawing/2014/main" id="{F585D82F-5BFB-4C3A-A24D-8B09550C0983}"/>
              </a:ext>
            </a:extLst>
          </xdr:cNvPr>
          <xdr:cNvSpPr txBox="1"/>
        </xdr:nvSpPr>
        <xdr:spPr>
          <a:xfrm>
            <a:off x="24683357" y="53897893"/>
            <a:ext cx="1061358" cy="367393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fld id="{5754A9B4-9BF1-4AB8-817C-8A95890BDFAC}" type="TxLink">
              <a:rPr lang="en-US" sz="1200" b="0" i="0" u="none" strike="noStrike">
                <a:solidFill>
                  <a:srgbClr val="000000"/>
                </a:solidFill>
                <a:latin typeface="Calibri"/>
                <a:cs typeface="Calibri"/>
              </a:rPr>
              <a:pPr algn="ctr"/>
              <a:t>1,000 teu</a:t>
            </a:fld>
            <a:endParaRPr lang="en-US" sz="1200"/>
          </a:p>
        </xdr:txBody>
      </xdr:sp>
    </xdr:grpSp>
    <xdr:clientData/>
  </xdr:twoCellAnchor>
  <xdr:twoCellAnchor editAs="absolute">
    <xdr:from>
      <xdr:col>62</xdr:col>
      <xdr:colOff>709332</xdr:colOff>
      <xdr:row>254</xdr:row>
      <xdr:rowOff>102969</xdr:rowOff>
    </xdr:from>
    <xdr:to>
      <xdr:col>72</xdr:col>
      <xdr:colOff>78178</xdr:colOff>
      <xdr:row>275</xdr:row>
      <xdr:rowOff>107128</xdr:rowOff>
    </xdr:to>
    <xdr:grpSp>
      <xdr:nvGrpSpPr>
        <xdr:cNvPr id="399" name="Group 398">
          <a:extLst>
            <a:ext uri="{FF2B5EF4-FFF2-40B4-BE49-F238E27FC236}">
              <a16:creationId xmlns:a16="http://schemas.microsoft.com/office/drawing/2014/main" id="{F18FA578-87CF-46DE-8073-A720FB53DB52}"/>
            </a:ext>
          </a:extLst>
        </xdr:cNvPr>
        <xdr:cNvGrpSpPr>
          <a:grpSpLocks noChangeAspect="1"/>
        </xdr:cNvGrpSpPr>
      </xdr:nvGrpSpPr>
      <xdr:grpSpPr>
        <a:xfrm>
          <a:off x="57531249" y="50627802"/>
          <a:ext cx="8470512" cy="4226909"/>
          <a:chOff x="3375772" y="49775781"/>
          <a:chExt cx="8438030" cy="4273924"/>
        </a:xfrm>
      </xdr:grpSpPr>
      <xdr:grpSp>
        <xdr:nvGrpSpPr>
          <xdr:cNvPr id="400" name="Group 399">
            <a:extLst>
              <a:ext uri="{FF2B5EF4-FFF2-40B4-BE49-F238E27FC236}">
                <a16:creationId xmlns:a16="http://schemas.microsoft.com/office/drawing/2014/main" id="{198E8D10-B4A0-4328-A6A8-5DC7102655E9}"/>
              </a:ext>
            </a:extLst>
          </xdr:cNvPr>
          <xdr:cNvGrpSpPr/>
        </xdr:nvGrpSpPr>
        <xdr:grpSpPr>
          <a:xfrm>
            <a:off x="3375772" y="49775781"/>
            <a:ext cx="8438030" cy="4273924"/>
            <a:chOff x="3404720" y="53738661"/>
            <a:chExt cx="8464444" cy="4313144"/>
          </a:xfrm>
        </xdr:grpSpPr>
        <xdr:graphicFrame macro="" fPublished="1">
          <xdr:nvGraphicFramePr>
            <xdr:cNvPr id="404" name="Chart 403">
              <a:extLst>
                <a:ext uri="{FF2B5EF4-FFF2-40B4-BE49-F238E27FC236}">
                  <a16:creationId xmlns:a16="http://schemas.microsoft.com/office/drawing/2014/main" id="{0247531E-DA2F-4F6C-80CD-CFD6928957AC}"/>
                </a:ext>
              </a:extLst>
            </xdr:cNvPr>
            <xdr:cNvGraphicFramePr/>
          </xdr:nvGraphicFramePr>
          <xdr:xfrm>
            <a:off x="3404720" y="53738661"/>
            <a:ext cx="8464444" cy="4313144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74"/>
            </a:graphicData>
          </a:graphic>
        </xdr:graphicFrame>
        <xdr:sp macro="" textlink="$B$518">
          <xdr:nvSpPr>
            <xdr:cNvPr id="405" name="TextBox 404">
              <a:extLst>
                <a:ext uri="{FF2B5EF4-FFF2-40B4-BE49-F238E27FC236}">
                  <a16:creationId xmlns:a16="http://schemas.microsoft.com/office/drawing/2014/main" id="{5BCE9FF0-3D75-4509-B666-7038EBD8367D}"/>
                </a:ext>
              </a:extLst>
            </xdr:cNvPr>
            <xdr:cNvSpPr txBox="1"/>
          </xdr:nvSpPr>
          <xdr:spPr>
            <a:xfrm>
              <a:off x="10640786" y="53857072"/>
              <a:ext cx="1061358" cy="367393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fld id="{EA18534D-B00C-4869-8392-CAA40C3E2FF4}" type="TxLink">
                <a:rPr lang="en-US" sz="1200" b="0" i="0" u="none" strike="noStrike">
                  <a:solidFill>
                    <a:srgbClr val="000000"/>
                  </a:solidFill>
                  <a:latin typeface="Calibri"/>
                  <a:cs typeface="Calibri"/>
                </a:rPr>
                <a:pPr algn="ctr"/>
                <a:t>1,000 teu</a:t>
              </a:fld>
              <a:endParaRPr lang="en-US" sz="1200"/>
            </a:p>
          </xdr:txBody>
        </xdr:sp>
      </xdr:grpSp>
      <xdr:grpSp>
        <xdr:nvGrpSpPr>
          <xdr:cNvPr id="401" name="Group 400">
            <a:extLst>
              <a:ext uri="{FF2B5EF4-FFF2-40B4-BE49-F238E27FC236}">
                <a16:creationId xmlns:a16="http://schemas.microsoft.com/office/drawing/2014/main" id="{957F5442-D115-4985-83F8-D91D621FD407}"/>
              </a:ext>
            </a:extLst>
          </xdr:cNvPr>
          <xdr:cNvGrpSpPr/>
        </xdr:nvGrpSpPr>
        <xdr:grpSpPr>
          <a:xfrm>
            <a:off x="3738282" y="49838533"/>
            <a:ext cx="1110152" cy="368535"/>
            <a:chOff x="3738282" y="49838533"/>
            <a:chExt cx="1110152" cy="368535"/>
          </a:xfrm>
        </xdr:grpSpPr>
        <xdr:sp macro="" textlink="$I$14">
          <xdr:nvSpPr>
            <xdr:cNvPr id="402" name="TextBox 401">
              <a:extLst>
                <a:ext uri="{FF2B5EF4-FFF2-40B4-BE49-F238E27FC236}">
                  <a16:creationId xmlns:a16="http://schemas.microsoft.com/office/drawing/2014/main" id="{AB36FBD8-41D7-4A4D-AE05-5FCDFDE1346A}"/>
                </a:ext>
              </a:extLst>
            </xdr:cNvPr>
            <xdr:cNvSpPr txBox="1"/>
          </xdr:nvSpPr>
          <xdr:spPr>
            <a:xfrm>
              <a:off x="4291852" y="49843016"/>
              <a:ext cx="556582" cy="364052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fld id="{2B3B1870-75A4-4E7C-B12F-24B768CF99B5}" type="TxLink">
                <a:rPr lang="en-US" sz="1200" b="0" i="0" u="none" strike="noStrike">
                  <a:solidFill>
                    <a:srgbClr val="0070C0"/>
                  </a:solidFill>
                  <a:latin typeface="Calibri"/>
                  <a:cs typeface="Calibri"/>
                </a:rPr>
                <a:pPr algn="ctr"/>
                <a:t>16.0</a:t>
              </a:fld>
              <a:endParaRPr lang="en-US" sz="1200"/>
            </a:p>
          </xdr:txBody>
        </xdr:sp>
        <xdr:sp macro="" textlink="$A$538">
          <xdr:nvSpPr>
            <xdr:cNvPr id="403" name="TextBox 402">
              <a:extLst>
                <a:ext uri="{FF2B5EF4-FFF2-40B4-BE49-F238E27FC236}">
                  <a16:creationId xmlns:a16="http://schemas.microsoft.com/office/drawing/2014/main" id="{0A5364BD-31D4-4CA9-8560-8B745662E46B}"/>
                </a:ext>
              </a:extLst>
            </xdr:cNvPr>
            <xdr:cNvSpPr txBox="1"/>
          </xdr:nvSpPr>
          <xdr:spPr>
            <a:xfrm>
              <a:off x="3738282" y="49838533"/>
              <a:ext cx="556582" cy="364052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fld id="{BED14375-0D74-44F4-BD12-B44EDDEFF175}" type="TxLink">
                <a:rPr lang="en-US" sz="1200" b="0" i="0" u="none" strike="noStrike">
                  <a:solidFill>
                    <a:srgbClr val="0070C0"/>
                  </a:solidFill>
                  <a:latin typeface="Calibri"/>
                  <a:cs typeface="Calibri"/>
                </a:rPr>
                <a:pPr algn="ctr"/>
                <a:t>GSA</a:t>
              </a:fld>
              <a:endParaRPr lang="en-US" sz="1200"/>
            </a:p>
          </xdr:txBody>
        </xdr:sp>
      </xdr:grpSp>
    </xdr:grpSp>
    <xdr:clientData/>
  </xdr:twoCellAnchor>
  <xdr:twoCellAnchor editAs="absolute">
    <xdr:from>
      <xdr:col>72</xdr:col>
      <xdr:colOff>507450</xdr:colOff>
      <xdr:row>277</xdr:row>
      <xdr:rowOff>7472</xdr:rowOff>
    </xdr:from>
    <xdr:to>
      <xdr:col>82</xdr:col>
      <xdr:colOff>306866</xdr:colOff>
      <xdr:row>298</xdr:row>
      <xdr:rowOff>43890</xdr:rowOff>
    </xdr:to>
    <xdr:grpSp>
      <xdr:nvGrpSpPr>
        <xdr:cNvPr id="406" name="Group 405">
          <a:extLst>
            <a:ext uri="{FF2B5EF4-FFF2-40B4-BE49-F238E27FC236}">
              <a16:creationId xmlns:a16="http://schemas.microsoft.com/office/drawing/2014/main" id="{4B468294-2EBD-4DA0-A11B-08330A104610}"/>
            </a:ext>
          </a:extLst>
        </xdr:cNvPr>
        <xdr:cNvGrpSpPr>
          <a:grpSpLocks noChangeAspect="1"/>
        </xdr:cNvGrpSpPr>
      </xdr:nvGrpSpPr>
      <xdr:grpSpPr>
        <a:xfrm>
          <a:off x="66431033" y="55157222"/>
          <a:ext cx="8530666" cy="4259168"/>
          <a:chOff x="17430750" y="53775429"/>
          <a:chExt cx="8480772" cy="4313144"/>
        </a:xfrm>
      </xdr:grpSpPr>
      <xdr:graphicFrame macro="" fPublished="1">
        <xdr:nvGraphicFramePr>
          <xdr:cNvPr id="407" name="Chart 406">
            <a:extLst>
              <a:ext uri="{FF2B5EF4-FFF2-40B4-BE49-F238E27FC236}">
                <a16:creationId xmlns:a16="http://schemas.microsoft.com/office/drawing/2014/main" id="{78DC4D02-1E67-42A3-8CC3-DEFD29FEDD2E}"/>
              </a:ext>
            </a:extLst>
          </xdr:cNvPr>
          <xdr:cNvGraphicFramePr>
            <a:graphicFrameLocks/>
          </xdr:cNvGraphicFramePr>
        </xdr:nvGraphicFramePr>
        <xdr:xfrm>
          <a:off x="17430750" y="53775429"/>
          <a:ext cx="8480772" cy="4313144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75"/>
          </a:graphicData>
        </a:graphic>
      </xdr:graphicFrame>
      <xdr:sp macro="" textlink="$O$519">
        <xdr:nvSpPr>
          <xdr:cNvPr id="408" name="TextBox 407">
            <a:extLst>
              <a:ext uri="{FF2B5EF4-FFF2-40B4-BE49-F238E27FC236}">
                <a16:creationId xmlns:a16="http://schemas.microsoft.com/office/drawing/2014/main" id="{506E9D84-7C31-431C-86E5-98F5AA68548C}"/>
              </a:ext>
            </a:extLst>
          </xdr:cNvPr>
          <xdr:cNvSpPr txBox="1"/>
        </xdr:nvSpPr>
        <xdr:spPr>
          <a:xfrm>
            <a:off x="24683357" y="53897893"/>
            <a:ext cx="1061358" cy="367393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fld id="{6C75FFB2-F255-40CB-B072-5887FF2E1D16}" type="TxLink">
              <a:rPr lang="en-US" sz="1200" b="0" i="0" u="none" strike="noStrike">
                <a:solidFill>
                  <a:srgbClr val="000000"/>
                </a:solidFill>
                <a:latin typeface="Calibri"/>
                <a:cs typeface="Calibri"/>
              </a:rPr>
              <a:pPr algn="ctr"/>
              <a:t>3,000 teu</a:t>
            </a:fld>
            <a:endParaRPr lang="en-US" sz="1200"/>
          </a:p>
        </xdr:txBody>
      </xdr:sp>
    </xdr:grpSp>
    <xdr:clientData/>
  </xdr:twoCellAnchor>
  <xdr:twoCellAnchor editAs="absolute">
    <xdr:from>
      <xdr:col>72</xdr:col>
      <xdr:colOff>507450</xdr:colOff>
      <xdr:row>299</xdr:row>
      <xdr:rowOff>114380</xdr:rowOff>
    </xdr:from>
    <xdr:to>
      <xdr:col>82</xdr:col>
      <xdr:colOff>306866</xdr:colOff>
      <xdr:row>320</xdr:row>
      <xdr:rowOff>153700</xdr:rowOff>
    </xdr:to>
    <xdr:grpSp>
      <xdr:nvGrpSpPr>
        <xdr:cNvPr id="409" name="Group 408">
          <a:extLst>
            <a:ext uri="{FF2B5EF4-FFF2-40B4-BE49-F238E27FC236}">
              <a16:creationId xmlns:a16="http://schemas.microsoft.com/office/drawing/2014/main" id="{174C76E8-71AF-47D6-B472-53D59B9E6918}"/>
            </a:ext>
          </a:extLst>
        </xdr:cNvPr>
        <xdr:cNvGrpSpPr>
          <a:grpSpLocks noChangeAspect="1"/>
        </xdr:cNvGrpSpPr>
      </xdr:nvGrpSpPr>
      <xdr:grpSpPr>
        <a:xfrm>
          <a:off x="66431033" y="59687963"/>
          <a:ext cx="8530666" cy="4262070"/>
          <a:chOff x="17430750" y="53775429"/>
          <a:chExt cx="8480772" cy="4313144"/>
        </a:xfrm>
      </xdr:grpSpPr>
      <xdr:graphicFrame macro="" fPublished="1">
        <xdr:nvGraphicFramePr>
          <xdr:cNvPr id="410" name="Chart 409">
            <a:extLst>
              <a:ext uri="{FF2B5EF4-FFF2-40B4-BE49-F238E27FC236}">
                <a16:creationId xmlns:a16="http://schemas.microsoft.com/office/drawing/2014/main" id="{1CFEFAC6-8263-40E4-8DA0-801AB75A31C2}"/>
              </a:ext>
            </a:extLst>
          </xdr:cNvPr>
          <xdr:cNvGraphicFramePr>
            <a:graphicFrameLocks/>
          </xdr:cNvGraphicFramePr>
        </xdr:nvGraphicFramePr>
        <xdr:xfrm>
          <a:off x="17430750" y="53775429"/>
          <a:ext cx="8480772" cy="4313144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76"/>
          </a:graphicData>
        </a:graphic>
      </xdr:graphicFrame>
      <xdr:sp macro="" textlink="$O$520">
        <xdr:nvSpPr>
          <xdr:cNvPr id="411" name="TextBox 410">
            <a:extLst>
              <a:ext uri="{FF2B5EF4-FFF2-40B4-BE49-F238E27FC236}">
                <a16:creationId xmlns:a16="http://schemas.microsoft.com/office/drawing/2014/main" id="{8C148623-DA9E-47CC-9320-C817D5180984}"/>
              </a:ext>
            </a:extLst>
          </xdr:cNvPr>
          <xdr:cNvSpPr txBox="1"/>
        </xdr:nvSpPr>
        <xdr:spPr>
          <a:xfrm>
            <a:off x="24683357" y="53897893"/>
            <a:ext cx="1061358" cy="367393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fld id="{CBA60BD2-B898-4B36-AA8D-36828660AA5A}" type="TxLink">
              <a:rPr lang="en-US" sz="1200" b="0" i="0" u="none" strike="noStrike">
                <a:solidFill>
                  <a:srgbClr val="000000"/>
                </a:solidFill>
                <a:latin typeface="Calibri"/>
                <a:cs typeface="Calibri"/>
              </a:rPr>
              <a:pPr algn="ctr"/>
              <a:t>6,000 teu</a:t>
            </a:fld>
            <a:endParaRPr lang="en-US" sz="1200"/>
          </a:p>
        </xdr:txBody>
      </xdr:sp>
    </xdr:grpSp>
    <xdr:clientData/>
  </xdr:twoCellAnchor>
  <xdr:twoCellAnchor editAs="absolute">
    <xdr:from>
      <xdr:col>72</xdr:col>
      <xdr:colOff>507450</xdr:colOff>
      <xdr:row>322</xdr:row>
      <xdr:rowOff>33690</xdr:rowOff>
    </xdr:from>
    <xdr:to>
      <xdr:col>82</xdr:col>
      <xdr:colOff>306866</xdr:colOff>
      <xdr:row>343</xdr:row>
      <xdr:rowOff>41641</xdr:rowOff>
    </xdr:to>
    <xdr:grpSp>
      <xdr:nvGrpSpPr>
        <xdr:cNvPr id="412" name="Group 411">
          <a:extLst>
            <a:ext uri="{FF2B5EF4-FFF2-40B4-BE49-F238E27FC236}">
              <a16:creationId xmlns:a16="http://schemas.microsoft.com/office/drawing/2014/main" id="{F8BDE1E4-BCAA-4A46-819D-77CEA9CF0C3F}"/>
            </a:ext>
          </a:extLst>
        </xdr:cNvPr>
        <xdr:cNvGrpSpPr>
          <a:grpSpLocks noChangeAspect="1"/>
        </xdr:cNvGrpSpPr>
      </xdr:nvGrpSpPr>
      <xdr:grpSpPr>
        <a:xfrm>
          <a:off x="66431033" y="64232190"/>
          <a:ext cx="8530666" cy="4230701"/>
          <a:chOff x="17430750" y="53775429"/>
          <a:chExt cx="8480772" cy="4313144"/>
        </a:xfrm>
      </xdr:grpSpPr>
      <xdr:graphicFrame macro="" fPublished="1">
        <xdr:nvGraphicFramePr>
          <xdr:cNvPr id="413" name="Chart 412">
            <a:extLst>
              <a:ext uri="{FF2B5EF4-FFF2-40B4-BE49-F238E27FC236}">
                <a16:creationId xmlns:a16="http://schemas.microsoft.com/office/drawing/2014/main" id="{58864472-0F2F-405D-B475-712CD3A27818}"/>
              </a:ext>
            </a:extLst>
          </xdr:cNvPr>
          <xdr:cNvGraphicFramePr>
            <a:graphicFrameLocks/>
          </xdr:cNvGraphicFramePr>
        </xdr:nvGraphicFramePr>
        <xdr:xfrm>
          <a:off x="17430750" y="53775429"/>
          <a:ext cx="8480772" cy="4313144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77"/>
          </a:graphicData>
        </a:graphic>
      </xdr:graphicFrame>
      <xdr:sp macro="" textlink="$O$521">
        <xdr:nvSpPr>
          <xdr:cNvPr id="414" name="TextBox 413">
            <a:extLst>
              <a:ext uri="{FF2B5EF4-FFF2-40B4-BE49-F238E27FC236}">
                <a16:creationId xmlns:a16="http://schemas.microsoft.com/office/drawing/2014/main" id="{8951528F-5B87-4676-8D81-21D27F966BC8}"/>
              </a:ext>
            </a:extLst>
          </xdr:cNvPr>
          <xdr:cNvSpPr txBox="1"/>
        </xdr:nvSpPr>
        <xdr:spPr>
          <a:xfrm>
            <a:off x="24683357" y="53897893"/>
            <a:ext cx="1061358" cy="367393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fld id="{0064CD9D-447F-47A3-B717-95839D8FF5E1}" type="TxLink">
              <a:rPr lang="en-US" sz="1200" b="0" i="0" u="none" strike="noStrike">
                <a:solidFill>
                  <a:srgbClr val="000000"/>
                </a:solidFill>
                <a:latin typeface="Calibri"/>
                <a:cs typeface="Calibri"/>
              </a:rPr>
              <a:pPr algn="ctr"/>
              <a:t>9,000 teu</a:t>
            </a:fld>
            <a:endParaRPr lang="en-US" sz="1200"/>
          </a:p>
        </xdr:txBody>
      </xdr:sp>
    </xdr:grpSp>
    <xdr:clientData/>
  </xdr:twoCellAnchor>
  <xdr:twoCellAnchor editAs="absolute">
    <xdr:from>
      <xdr:col>72</xdr:col>
      <xdr:colOff>507450</xdr:colOff>
      <xdr:row>344</xdr:row>
      <xdr:rowOff>112131</xdr:rowOff>
    </xdr:from>
    <xdr:to>
      <xdr:col>82</xdr:col>
      <xdr:colOff>306866</xdr:colOff>
      <xdr:row>365</xdr:row>
      <xdr:rowOff>146149</xdr:rowOff>
    </xdr:to>
    <xdr:grpSp>
      <xdr:nvGrpSpPr>
        <xdr:cNvPr id="415" name="Group 414">
          <a:extLst>
            <a:ext uri="{FF2B5EF4-FFF2-40B4-BE49-F238E27FC236}">
              <a16:creationId xmlns:a16="http://schemas.microsoft.com/office/drawing/2014/main" id="{7ABE63D3-E4DF-4C0B-BA89-1DA1F4B6CEA1}"/>
            </a:ext>
          </a:extLst>
        </xdr:cNvPr>
        <xdr:cNvGrpSpPr>
          <a:grpSpLocks noChangeAspect="1"/>
        </xdr:cNvGrpSpPr>
      </xdr:nvGrpSpPr>
      <xdr:grpSpPr>
        <a:xfrm>
          <a:off x="66431033" y="68734464"/>
          <a:ext cx="8530666" cy="4256768"/>
          <a:chOff x="17430750" y="53775429"/>
          <a:chExt cx="8480772" cy="4313144"/>
        </a:xfrm>
      </xdr:grpSpPr>
      <xdr:graphicFrame macro="" fPublished="1">
        <xdr:nvGraphicFramePr>
          <xdr:cNvPr id="416" name="Chart 415">
            <a:extLst>
              <a:ext uri="{FF2B5EF4-FFF2-40B4-BE49-F238E27FC236}">
                <a16:creationId xmlns:a16="http://schemas.microsoft.com/office/drawing/2014/main" id="{931AB15B-5DA3-43D4-B765-03B65A50618A}"/>
              </a:ext>
            </a:extLst>
          </xdr:cNvPr>
          <xdr:cNvGraphicFramePr>
            <a:graphicFrameLocks/>
          </xdr:cNvGraphicFramePr>
        </xdr:nvGraphicFramePr>
        <xdr:xfrm>
          <a:off x="17430750" y="53775429"/>
          <a:ext cx="8480772" cy="4313144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78"/>
          </a:graphicData>
        </a:graphic>
      </xdr:graphicFrame>
      <xdr:sp macro="" textlink="$O$522">
        <xdr:nvSpPr>
          <xdr:cNvPr id="417" name="TextBox 416">
            <a:extLst>
              <a:ext uri="{FF2B5EF4-FFF2-40B4-BE49-F238E27FC236}">
                <a16:creationId xmlns:a16="http://schemas.microsoft.com/office/drawing/2014/main" id="{A233A922-AB63-42CF-99C3-9949ADF68E92}"/>
              </a:ext>
            </a:extLst>
          </xdr:cNvPr>
          <xdr:cNvSpPr txBox="1"/>
        </xdr:nvSpPr>
        <xdr:spPr>
          <a:xfrm>
            <a:off x="24683357" y="53897893"/>
            <a:ext cx="1061358" cy="367393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fld id="{B1721FBE-6276-4CEE-9AEA-03BCFFFA2E19}" type="TxLink">
              <a:rPr lang="en-US" sz="1200" b="0" i="0" u="none" strike="noStrike">
                <a:solidFill>
                  <a:srgbClr val="000000"/>
                </a:solidFill>
                <a:latin typeface="Calibri"/>
                <a:cs typeface="Calibri"/>
              </a:rPr>
              <a:pPr algn="ctr"/>
              <a:t>14,000 teu</a:t>
            </a:fld>
            <a:endParaRPr lang="en-US" sz="1200"/>
          </a:p>
        </xdr:txBody>
      </xdr:sp>
    </xdr:grpSp>
    <xdr:clientData/>
  </xdr:twoCellAnchor>
  <xdr:twoCellAnchor editAs="absolute">
    <xdr:from>
      <xdr:col>72</xdr:col>
      <xdr:colOff>507450</xdr:colOff>
      <xdr:row>367</xdr:row>
      <xdr:rowOff>26139</xdr:rowOff>
    </xdr:from>
    <xdr:to>
      <xdr:col>82</xdr:col>
      <xdr:colOff>306866</xdr:colOff>
      <xdr:row>388</xdr:row>
      <xdr:rowOff>67861</xdr:rowOff>
    </xdr:to>
    <xdr:grpSp>
      <xdr:nvGrpSpPr>
        <xdr:cNvPr id="418" name="Group 417">
          <a:extLst>
            <a:ext uri="{FF2B5EF4-FFF2-40B4-BE49-F238E27FC236}">
              <a16:creationId xmlns:a16="http://schemas.microsoft.com/office/drawing/2014/main" id="{7EFD9A3B-A15A-46EA-BE4F-44860D1B67CE}"/>
            </a:ext>
          </a:extLst>
        </xdr:cNvPr>
        <xdr:cNvGrpSpPr>
          <a:grpSpLocks noChangeAspect="1"/>
        </xdr:cNvGrpSpPr>
      </xdr:nvGrpSpPr>
      <xdr:grpSpPr>
        <a:xfrm>
          <a:off x="66431033" y="73273389"/>
          <a:ext cx="8530666" cy="4264472"/>
          <a:chOff x="17430750" y="53775429"/>
          <a:chExt cx="8480772" cy="4313144"/>
        </a:xfrm>
      </xdr:grpSpPr>
      <xdr:graphicFrame macro="" fPublished="1">
        <xdr:nvGraphicFramePr>
          <xdr:cNvPr id="419" name="Chart 418">
            <a:extLst>
              <a:ext uri="{FF2B5EF4-FFF2-40B4-BE49-F238E27FC236}">
                <a16:creationId xmlns:a16="http://schemas.microsoft.com/office/drawing/2014/main" id="{B2915C5D-D8F6-4642-AB1E-3694B3007387}"/>
              </a:ext>
            </a:extLst>
          </xdr:cNvPr>
          <xdr:cNvGraphicFramePr>
            <a:graphicFrameLocks/>
          </xdr:cNvGraphicFramePr>
        </xdr:nvGraphicFramePr>
        <xdr:xfrm>
          <a:off x="17430750" y="53775429"/>
          <a:ext cx="8480772" cy="4313144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79"/>
          </a:graphicData>
        </a:graphic>
      </xdr:graphicFrame>
      <xdr:sp macro="" textlink="$O$523">
        <xdr:nvSpPr>
          <xdr:cNvPr id="420" name="TextBox 419">
            <a:extLst>
              <a:ext uri="{FF2B5EF4-FFF2-40B4-BE49-F238E27FC236}">
                <a16:creationId xmlns:a16="http://schemas.microsoft.com/office/drawing/2014/main" id="{6C42FB08-4E00-4383-A46C-B635F17499F4}"/>
              </a:ext>
            </a:extLst>
          </xdr:cNvPr>
          <xdr:cNvSpPr txBox="1"/>
        </xdr:nvSpPr>
        <xdr:spPr>
          <a:xfrm>
            <a:off x="24683357" y="53897893"/>
            <a:ext cx="1061358" cy="367393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fld id="{B474602C-30EE-4874-8485-C56E7CEAF8D9}" type="TxLink">
              <a:rPr lang="en-US" sz="1200" b="0" i="0" u="none" strike="noStrike">
                <a:solidFill>
                  <a:srgbClr val="000000"/>
                </a:solidFill>
                <a:latin typeface="Calibri"/>
                <a:cs typeface="Calibri"/>
              </a:rPr>
              <a:pPr algn="ctr"/>
              <a:t>17,000 teu</a:t>
            </a:fld>
            <a:endParaRPr lang="en-US" sz="1200"/>
          </a:p>
        </xdr:txBody>
      </xdr:sp>
    </xdr:grpSp>
    <xdr:clientData/>
  </xdr:twoCellAnchor>
  <xdr:twoCellAnchor editAs="absolute">
    <xdr:from>
      <xdr:col>72</xdr:col>
      <xdr:colOff>507450</xdr:colOff>
      <xdr:row>389</xdr:row>
      <xdr:rowOff>138351</xdr:rowOff>
    </xdr:from>
    <xdr:to>
      <xdr:col>82</xdr:col>
      <xdr:colOff>306866</xdr:colOff>
      <xdr:row>410</xdr:row>
      <xdr:rowOff>159909</xdr:rowOff>
    </xdr:to>
    <xdr:grpSp>
      <xdr:nvGrpSpPr>
        <xdr:cNvPr id="421" name="Group 420">
          <a:extLst>
            <a:ext uri="{FF2B5EF4-FFF2-40B4-BE49-F238E27FC236}">
              <a16:creationId xmlns:a16="http://schemas.microsoft.com/office/drawing/2014/main" id="{67BC5EAB-9521-4785-8279-90CA2546AD95}"/>
            </a:ext>
          </a:extLst>
        </xdr:cNvPr>
        <xdr:cNvGrpSpPr>
          <a:grpSpLocks noChangeAspect="1"/>
        </xdr:cNvGrpSpPr>
      </xdr:nvGrpSpPr>
      <xdr:grpSpPr>
        <a:xfrm>
          <a:off x="66431033" y="77809434"/>
          <a:ext cx="8530666" cy="4244308"/>
          <a:chOff x="17430750" y="53775429"/>
          <a:chExt cx="8480772" cy="4313144"/>
        </a:xfrm>
      </xdr:grpSpPr>
      <xdr:graphicFrame macro="" fPublished="1">
        <xdr:nvGraphicFramePr>
          <xdr:cNvPr id="422" name="Chart 421">
            <a:extLst>
              <a:ext uri="{FF2B5EF4-FFF2-40B4-BE49-F238E27FC236}">
                <a16:creationId xmlns:a16="http://schemas.microsoft.com/office/drawing/2014/main" id="{785F2227-E059-4AAB-B1E0-89817E8968B5}"/>
              </a:ext>
            </a:extLst>
          </xdr:cNvPr>
          <xdr:cNvGraphicFramePr>
            <a:graphicFrameLocks/>
          </xdr:cNvGraphicFramePr>
        </xdr:nvGraphicFramePr>
        <xdr:xfrm>
          <a:off x="17430750" y="53775429"/>
          <a:ext cx="8480772" cy="4313144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80"/>
          </a:graphicData>
        </a:graphic>
      </xdr:graphicFrame>
      <xdr:sp macro="" textlink="$O$524">
        <xdr:nvSpPr>
          <xdr:cNvPr id="423" name="TextBox 422">
            <a:extLst>
              <a:ext uri="{FF2B5EF4-FFF2-40B4-BE49-F238E27FC236}">
                <a16:creationId xmlns:a16="http://schemas.microsoft.com/office/drawing/2014/main" id="{9014F1D8-E5A3-4C64-90FB-6C930635BC2B}"/>
              </a:ext>
            </a:extLst>
          </xdr:cNvPr>
          <xdr:cNvSpPr txBox="1"/>
        </xdr:nvSpPr>
        <xdr:spPr>
          <a:xfrm>
            <a:off x="24288750" y="53897893"/>
            <a:ext cx="1455965" cy="367393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fld id="{EB6DF118-ABF8-46EB-A38B-476052DBF1E1}" type="TxLink">
              <a:rPr lang="en-US" sz="1200" b="0" i="0" u="none" strike="noStrike">
                <a:solidFill>
                  <a:srgbClr val="000000"/>
                </a:solidFill>
                <a:latin typeface="Calibri"/>
                <a:cs typeface="Calibri"/>
              </a:rPr>
              <a:pPr algn="ctr"/>
              <a:t>Handymax</a:t>
            </a:fld>
            <a:endParaRPr lang="en-US" sz="1200"/>
          </a:p>
        </xdr:txBody>
      </xdr:sp>
    </xdr:grpSp>
    <xdr:clientData/>
  </xdr:twoCellAnchor>
  <xdr:twoCellAnchor editAs="absolute">
    <xdr:from>
      <xdr:col>72</xdr:col>
      <xdr:colOff>507450</xdr:colOff>
      <xdr:row>412</xdr:row>
      <xdr:rowOff>39899</xdr:rowOff>
    </xdr:from>
    <xdr:to>
      <xdr:col>82</xdr:col>
      <xdr:colOff>306866</xdr:colOff>
      <xdr:row>433</xdr:row>
      <xdr:rowOff>76319</xdr:rowOff>
    </xdr:to>
    <xdr:grpSp>
      <xdr:nvGrpSpPr>
        <xdr:cNvPr id="424" name="Group 423">
          <a:extLst>
            <a:ext uri="{FF2B5EF4-FFF2-40B4-BE49-F238E27FC236}">
              <a16:creationId xmlns:a16="http://schemas.microsoft.com/office/drawing/2014/main" id="{E9C047A8-4189-47AA-8A4F-5421C2420D8D}"/>
            </a:ext>
          </a:extLst>
        </xdr:cNvPr>
        <xdr:cNvGrpSpPr>
          <a:grpSpLocks noChangeAspect="1"/>
        </xdr:cNvGrpSpPr>
      </xdr:nvGrpSpPr>
      <xdr:grpSpPr>
        <a:xfrm>
          <a:off x="66431033" y="82335899"/>
          <a:ext cx="8530666" cy="4259170"/>
          <a:chOff x="17430750" y="53775429"/>
          <a:chExt cx="8480772" cy="4313144"/>
        </a:xfrm>
      </xdr:grpSpPr>
      <xdr:graphicFrame macro="" fPublished="1">
        <xdr:nvGraphicFramePr>
          <xdr:cNvPr id="425" name="Chart 424">
            <a:extLst>
              <a:ext uri="{FF2B5EF4-FFF2-40B4-BE49-F238E27FC236}">
                <a16:creationId xmlns:a16="http://schemas.microsoft.com/office/drawing/2014/main" id="{F4338DDB-33F2-4321-A86A-57B347972055}"/>
              </a:ext>
            </a:extLst>
          </xdr:cNvPr>
          <xdr:cNvGraphicFramePr>
            <a:graphicFrameLocks/>
          </xdr:cNvGraphicFramePr>
        </xdr:nvGraphicFramePr>
        <xdr:xfrm>
          <a:off x="17430750" y="53775429"/>
          <a:ext cx="8480772" cy="4313144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81"/>
          </a:graphicData>
        </a:graphic>
      </xdr:graphicFrame>
      <xdr:sp macro="" textlink="$O$525">
        <xdr:nvSpPr>
          <xdr:cNvPr id="426" name="TextBox 425">
            <a:extLst>
              <a:ext uri="{FF2B5EF4-FFF2-40B4-BE49-F238E27FC236}">
                <a16:creationId xmlns:a16="http://schemas.microsoft.com/office/drawing/2014/main" id="{B414DFAB-2E20-4C67-84FD-621CC9C3C647}"/>
              </a:ext>
            </a:extLst>
          </xdr:cNvPr>
          <xdr:cNvSpPr txBox="1"/>
        </xdr:nvSpPr>
        <xdr:spPr>
          <a:xfrm>
            <a:off x="24288750" y="53897893"/>
            <a:ext cx="1455965" cy="367393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fld id="{0EBF46CA-587A-45CE-BEC2-CBD096BC1975}" type="TxLink">
              <a:rPr lang="en-US" sz="1200" b="0" i="0" u="none" strike="noStrike">
                <a:solidFill>
                  <a:srgbClr val="000000"/>
                </a:solidFill>
                <a:latin typeface="Calibri"/>
                <a:cs typeface="Calibri"/>
              </a:rPr>
              <a:pPr algn="ctr"/>
              <a:t>Panamax</a:t>
            </a:fld>
            <a:endParaRPr lang="en-US" sz="1200"/>
          </a:p>
        </xdr:txBody>
      </xdr:sp>
    </xdr:grpSp>
    <xdr:clientData/>
  </xdr:twoCellAnchor>
  <xdr:twoCellAnchor editAs="absolute">
    <xdr:from>
      <xdr:col>72</xdr:col>
      <xdr:colOff>507450</xdr:colOff>
      <xdr:row>434</xdr:row>
      <xdr:rowOff>146806</xdr:rowOff>
    </xdr:from>
    <xdr:to>
      <xdr:col>82</xdr:col>
      <xdr:colOff>306866</xdr:colOff>
      <xdr:row>455</xdr:row>
      <xdr:rowOff>160093</xdr:rowOff>
    </xdr:to>
    <xdr:grpSp>
      <xdr:nvGrpSpPr>
        <xdr:cNvPr id="427" name="Group 426">
          <a:extLst>
            <a:ext uri="{FF2B5EF4-FFF2-40B4-BE49-F238E27FC236}">
              <a16:creationId xmlns:a16="http://schemas.microsoft.com/office/drawing/2014/main" id="{D5A38B00-DDFB-4702-8D5B-76E64BCFC028}"/>
            </a:ext>
          </a:extLst>
        </xdr:cNvPr>
        <xdr:cNvGrpSpPr>
          <a:grpSpLocks noChangeAspect="1"/>
        </xdr:cNvGrpSpPr>
      </xdr:nvGrpSpPr>
      <xdr:grpSpPr>
        <a:xfrm>
          <a:off x="66431033" y="86866639"/>
          <a:ext cx="8530666" cy="4236037"/>
          <a:chOff x="17430750" y="53775429"/>
          <a:chExt cx="8480772" cy="4313144"/>
        </a:xfrm>
      </xdr:grpSpPr>
      <xdr:graphicFrame macro="" fPublished="1">
        <xdr:nvGraphicFramePr>
          <xdr:cNvPr id="428" name="Chart 427">
            <a:extLst>
              <a:ext uri="{FF2B5EF4-FFF2-40B4-BE49-F238E27FC236}">
                <a16:creationId xmlns:a16="http://schemas.microsoft.com/office/drawing/2014/main" id="{E74EDF01-45D4-4BFF-AA81-FE091FC797FF}"/>
              </a:ext>
            </a:extLst>
          </xdr:cNvPr>
          <xdr:cNvGraphicFramePr>
            <a:graphicFrameLocks/>
          </xdr:cNvGraphicFramePr>
        </xdr:nvGraphicFramePr>
        <xdr:xfrm>
          <a:off x="17430750" y="53775429"/>
          <a:ext cx="8480772" cy="4313144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82"/>
          </a:graphicData>
        </a:graphic>
      </xdr:graphicFrame>
      <xdr:sp macro="" textlink="$O$526">
        <xdr:nvSpPr>
          <xdr:cNvPr id="429" name="TextBox 428">
            <a:extLst>
              <a:ext uri="{FF2B5EF4-FFF2-40B4-BE49-F238E27FC236}">
                <a16:creationId xmlns:a16="http://schemas.microsoft.com/office/drawing/2014/main" id="{1B787E99-90F3-4B82-AD05-C11B9170AC8D}"/>
              </a:ext>
            </a:extLst>
          </xdr:cNvPr>
          <xdr:cNvSpPr txBox="1"/>
        </xdr:nvSpPr>
        <xdr:spPr>
          <a:xfrm>
            <a:off x="24288750" y="53897893"/>
            <a:ext cx="1455965" cy="367393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fld id="{96B88A4D-D0D7-4C83-A98B-AC5BD79658BB}" type="TxLink">
              <a:rPr lang="en-US" sz="1200" b="0" i="0" u="none" strike="noStrike">
                <a:solidFill>
                  <a:srgbClr val="000000"/>
                </a:solidFill>
                <a:latin typeface="Calibri"/>
                <a:cs typeface="Calibri"/>
              </a:rPr>
              <a:pPr algn="ctr"/>
              <a:t>Capesize</a:t>
            </a:fld>
            <a:endParaRPr lang="en-US" sz="1200"/>
          </a:p>
        </xdr:txBody>
      </xdr:sp>
    </xdr:grpSp>
    <xdr:clientData/>
  </xdr:twoCellAnchor>
  <xdr:twoCellAnchor editAs="absolute">
    <xdr:from>
      <xdr:col>62</xdr:col>
      <xdr:colOff>709332</xdr:colOff>
      <xdr:row>277</xdr:row>
      <xdr:rowOff>19779</xdr:rowOff>
    </xdr:from>
    <xdr:to>
      <xdr:col>72</xdr:col>
      <xdr:colOff>78178</xdr:colOff>
      <xdr:row>298</xdr:row>
      <xdr:rowOff>2797</xdr:rowOff>
    </xdr:to>
    <xdr:grpSp>
      <xdr:nvGrpSpPr>
        <xdr:cNvPr id="430" name="Group 429">
          <a:extLst>
            <a:ext uri="{FF2B5EF4-FFF2-40B4-BE49-F238E27FC236}">
              <a16:creationId xmlns:a16="http://schemas.microsoft.com/office/drawing/2014/main" id="{5BDC1D2F-3D17-4557-BAB2-80DB28F06498}"/>
            </a:ext>
          </a:extLst>
        </xdr:cNvPr>
        <xdr:cNvGrpSpPr>
          <a:grpSpLocks noChangeAspect="1"/>
        </xdr:cNvGrpSpPr>
      </xdr:nvGrpSpPr>
      <xdr:grpSpPr>
        <a:xfrm>
          <a:off x="57531249" y="55169529"/>
          <a:ext cx="8470512" cy="4205768"/>
          <a:chOff x="3375772" y="54724836"/>
          <a:chExt cx="8438030" cy="4245400"/>
        </a:xfrm>
      </xdr:grpSpPr>
      <xdr:grpSp>
        <xdr:nvGrpSpPr>
          <xdr:cNvPr id="431" name="Group 430">
            <a:extLst>
              <a:ext uri="{FF2B5EF4-FFF2-40B4-BE49-F238E27FC236}">
                <a16:creationId xmlns:a16="http://schemas.microsoft.com/office/drawing/2014/main" id="{E3212317-F41A-459B-897D-5FAA18D3ACAB}"/>
              </a:ext>
            </a:extLst>
          </xdr:cNvPr>
          <xdr:cNvGrpSpPr/>
        </xdr:nvGrpSpPr>
        <xdr:grpSpPr>
          <a:xfrm>
            <a:off x="3375772" y="54724836"/>
            <a:ext cx="8438030" cy="4245400"/>
            <a:chOff x="3403023" y="58660394"/>
            <a:chExt cx="8464444" cy="4309433"/>
          </a:xfrm>
        </xdr:grpSpPr>
        <xdr:graphicFrame macro="" fPublished="1">
          <xdr:nvGraphicFramePr>
            <xdr:cNvPr id="435" name="Chart 434">
              <a:extLst>
                <a:ext uri="{FF2B5EF4-FFF2-40B4-BE49-F238E27FC236}">
                  <a16:creationId xmlns:a16="http://schemas.microsoft.com/office/drawing/2014/main" id="{71D6EB6B-E1B1-4BE1-AD77-0DC84E796067}"/>
                </a:ext>
              </a:extLst>
            </xdr:cNvPr>
            <xdr:cNvGraphicFramePr>
              <a:graphicFrameLocks/>
            </xdr:cNvGraphicFramePr>
          </xdr:nvGraphicFramePr>
          <xdr:xfrm>
            <a:off x="3403023" y="58660394"/>
            <a:ext cx="8464444" cy="4309433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83"/>
            </a:graphicData>
          </a:graphic>
        </xdr:graphicFrame>
        <xdr:sp macro="" textlink="$B$519">
          <xdr:nvSpPr>
            <xdr:cNvPr id="436" name="TextBox 435">
              <a:extLst>
                <a:ext uri="{FF2B5EF4-FFF2-40B4-BE49-F238E27FC236}">
                  <a16:creationId xmlns:a16="http://schemas.microsoft.com/office/drawing/2014/main" id="{3D27511B-868A-401F-B6F4-E08DEEE9EDF7}"/>
                </a:ext>
              </a:extLst>
            </xdr:cNvPr>
            <xdr:cNvSpPr txBox="1"/>
          </xdr:nvSpPr>
          <xdr:spPr>
            <a:xfrm>
              <a:off x="10640785" y="58782857"/>
              <a:ext cx="1061358" cy="367393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fld id="{49A29584-C533-46C7-AFB7-3F79A3046958}" type="TxLink">
                <a:rPr lang="en-US" sz="1200" b="0" i="0" u="none" strike="noStrike">
                  <a:solidFill>
                    <a:srgbClr val="000000"/>
                  </a:solidFill>
                  <a:latin typeface="Calibri"/>
                  <a:cs typeface="Calibri"/>
                </a:rPr>
                <a:pPr algn="ctr"/>
                <a:t>3,000 teu</a:t>
              </a:fld>
              <a:endParaRPr lang="en-US" sz="1200"/>
            </a:p>
          </xdr:txBody>
        </xdr:sp>
      </xdr:grpSp>
      <xdr:grpSp>
        <xdr:nvGrpSpPr>
          <xdr:cNvPr id="432" name="Group 431">
            <a:extLst>
              <a:ext uri="{FF2B5EF4-FFF2-40B4-BE49-F238E27FC236}">
                <a16:creationId xmlns:a16="http://schemas.microsoft.com/office/drawing/2014/main" id="{F7500AAE-08C9-43BC-9E93-0F1085AD1C30}"/>
              </a:ext>
            </a:extLst>
          </xdr:cNvPr>
          <xdr:cNvGrpSpPr/>
        </xdr:nvGrpSpPr>
        <xdr:grpSpPr>
          <a:xfrm>
            <a:off x="3734360" y="54818428"/>
            <a:ext cx="1110152" cy="364052"/>
            <a:chOff x="3734360" y="54818428"/>
            <a:chExt cx="1110152" cy="364052"/>
          </a:xfrm>
        </xdr:grpSpPr>
        <xdr:sp macro="" textlink="$I$15">
          <xdr:nvSpPr>
            <xdr:cNvPr id="433" name="TextBox 432">
              <a:extLst>
                <a:ext uri="{FF2B5EF4-FFF2-40B4-BE49-F238E27FC236}">
                  <a16:creationId xmlns:a16="http://schemas.microsoft.com/office/drawing/2014/main" id="{BAAD61E2-8658-4EB4-AEB0-3FEDB64B70B4}"/>
                </a:ext>
              </a:extLst>
            </xdr:cNvPr>
            <xdr:cNvSpPr txBox="1"/>
          </xdr:nvSpPr>
          <xdr:spPr>
            <a:xfrm>
              <a:off x="4287930" y="54822911"/>
              <a:ext cx="556582" cy="354853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fld id="{5E0CFCE8-ED2A-4C11-860D-EAEC5086AE20}" type="TxLink">
                <a:rPr lang="en-US" sz="1200" b="0" i="0" u="none" strike="noStrike">
                  <a:solidFill>
                    <a:srgbClr val="0070C0"/>
                  </a:solidFill>
                  <a:latin typeface="Calibri"/>
                  <a:cs typeface="Calibri"/>
                </a:rPr>
                <a:pPr algn="ctr"/>
                <a:t>19.0</a:t>
              </a:fld>
              <a:endParaRPr lang="en-US" sz="1200"/>
            </a:p>
          </xdr:txBody>
        </xdr:sp>
        <xdr:sp macro="" textlink="$A$538">
          <xdr:nvSpPr>
            <xdr:cNvPr id="434" name="TextBox 433">
              <a:extLst>
                <a:ext uri="{FF2B5EF4-FFF2-40B4-BE49-F238E27FC236}">
                  <a16:creationId xmlns:a16="http://schemas.microsoft.com/office/drawing/2014/main" id="{E70E43BC-1C5A-4163-8D4B-DD0E56522A35}"/>
                </a:ext>
              </a:extLst>
            </xdr:cNvPr>
            <xdr:cNvSpPr txBox="1"/>
          </xdr:nvSpPr>
          <xdr:spPr>
            <a:xfrm>
              <a:off x="3734360" y="54818428"/>
              <a:ext cx="556582" cy="364052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fld id="{BED14375-0D74-44F4-BD12-B44EDDEFF175}" type="TxLink">
                <a:rPr lang="en-US" sz="1200" b="0" i="0" u="none" strike="noStrike">
                  <a:solidFill>
                    <a:srgbClr val="0070C0"/>
                  </a:solidFill>
                  <a:latin typeface="Calibri"/>
                  <a:cs typeface="Calibri"/>
                </a:rPr>
                <a:pPr algn="ctr"/>
                <a:t>GSA</a:t>
              </a:fld>
              <a:endParaRPr lang="en-US" sz="1200"/>
            </a:p>
          </xdr:txBody>
        </xdr:sp>
      </xdr:grpSp>
    </xdr:grpSp>
    <xdr:clientData/>
  </xdr:twoCellAnchor>
  <xdr:twoCellAnchor>
    <xdr:from>
      <xdr:col>62</xdr:col>
      <xdr:colOff>709332</xdr:colOff>
      <xdr:row>299</xdr:row>
      <xdr:rowOff>105948</xdr:rowOff>
    </xdr:from>
    <xdr:to>
      <xdr:col>72</xdr:col>
      <xdr:colOff>75456</xdr:colOff>
      <xdr:row>320</xdr:row>
      <xdr:rowOff>113313</xdr:rowOff>
    </xdr:to>
    <xdr:grpSp>
      <xdr:nvGrpSpPr>
        <xdr:cNvPr id="437" name="Group 436">
          <a:extLst>
            <a:ext uri="{FF2B5EF4-FFF2-40B4-BE49-F238E27FC236}">
              <a16:creationId xmlns:a16="http://schemas.microsoft.com/office/drawing/2014/main" id="{34547D62-A3D1-4448-8BFD-4E5FD92960FA}"/>
            </a:ext>
          </a:extLst>
        </xdr:cNvPr>
        <xdr:cNvGrpSpPr>
          <a:grpSpLocks noChangeAspect="1"/>
        </xdr:cNvGrpSpPr>
      </xdr:nvGrpSpPr>
      <xdr:grpSpPr>
        <a:xfrm>
          <a:off x="57531249" y="59679531"/>
          <a:ext cx="8467790" cy="4230115"/>
          <a:chOff x="3381375" y="59560763"/>
          <a:chExt cx="8419540" cy="4227419"/>
        </a:xfrm>
      </xdr:grpSpPr>
      <xdr:grpSp>
        <xdr:nvGrpSpPr>
          <xdr:cNvPr id="438" name="Group 437">
            <a:extLst>
              <a:ext uri="{FF2B5EF4-FFF2-40B4-BE49-F238E27FC236}">
                <a16:creationId xmlns:a16="http://schemas.microsoft.com/office/drawing/2014/main" id="{F197F9E7-D0C9-4C99-97AA-16C8270ECEE0}"/>
              </a:ext>
            </a:extLst>
          </xdr:cNvPr>
          <xdr:cNvGrpSpPr>
            <a:grpSpLocks noChangeAspect="1"/>
          </xdr:cNvGrpSpPr>
        </xdr:nvGrpSpPr>
        <xdr:grpSpPr>
          <a:xfrm>
            <a:off x="3381375" y="59560763"/>
            <a:ext cx="8419540" cy="4227419"/>
            <a:chOff x="3385704" y="63572571"/>
            <a:chExt cx="8464444" cy="4313144"/>
          </a:xfrm>
        </xdr:grpSpPr>
        <xdr:graphicFrame macro="" fPublished="1">
          <xdr:nvGraphicFramePr>
            <xdr:cNvPr id="442" name="Chart 441">
              <a:extLst>
                <a:ext uri="{FF2B5EF4-FFF2-40B4-BE49-F238E27FC236}">
                  <a16:creationId xmlns:a16="http://schemas.microsoft.com/office/drawing/2014/main" id="{F77726DF-DA9E-425A-B665-0F1B37B62BC7}"/>
                </a:ext>
              </a:extLst>
            </xdr:cNvPr>
            <xdr:cNvGraphicFramePr>
              <a:graphicFrameLocks/>
            </xdr:cNvGraphicFramePr>
          </xdr:nvGraphicFramePr>
          <xdr:xfrm>
            <a:off x="3385704" y="63572571"/>
            <a:ext cx="8464444" cy="4313144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84"/>
            </a:graphicData>
          </a:graphic>
        </xdr:graphicFrame>
        <xdr:sp macro="" textlink="$B$520">
          <xdr:nvSpPr>
            <xdr:cNvPr id="443" name="TextBox 442">
              <a:extLst>
                <a:ext uri="{FF2B5EF4-FFF2-40B4-BE49-F238E27FC236}">
                  <a16:creationId xmlns:a16="http://schemas.microsoft.com/office/drawing/2014/main" id="{35695897-38AB-4F7A-ACF0-CC7C34963E70}"/>
                </a:ext>
              </a:extLst>
            </xdr:cNvPr>
            <xdr:cNvSpPr txBox="1"/>
          </xdr:nvSpPr>
          <xdr:spPr>
            <a:xfrm>
              <a:off x="10643506" y="63670543"/>
              <a:ext cx="1061358" cy="367393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fld id="{2A97AF2B-F7A9-46C0-BB59-27EA125DAB0F}" type="TxLink">
                <a:rPr lang="en-US" sz="1200" b="0" i="0" u="none" strike="noStrike">
                  <a:solidFill>
                    <a:srgbClr val="000000"/>
                  </a:solidFill>
                  <a:latin typeface="Calibri"/>
                  <a:cs typeface="Calibri"/>
                </a:rPr>
                <a:pPr algn="ctr"/>
                <a:t>6,000 teu</a:t>
              </a:fld>
              <a:endParaRPr lang="en-US" sz="1200"/>
            </a:p>
          </xdr:txBody>
        </xdr:sp>
      </xdr:grpSp>
      <xdr:grpSp>
        <xdr:nvGrpSpPr>
          <xdr:cNvPr id="439" name="Group 438">
            <a:extLst>
              <a:ext uri="{FF2B5EF4-FFF2-40B4-BE49-F238E27FC236}">
                <a16:creationId xmlns:a16="http://schemas.microsoft.com/office/drawing/2014/main" id="{F683517D-5067-47D1-A552-1B97C02BB060}"/>
              </a:ext>
            </a:extLst>
          </xdr:cNvPr>
          <xdr:cNvGrpSpPr/>
        </xdr:nvGrpSpPr>
        <xdr:grpSpPr>
          <a:xfrm>
            <a:off x="3737161" y="59652274"/>
            <a:ext cx="1111833" cy="360690"/>
            <a:chOff x="2028265" y="59492029"/>
            <a:chExt cx="1110152" cy="364052"/>
          </a:xfrm>
        </xdr:grpSpPr>
        <xdr:sp macro="" textlink="$I$16">
          <xdr:nvSpPr>
            <xdr:cNvPr id="440" name="TextBox 439">
              <a:extLst>
                <a:ext uri="{FF2B5EF4-FFF2-40B4-BE49-F238E27FC236}">
                  <a16:creationId xmlns:a16="http://schemas.microsoft.com/office/drawing/2014/main" id="{BD6B86A6-09C0-4E6C-98E0-0354844AFD7E}"/>
                </a:ext>
              </a:extLst>
            </xdr:cNvPr>
            <xdr:cNvSpPr txBox="1"/>
          </xdr:nvSpPr>
          <xdr:spPr>
            <a:xfrm>
              <a:off x="2581835" y="59496512"/>
              <a:ext cx="556582" cy="354853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fld id="{A62DF7A6-8D8B-4255-AF41-FF7C7876518B}" type="TxLink">
                <a:rPr lang="en-US" sz="1200" b="0" i="0" u="none" strike="noStrike">
                  <a:solidFill>
                    <a:srgbClr val="0070C0"/>
                  </a:solidFill>
                  <a:latin typeface="Calibri"/>
                  <a:cs typeface="Calibri"/>
                </a:rPr>
                <a:pPr algn="ctr"/>
                <a:t>20.0</a:t>
              </a:fld>
              <a:endParaRPr lang="en-US" sz="1200"/>
            </a:p>
          </xdr:txBody>
        </xdr:sp>
        <xdr:sp macro="" textlink="$A$538">
          <xdr:nvSpPr>
            <xdr:cNvPr id="441" name="TextBox 440">
              <a:extLst>
                <a:ext uri="{FF2B5EF4-FFF2-40B4-BE49-F238E27FC236}">
                  <a16:creationId xmlns:a16="http://schemas.microsoft.com/office/drawing/2014/main" id="{FF4264D2-23BF-435E-BBC9-EC3C00270DD5}"/>
                </a:ext>
              </a:extLst>
            </xdr:cNvPr>
            <xdr:cNvSpPr txBox="1"/>
          </xdr:nvSpPr>
          <xdr:spPr>
            <a:xfrm>
              <a:off x="2028265" y="59492029"/>
              <a:ext cx="556582" cy="364052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fld id="{BED14375-0D74-44F4-BD12-B44EDDEFF175}" type="TxLink">
                <a:rPr lang="en-US" sz="1200" b="0" i="0" u="none" strike="noStrike">
                  <a:solidFill>
                    <a:srgbClr val="0070C0"/>
                  </a:solidFill>
                  <a:latin typeface="Calibri"/>
                  <a:cs typeface="Calibri"/>
                </a:rPr>
                <a:pPr algn="ctr"/>
                <a:t>GSA</a:t>
              </a:fld>
              <a:endParaRPr lang="en-US" sz="1200"/>
            </a:p>
          </xdr:txBody>
        </xdr:sp>
      </xdr:grpSp>
    </xdr:grpSp>
    <xdr:clientData/>
  </xdr:twoCellAnchor>
  <xdr:twoCellAnchor editAs="absolute">
    <xdr:from>
      <xdr:col>62</xdr:col>
      <xdr:colOff>709332</xdr:colOff>
      <xdr:row>322</xdr:row>
      <xdr:rowOff>25964</xdr:rowOff>
    </xdr:from>
    <xdr:to>
      <xdr:col>72</xdr:col>
      <xdr:colOff>78178</xdr:colOff>
      <xdr:row>343</xdr:row>
      <xdr:rowOff>11454</xdr:rowOff>
    </xdr:to>
    <xdr:grpSp>
      <xdr:nvGrpSpPr>
        <xdr:cNvPr id="444" name="Group 443">
          <a:extLst>
            <a:ext uri="{FF2B5EF4-FFF2-40B4-BE49-F238E27FC236}">
              <a16:creationId xmlns:a16="http://schemas.microsoft.com/office/drawing/2014/main" id="{EFEABB34-71C7-458B-99B3-F2F421A5574C}"/>
            </a:ext>
          </a:extLst>
        </xdr:cNvPr>
        <xdr:cNvGrpSpPr>
          <a:grpSpLocks noChangeAspect="1"/>
        </xdr:cNvGrpSpPr>
      </xdr:nvGrpSpPr>
      <xdr:grpSpPr>
        <a:xfrm>
          <a:off x="57531249" y="64224464"/>
          <a:ext cx="8470512" cy="4208240"/>
          <a:chOff x="3375772" y="64594422"/>
          <a:chExt cx="8438030" cy="4262718"/>
        </a:xfrm>
      </xdr:grpSpPr>
      <xdr:grpSp>
        <xdr:nvGrpSpPr>
          <xdr:cNvPr id="445" name="Group 444">
            <a:extLst>
              <a:ext uri="{FF2B5EF4-FFF2-40B4-BE49-F238E27FC236}">
                <a16:creationId xmlns:a16="http://schemas.microsoft.com/office/drawing/2014/main" id="{84A33873-8F53-48A7-9211-79C5813089FC}"/>
              </a:ext>
            </a:extLst>
          </xdr:cNvPr>
          <xdr:cNvGrpSpPr/>
        </xdr:nvGrpSpPr>
        <xdr:grpSpPr>
          <a:xfrm>
            <a:off x="3375772" y="64594422"/>
            <a:ext cx="8438030" cy="4262718"/>
            <a:chOff x="3381375" y="68542581"/>
            <a:chExt cx="8464444" cy="4313144"/>
          </a:xfrm>
        </xdr:grpSpPr>
        <xdr:graphicFrame macro="" fPublished="1">
          <xdr:nvGraphicFramePr>
            <xdr:cNvPr id="449" name="Chart 448">
              <a:extLst>
                <a:ext uri="{FF2B5EF4-FFF2-40B4-BE49-F238E27FC236}">
                  <a16:creationId xmlns:a16="http://schemas.microsoft.com/office/drawing/2014/main" id="{111D0436-3B3C-4CC9-B952-8BE78D26A532}"/>
                </a:ext>
              </a:extLst>
            </xdr:cNvPr>
            <xdr:cNvGraphicFramePr>
              <a:graphicFrameLocks/>
            </xdr:cNvGraphicFramePr>
          </xdr:nvGraphicFramePr>
          <xdr:xfrm>
            <a:off x="3381375" y="68542581"/>
            <a:ext cx="8464444" cy="4313144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85"/>
            </a:graphicData>
          </a:graphic>
        </xdr:graphicFrame>
        <xdr:sp macro="" textlink="$B$521">
          <xdr:nvSpPr>
            <xdr:cNvPr id="450" name="TextBox 449">
              <a:extLst>
                <a:ext uri="{FF2B5EF4-FFF2-40B4-BE49-F238E27FC236}">
                  <a16:creationId xmlns:a16="http://schemas.microsoft.com/office/drawing/2014/main" id="{8D1C1662-7E1F-456B-BDD2-4D845670A946}"/>
                </a:ext>
              </a:extLst>
            </xdr:cNvPr>
            <xdr:cNvSpPr txBox="1"/>
          </xdr:nvSpPr>
          <xdr:spPr>
            <a:xfrm>
              <a:off x="10627179" y="68661642"/>
              <a:ext cx="1061358" cy="367393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fld id="{48CE55E1-79E2-4315-A4AD-B25D84798297}" type="TxLink">
                <a:rPr lang="en-US" sz="1200" b="0" i="0" u="none" strike="noStrike">
                  <a:solidFill>
                    <a:srgbClr val="000000"/>
                  </a:solidFill>
                  <a:latin typeface="Calibri"/>
                  <a:cs typeface="Calibri"/>
                </a:rPr>
                <a:pPr algn="ctr"/>
                <a:t>9,000 teu</a:t>
              </a:fld>
              <a:endParaRPr lang="en-US" sz="1200"/>
            </a:p>
          </xdr:txBody>
        </xdr:sp>
      </xdr:grpSp>
      <xdr:grpSp>
        <xdr:nvGrpSpPr>
          <xdr:cNvPr id="446" name="Group 445">
            <a:extLst>
              <a:ext uri="{FF2B5EF4-FFF2-40B4-BE49-F238E27FC236}">
                <a16:creationId xmlns:a16="http://schemas.microsoft.com/office/drawing/2014/main" id="{7948CF9A-5FC0-467B-9B58-3B16538E2E85}"/>
              </a:ext>
            </a:extLst>
          </xdr:cNvPr>
          <xdr:cNvGrpSpPr/>
        </xdr:nvGrpSpPr>
        <xdr:grpSpPr>
          <a:xfrm>
            <a:off x="3731559" y="64657941"/>
            <a:ext cx="1110152" cy="364052"/>
            <a:chOff x="2028265" y="59492029"/>
            <a:chExt cx="1110152" cy="364052"/>
          </a:xfrm>
        </xdr:grpSpPr>
        <xdr:sp macro="" textlink="$I$17">
          <xdr:nvSpPr>
            <xdr:cNvPr id="447" name="TextBox 446">
              <a:extLst>
                <a:ext uri="{FF2B5EF4-FFF2-40B4-BE49-F238E27FC236}">
                  <a16:creationId xmlns:a16="http://schemas.microsoft.com/office/drawing/2014/main" id="{0E53C182-ED7C-46CF-B985-8C5BBB92542B}"/>
                </a:ext>
              </a:extLst>
            </xdr:cNvPr>
            <xdr:cNvSpPr txBox="1"/>
          </xdr:nvSpPr>
          <xdr:spPr>
            <a:xfrm>
              <a:off x="2581835" y="59496512"/>
              <a:ext cx="556582" cy="354853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fld id="{1116E1DF-E60B-4BDD-A7B9-21B7FD0E6471}" type="TxLink">
                <a:rPr lang="en-US" sz="1200" b="0" i="0" u="none" strike="noStrike">
                  <a:solidFill>
                    <a:srgbClr val="0070C0"/>
                  </a:solidFill>
                  <a:latin typeface="Calibri"/>
                  <a:cs typeface="Calibri"/>
                </a:rPr>
                <a:pPr algn="ctr"/>
                <a:t>20.0</a:t>
              </a:fld>
              <a:endParaRPr lang="en-US" sz="1200"/>
            </a:p>
          </xdr:txBody>
        </xdr:sp>
        <xdr:sp macro="" textlink="$A$538">
          <xdr:nvSpPr>
            <xdr:cNvPr id="448" name="TextBox 447">
              <a:extLst>
                <a:ext uri="{FF2B5EF4-FFF2-40B4-BE49-F238E27FC236}">
                  <a16:creationId xmlns:a16="http://schemas.microsoft.com/office/drawing/2014/main" id="{B3EB9C18-8DBF-4371-BF14-0988C73FDF35}"/>
                </a:ext>
              </a:extLst>
            </xdr:cNvPr>
            <xdr:cNvSpPr txBox="1"/>
          </xdr:nvSpPr>
          <xdr:spPr>
            <a:xfrm>
              <a:off x="2028265" y="59492029"/>
              <a:ext cx="556582" cy="364052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fld id="{BED14375-0D74-44F4-BD12-B44EDDEFF175}" type="TxLink">
                <a:rPr lang="en-US" sz="1200" b="0" i="0" u="none" strike="noStrike">
                  <a:solidFill>
                    <a:srgbClr val="0070C0"/>
                  </a:solidFill>
                  <a:latin typeface="Calibri"/>
                  <a:cs typeface="Calibri"/>
                </a:rPr>
                <a:pPr algn="ctr"/>
                <a:t>GSA</a:t>
              </a:fld>
              <a:endParaRPr lang="en-US" sz="1200"/>
            </a:p>
          </xdr:txBody>
        </xdr:sp>
      </xdr:grpSp>
    </xdr:grpSp>
    <xdr:clientData/>
  </xdr:twoCellAnchor>
  <xdr:twoCellAnchor editAs="absolute">
    <xdr:from>
      <xdr:col>62</xdr:col>
      <xdr:colOff>709332</xdr:colOff>
      <xdr:row>344</xdr:row>
      <xdr:rowOff>114605</xdr:rowOff>
    </xdr:from>
    <xdr:to>
      <xdr:col>72</xdr:col>
      <xdr:colOff>78178</xdr:colOff>
      <xdr:row>365</xdr:row>
      <xdr:rowOff>114717</xdr:rowOff>
    </xdr:to>
    <xdr:grpSp>
      <xdr:nvGrpSpPr>
        <xdr:cNvPr id="451" name="Group 450">
          <a:extLst>
            <a:ext uri="{FF2B5EF4-FFF2-40B4-BE49-F238E27FC236}">
              <a16:creationId xmlns:a16="http://schemas.microsoft.com/office/drawing/2014/main" id="{92D237FB-CEDC-429A-8541-8A43329292F9}"/>
            </a:ext>
          </a:extLst>
        </xdr:cNvPr>
        <xdr:cNvGrpSpPr>
          <a:grpSpLocks noChangeAspect="1"/>
        </xdr:cNvGrpSpPr>
      </xdr:nvGrpSpPr>
      <xdr:grpSpPr>
        <a:xfrm>
          <a:off x="57531249" y="68736938"/>
          <a:ext cx="8470512" cy="4222862"/>
          <a:chOff x="3375772" y="69532272"/>
          <a:chExt cx="8438030" cy="4262717"/>
        </a:xfrm>
      </xdr:grpSpPr>
      <xdr:grpSp>
        <xdr:nvGrpSpPr>
          <xdr:cNvPr id="452" name="Group 451">
            <a:extLst>
              <a:ext uri="{FF2B5EF4-FFF2-40B4-BE49-F238E27FC236}">
                <a16:creationId xmlns:a16="http://schemas.microsoft.com/office/drawing/2014/main" id="{2CF8261E-6DBF-4A38-A58F-DA4BBCB62220}"/>
              </a:ext>
            </a:extLst>
          </xdr:cNvPr>
          <xdr:cNvGrpSpPr/>
        </xdr:nvGrpSpPr>
        <xdr:grpSpPr>
          <a:xfrm>
            <a:off x="3375772" y="69532272"/>
            <a:ext cx="8438030" cy="4262717"/>
            <a:chOff x="3381375" y="73536402"/>
            <a:chExt cx="8464444" cy="4326751"/>
          </a:xfrm>
        </xdr:grpSpPr>
        <xdr:graphicFrame macro="" fPublished="1">
          <xdr:nvGraphicFramePr>
            <xdr:cNvPr id="456" name="Chart 455">
              <a:extLst>
                <a:ext uri="{FF2B5EF4-FFF2-40B4-BE49-F238E27FC236}">
                  <a16:creationId xmlns:a16="http://schemas.microsoft.com/office/drawing/2014/main" id="{C02DB652-9437-4E78-B24E-89F435E0AAA0}"/>
                </a:ext>
              </a:extLst>
            </xdr:cNvPr>
            <xdr:cNvGraphicFramePr>
              <a:graphicFrameLocks/>
            </xdr:cNvGraphicFramePr>
          </xdr:nvGraphicFramePr>
          <xdr:xfrm>
            <a:off x="3381375" y="73536402"/>
            <a:ext cx="8464444" cy="4326751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86"/>
            </a:graphicData>
          </a:graphic>
        </xdr:graphicFrame>
        <xdr:sp macro="" textlink="$B$522">
          <xdr:nvSpPr>
            <xdr:cNvPr id="457" name="TextBox 456">
              <a:extLst>
                <a:ext uri="{FF2B5EF4-FFF2-40B4-BE49-F238E27FC236}">
                  <a16:creationId xmlns:a16="http://schemas.microsoft.com/office/drawing/2014/main" id="{99CE5027-D2BD-457B-8825-EA918111DB60}"/>
                </a:ext>
              </a:extLst>
            </xdr:cNvPr>
            <xdr:cNvSpPr txBox="1"/>
          </xdr:nvSpPr>
          <xdr:spPr>
            <a:xfrm>
              <a:off x="10627179" y="73669071"/>
              <a:ext cx="1061358" cy="367393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fld id="{00DAA796-99A0-41F5-BD92-F0A50E53B450}" type="TxLink">
                <a:rPr lang="en-US" sz="1200" b="0" i="0" u="none" strike="noStrike">
                  <a:solidFill>
                    <a:srgbClr val="000000"/>
                  </a:solidFill>
                  <a:latin typeface="Calibri"/>
                  <a:cs typeface="Calibri"/>
                </a:rPr>
                <a:pPr algn="ctr"/>
                <a:t>14,000 teu</a:t>
              </a:fld>
              <a:endParaRPr lang="en-US" sz="1200"/>
            </a:p>
          </xdr:txBody>
        </xdr:sp>
      </xdr:grpSp>
      <xdr:grpSp>
        <xdr:nvGrpSpPr>
          <xdr:cNvPr id="453" name="Group 452">
            <a:extLst>
              <a:ext uri="{FF2B5EF4-FFF2-40B4-BE49-F238E27FC236}">
                <a16:creationId xmlns:a16="http://schemas.microsoft.com/office/drawing/2014/main" id="{2A96D365-25AC-40DB-9998-966E0CEA78D6}"/>
              </a:ext>
            </a:extLst>
          </xdr:cNvPr>
          <xdr:cNvGrpSpPr/>
        </xdr:nvGrpSpPr>
        <xdr:grpSpPr>
          <a:xfrm>
            <a:off x="3731559" y="69610941"/>
            <a:ext cx="1110152" cy="364052"/>
            <a:chOff x="2028265" y="59492029"/>
            <a:chExt cx="1110152" cy="364052"/>
          </a:xfrm>
        </xdr:grpSpPr>
        <xdr:sp macro="" textlink="$I$18">
          <xdr:nvSpPr>
            <xdr:cNvPr id="454" name="TextBox 453">
              <a:extLst>
                <a:ext uri="{FF2B5EF4-FFF2-40B4-BE49-F238E27FC236}">
                  <a16:creationId xmlns:a16="http://schemas.microsoft.com/office/drawing/2014/main" id="{E4679A21-C900-4C91-8487-050D68BF3227}"/>
                </a:ext>
              </a:extLst>
            </xdr:cNvPr>
            <xdr:cNvSpPr txBox="1"/>
          </xdr:nvSpPr>
          <xdr:spPr>
            <a:xfrm>
              <a:off x="2581835" y="59496512"/>
              <a:ext cx="556582" cy="354853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fld id="{D399ECDD-447C-457A-87C2-50427A9E6240}" type="TxLink">
                <a:rPr lang="en-US" sz="1200" b="0" i="0" u="none" strike="noStrike">
                  <a:solidFill>
                    <a:srgbClr val="0070C0"/>
                  </a:solidFill>
                  <a:latin typeface="Calibri"/>
                  <a:cs typeface="Calibri"/>
                </a:rPr>
                <a:pPr algn="ctr"/>
                <a:t>20.0</a:t>
              </a:fld>
              <a:endParaRPr lang="en-US" sz="1200"/>
            </a:p>
          </xdr:txBody>
        </xdr:sp>
        <xdr:sp macro="" textlink="$A$538">
          <xdr:nvSpPr>
            <xdr:cNvPr id="455" name="TextBox 454">
              <a:extLst>
                <a:ext uri="{FF2B5EF4-FFF2-40B4-BE49-F238E27FC236}">
                  <a16:creationId xmlns:a16="http://schemas.microsoft.com/office/drawing/2014/main" id="{8EE6BA07-40D4-4566-802B-17B02C7F82B8}"/>
                </a:ext>
              </a:extLst>
            </xdr:cNvPr>
            <xdr:cNvSpPr txBox="1"/>
          </xdr:nvSpPr>
          <xdr:spPr>
            <a:xfrm>
              <a:off x="2028265" y="59492029"/>
              <a:ext cx="556582" cy="364052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fld id="{BED14375-0D74-44F4-BD12-B44EDDEFF175}" type="TxLink">
                <a:rPr lang="en-US" sz="1200" b="0" i="0" u="none" strike="noStrike">
                  <a:solidFill>
                    <a:srgbClr val="0070C0"/>
                  </a:solidFill>
                  <a:latin typeface="Calibri"/>
                  <a:cs typeface="Calibri"/>
                </a:rPr>
                <a:pPr algn="ctr"/>
                <a:t>GSA</a:t>
              </a:fld>
              <a:endParaRPr lang="en-US" sz="1200"/>
            </a:p>
          </xdr:txBody>
        </xdr:sp>
      </xdr:grpSp>
    </xdr:grpSp>
    <xdr:clientData/>
  </xdr:twoCellAnchor>
  <xdr:twoCellAnchor>
    <xdr:from>
      <xdr:col>62</xdr:col>
      <xdr:colOff>709332</xdr:colOff>
      <xdr:row>367</xdr:row>
      <xdr:rowOff>27368</xdr:rowOff>
    </xdr:from>
    <xdr:to>
      <xdr:col>72</xdr:col>
      <xdr:colOff>75456</xdr:colOff>
      <xdr:row>388</xdr:row>
      <xdr:rowOff>34732</xdr:rowOff>
    </xdr:to>
    <xdr:grpSp>
      <xdr:nvGrpSpPr>
        <xdr:cNvPr id="458" name="Group 457">
          <a:extLst>
            <a:ext uri="{FF2B5EF4-FFF2-40B4-BE49-F238E27FC236}">
              <a16:creationId xmlns:a16="http://schemas.microsoft.com/office/drawing/2014/main" id="{361FF6EA-E82F-4B20-B56D-2D421B309F4E}"/>
            </a:ext>
          </a:extLst>
        </xdr:cNvPr>
        <xdr:cNvGrpSpPr>
          <a:grpSpLocks noChangeAspect="1"/>
        </xdr:cNvGrpSpPr>
      </xdr:nvGrpSpPr>
      <xdr:grpSpPr>
        <a:xfrm>
          <a:off x="57531249" y="73274618"/>
          <a:ext cx="8467790" cy="4230114"/>
          <a:chOff x="3381375" y="74272337"/>
          <a:chExt cx="8419540" cy="4227419"/>
        </a:xfrm>
      </xdr:grpSpPr>
      <xdr:grpSp>
        <xdr:nvGrpSpPr>
          <xdr:cNvPr id="459" name="Group 458">
            <a:extLst>
              <a:ext uri="{FF2B5EF4-FFF2-40B4-BE49-F238E27FC236}">
                <a16:creationId xmlns:a16="http://schemas.microsoft.com/office/drawing/2014/main" id="{920054DB-DE4D-4806-B268-1CD73B126CD3}"/>
              </a:ext>
            </a:extLst>
          </xdr:cNvPr>
          <xdr:cNvGrpSpPr>
            <a:grpSpLocks noChangeAspect="1"/>
          </xdr:cNvGrpSpPr>
        </xdr:nvGrpSpPr>
        <xdr:grpSpPr>
          <a:xfrm>
            <a:off x="3381375" y="74272337"/>
            <a:ext cx="8419540" cy="4227419"/>
            <a:chOff x="3381375" y="78591455"/>
            <a:chExt cx="8464444" cy="4313144"/>
          </a:xfrm>
        </xdr:grpSpPr>
        <xdr:graphicFrame macro="" fPublished="1">
          <xdr:nvGraphicFramePr>
            <xdr:cNvPr id="463" name="Chart 462">
              <a:extLst>
                <a:ext uri="{FF2B5EF4-FFF2-40B4-BE49-F238E27FC236}">
                  <a16:creationId xmlns:a16="http://schemas.microsoft.com/office/drawing/2014/main" id="{6E0A3C17-8103-4477-8573-08C9EEB1BFEE}"/>
                </a:ext>
              </a:extLst>
            </xdr:cNvPr>
            <xdr:cNvGraphicFramePr>
              <a:graphicFrameLocks/>
            </xdr:cNvGraphicFramePr>
          </xdr:nvGraphicFramePr>
          <xdr:xfrm>
            <a:off x="3381375" y="78591455"/>
            <a:ext cx="8464444" cy="4313144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87"/>
            </a:graphicData>
          </a:graphic>
        </xdr:graphicFrame>
        <xdr:sp macro="" textlink="$B$523">
          <xdr:nvSpPr>
            <xdr:cNvPr id="464" name="TextBox 463">
              <a:extLst>
                <a:ext uri="{FF2B5EF4-FFF2-40B4-BE49-F238E27FC236}">
                  <a16:creationId xmlns:a16="http://schemas.microsoft.com/office/drawing/2014/main" id="{71E14ABA-C30C-473E-B47C-BA9CD97D6E3F}"/>
                </a:ext>
              </a:extLst>
            </xdr:cNvPr>
            <xdr:cNvSpPr txBox="1"/>
          </xdr:nvSpPr>
          <xdr:spPr>
            <a:xfrm>
              <a:off x="10627179" y="78744535"/>
              <a:ext cx="1061358" cy="367393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fld id="{CE0F7E8D-69B8-42EC-AFBE-028637F05F19}" type="TxLink">
                <a:rPr lang="en-US" sz="1200" b="0" i="0" u="none" strike="noStrike">
                  <a:solidFill>
                    <a:srgbClr val="000000"/>
                  </a:solidFill>
                  <a:latin typeface="Calibri"/>
                  <a:cs typeface="Calibri"/>
                </a:rPr>
                <a:pPr algn="ctr"/>
                <a:t>17,000 teu</a:t>
              </a:fld>
              <a:endParaRPr lang="en-US" sz="1200"/>
            </a:p>
          </xdr:txBody>
        </xdr:sp>
      </xdr:grpSp>
      <xdr:grpSp>
        <xdr:nvGrpSpPr>
          <xdr:cNvPr id="460" name="Group 459">
            <a:extLst>
              <a:ext uri="{FF2B5EF4-FFF2-40B4-BE49-F238E27FC236}">
                <a16:creationId xmlns:a16="http://schemas.microsoft.com/office/drawing/2014/main" id="{2421242C-3BE9-49DD-AE71-C8D925705155}"/>
              </a:ext>
            </a:extLst>
          </xdr:cNvPr>
          <xdr:cNvGrpSpPr/>
        </xdr:nvGrpSpPr>
        <xdr:grpSpPr>
          <a:xfrm>
            <a:off x="3737163" y="74354950"/>
            <a:ext cx="1111833" cy="360691"/>
            <a:chOff x="2028265" y="59492029"/>
            <a:chExt cx="1110152" cy="364052"/>
          </a:xfrm>
        </xdr:grpSpPr>
        <xdr:sp macro="" textlink="$I$19">
          <xdr:nvSpPr>
            <xdr:cNvPr id="461" name="TextBox 460">
              <a:extLst>
                <a:ext uri="{FF2B5EF4-FFF2-40B4-BE49-F238E27FC236}">
                  <a16:creationId xmlns:a16="http://schemas.microsoft.com/office/drawing/2014/main" id="{6BE9E5BD-1897-4C7A-8588-498C2472FFC4}"/>
                </a:ext>
              </a:extLst>
            </xdr:cNvPr>
            <xdr:cNvSpPr txBox="1"/>
          </xdr:nvSpPr>
          <xdr:spPr>
            <a:xfrm>
              <a:off x="2581835" y="59496512"/>
              <a:ext cx="556582" cy="354853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fld id="{6B2551B9-F3F0-4AE8-B6C5-D46ECAC84352}" type="TxLink">
                <a:rPr lang="en-US" sz="1200" b="0" i="0" u="none" strike="noStrike">
                  <a:solidFill>
                    <a:srgbClr val="0070C0"/>
                  </a:solidFill>
                  <a:latin typeface="Calibri"/>
                  <a:cs typeface="Calibri"/>
                </a:rPr>
                <a:pPr algn="ctr"/>
                <a:t>20.0</a:t>
              </a:fld>
              <a:endParaRPr lang="en-US" sz="1200"/>
            </a:p>
          </xdr:txBody>
        </xdr:sp>
        <xdr:sp macro="" textlink="$A$538">
          <xdr:nvSpPr>
            <xdr:cNvPr id="462" name="TextBox 461">
              <a:extLst>
                <a:ext uri="{FF2B5EF4-FFF2-40B4-BE49-F238E27FC236}">
                  <a16:creationId xmlns:a16="http://schemas.microsoft.com/office/drawing/2014/main" id="{7A83DC4F-54D2-4854-B79C-43C693D65C76}"/>
                </a:ext>
              </a:extLst>
            </xdr:cNvPr>
            <xdr:cNvSpPr txBox="1"/>
          </xdr:nvSpPr>
          <xdr:spPr>
            <a:xfrm>
              <a:off x="2028265" y="59492029"/>
              <a:ext cx="556582" cy="364052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fld id="{BED14375-0D74-44F4-BD12-B44EDDEFF175}" type="TxLink">
                <a:rPr lang="en-US" sz="1200" b="0" i="0" u="none" strike="noStrike">
                  <a:solidFill>
                    <a:srgbClr val="0070C0"/>
                  </a:solidFill>
                  <a:latin typeface="Calibri"/>
                  <a:cs typeface="Calibri"/>
                </a:rPr>
                <a:pPr algn="ctr"/>
                <a:t>GSA</a:t>
              </a:fld>
              <a:endParaRPr lang="en-US" sz="1200"/>
            </a:p>
          </xdr:txBody>
        </xdr:sp>
      </xdr:grpSp>
    </xdr:grpSp>
    <xdr:clientData/>
  </xdr:twoCellAnchor>
  <xdr:twoCellAnchor editAs="absolute">
    <xdr:from>
      <xdr:col>62</xdr:col>
      <xdr:colOff>709332</xdr:colOff>
      <xdr:row>389</xdr:row>
      <xdr:rowOff>137883</xdr:rowOff>
    </xdr:from>
    <xdr:to>
      <xdr:col>72</xdr:col>
      <xdr:colOff>150056</xdr:colOff>
      <xdr:row>410</xdr:row>
      <xdr:rowOff>159441</xdr:rowOff>
    </xdr:to>
    <xdr:grpSp>
      <xdr:nvGrpSpPr>
        <xdr:cNvPr id="465" name="Group 464">
          <a:extLst>
            <a:ext uri="{FF2B5EF4-FFF2-40B4-BE49-F238E27FC236}">
              <a16:creationId xmlns:a16="http://schemas.microsoft.com/office/drawing/2014/main" id="{10DFA71A-9BEA-4A1C-A4EC-B7C985150C67}"/>
            </a:ext>
          </a:extLst>
        </xdr:cNvPr>
        <xdr:cNvGrpSpPr>
          <a:grpSpLocks noChangeAspect="1"/>
        </xdr:cNvGrpSpPr>
      </xdr:nvGrpSpPr>
      <xdr:grpSpPr>
        <a:xfrm>
          <a:off x="57531249" y="77808966"/>
          <a:ext cx="8542390" cy="4244308"/>
          <a:chOff x="3375772" y="79419176"/>
          <a:chExt cx="8438030" cy="4262717"/>
        </a:xfrm>
      </xdr:grpSpPr>
      <xdr:grpSp>
        <xdr:nvGrpSpPr>
          <xdr:cNvPr id="466" name="Group 465">
            <a:extLst>
              <a:ext uri="{FF2B5EF4-FFF2-40B4-BE49-F238E27FC236}">
                <a16:creationId xmlns:a16="http://schemas.microsoft.com/office/drawing/2014/main" id="{1331402D-6E82-4AEB-B811-B260F96C9067}"/>
              </a:ext>
            </a:extLst>
          </xdr:cNvPr>
          <xdr:cNvGrpSpPr/>
        </xdr:nvGrpSpPr>
        <xdr:grpSpPr>
          <a:xfrm>
            <a:off x="3375772" y="79419176"/>
            <a:ext cx="8438030" cy="4262717"/>
            <a:chOff x="3381375" y="83694133"/>
            <a:chExt cx="8464444" cy="4313144"/>
          </a:xfrm>
        </xdr:grpSpPr>
        <xdr:graphicFrame macro="" fPublished="1">
          <xdr:nvGraphicFramePr>
            <xdr:cNvPr id="470" name="Chart 469">
              <a:extLst>
                <a:ext uri="{FF2B5EF4-FFF2-40B4-BE49-F238E27FC236}">
                  <a16:creationId xmlns:a16="http://schemas.microsoft.com/office/drawing/2014/main" id="{0310EE68-20F7-4EA5-92CE-F982B212AB0D}"/>
                </a:ext>
              </a:extLst>
            </xdr:cNvPr>
            <xdr:cNvGraphicFramePr>
              <a:graphicFrameLocks/>
            </xdr:cNvGraphicFramePr>
          </xdr:nvGraphicFramePr>
          <xdr:xfrm>
            <a:off x="3381375" y="83694133"/>
            <a:ext cx="8464444" cy="4313144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88"/>
            </a:graphicData>
          </a:graphic>
        </xdr:graphicFrame>
        <xdr:sp macro="" textlink="$B$524">
          <xdr:nvSpPr>
            <xdr:cNvPr id="471" name="TextBox 470">
              <a:extLst>
                <a:ext uri="{FF2B5EF4-FFF2-40B4-BE49-F238E27FC236}">
                  <a16:creationId xmlns:a16="http://schemas.microsoft.com/office/drawing/2014/main" id="{816EE47E-D0CA-4033-9061-AB288E860F4E}"/>
                </a:ext>
              </a:extLst>
            </xdr:cNvPr>
            <xdr:cNvSpPr txBox="1"/>
          </xdr:nvSpPr>
          <xdr:spPr>
            <a:xfrm>
              <a:off x="9960429" y="83833608"/>
              <a:ext cx="1714500" cy="367393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fld id="{E2E97050-D13E-46F7-B52D-005D793D72E2}" type="TxLink">
                <a:rPr lang="en-US" sz="1200" b="0" i="0" u="none" strike="noStrike">
                  <a:solidFill>
                    <a:srgbClr val="000000"/>
                  </a:solidFill>
                  <a:latin typeface="Calibri"/>
                  <a:cs typeface="Calibri"/>
                </a:rPr>
                <a:pPr algn="ctr"/>
                <a:t>Handymax</a:t>
              </a:fld>
              <a:endParaRPr lang="en-US" sz="1200"/>
            </a:p>
          </xdr:txBody>
        </xdr:sp>
      </xdr:grpSp>
      <xdr:grpSp>
        <xdr:nvGrpSpPr>
          <xdr:cNvPr id="467" name="Group 466">
            <a:extLst>
              <a:ext uri="{FF2B5EF4-FFF2-40B4-BE49-F238E27FC236}">
                <a16:creationId xmlns:a16="http://schemas.microsoft.com/office/drawing/2014/main" id="{EFFABC3E-73C0-4E6F-966E-C9F8DF6EE462}"/>
              </a:ext>
            </a:extLst>
          </xdr:cNvPr>
          <xdr:cNvGrpSpPr/>
        </xdr:nvGrpSpPr>
        <xdr:grpSpPr>
          <a:xfrm>
            <a:off x="3731559" y="79494529"/>
            <a:ext cx="1110152" cy="364052"/>
            <a:chOff x="2028265" y="59492029"/>
            <a:chExt cx="1110152" cy="364052"/>
          </a:xfrm>
        </xdr:grpSpPr>
        <xdr:sp macro="" textlink="$I$20">
          <xdr:nvSpPr>
            <xdr:cNvPr id="468" name="TextBox 467">
              <a:extLst>
                <a:ext uri="{FF2B5EF4-FFF2-40B4-BE49-F238E27FC236}">
                  <a16:creationId xmlns:a16="http://schemas.microsoft.com/office/drawing/2014/main" id="{3F5CDD89-2B94-481E-8A9B-9D943B7EAF04}"/>
                </a:ext>
              </a:extLst>
            </xdr:cNvPr>
            <xdr:cNvSpPr txBox="1"/>
          </xdr:nvSpPr>
          <xdr:spPr>
            <a:xfrm>
              <a:off x="2581835" y="59496512"/>
              <a:ext cx="556582" cy="354853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fld id="{6C35EA49-78C9-4972-A3AB-038FBA8FF087}" type="TxLink">
                <a:rPr lang="en-US" sz="1200" b="0" i="0" u="none" strike="noStrike">
                  <a:solidFill>
                    <a:srgbClr val="0070C0"/>
                  </a:solidFill>
                  <a:latin typeface="Calibri"/>
                  <a:cs typeface="Calibri"/>
                </a:rPr>
                <a:pPr algn="ctr"/>
                <a:t>12.0</a:t>
              </a:fld>
              <a:endParaRPr lang="en-US" sz="1200"/>
            </a:p>
          </xdr:txBody>
        </xdr:sp>
        <xdr:sp macro="" textlink="$A$538">
          <xdr:nvSpPr>
            <xdr:cNvPr id="469" name="TextBox 468">
              <a:extLst>
                <a:ext uri="{FF2B5EF4-FFF2-40B4-BE49-F238E27FC236}">
                  <a16:creationId xmlns:a16="http://schemas.microsoft.com/office/drawing/2014/main" id="{7CA320CF-F4FC-450F-BA36-364508877182}"/>
                </a:ext>
              </a:extLst>
            </xdr:cNvPr>
            <xdr:cNvSpPr txBox="1"/>
          </xdr:nvSpPr>
          <xdr:spPr>
            <a:xfrm>
              <a:off x="2028265" y="59492029"/>
              <a:ext cx="556582" cy="364052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fld id="{BED14375-0D74-44F4-BD12-B44EDDEFF175}" type="TxLink">
                <a:rPr lang="en-US" sz="1200" b="0" i="0" u="none" strike="noStrike">
                  <a:solidFill>
                    <a:srgbClr val="0070C0"/>
                  </a:solidFill>
                  <a:latin typeface="Calibri"/>
                  <a:cs typeface="Calibri"/>
                </a:rPr>
                <a:pPr algn="ctr"/>
                <a:t>GSA</a:t>
              </a:fld>
              <a:endParaRPr lang="en-US" sz="1200"/>
            </a:p>
          </xdr:txBody>
        </xdr:sp>
      </xdr:grpSp>
    </xdr:grpSp>
    <xdr:clientData/>
  </xdr:twoCellAnchor>
  <xdr:twoCellAnchor editAs="absolute">
    <xdr:from>
      <xdr:col>62</xdr:col>
      <xdr:colOff>709332</xdr:colOff>
      <xdr:row>412</xdr:row>
      <xdr:rowOff>72092</xdr:rowOff>
    </xdr:from>
    <xdr:to>
      <xdr:col>72</xdr:col>
      <xdr:colOff>78178</xdr:colOff>
      <xdr:row>433</xdr:row>
      <xdr:rowOff>72204</xdr:rowOff>
    </xdr:to>
    <xdr:grpSp>
      <xdr:nvGrpSpPr>
        <xdr:cNvPr id="472" name="Group 471">
          <a:extLst>
            <a:ext uri="{FF2B5EF4-FFF2-40B4-BE49-F238E27FC236}">
              <a16:creationId xmlns:a16="http://schemas.microsoft.com/office/drawing/2014/main" id="{3213B2FF-170A-4F9E-B113-B5FE47EFE868}"/>
            </a:ext>
          </a:extLst>
        </xdr:cNvPr>
        <xdr:cNvGrpSpPr>
          <a:grpSpLocks noChangeAspect="1"/>
        </xdr:cNvGrpSpPr>
      </xdr:nvGrpSpPr>
      <xdr:grpSpPr>
        <a:xfrm>
          <a:off x="57531249" y="82368092"/>
          <a:ext cx="8470512" cy="4222862"/>
          <a:chOff x="3375772" y="84368231"/>
          <a:chExt cx="8438030" cy="4262717"/>
        </a:xfrm>
      </xdr:grpSpPr>
      <xdr:grpSp>
        <xdr:nvGrpSpPr>
          <xdr:cNvPr id="473" name="Group 472">
            <a:extLst>
              <a:ext uri="{FF2B5EF4-FFF2-40B4-BE49-F238E27FC236}">
                <a16:creationId xmlns:a16="http://schemas.microsoft.com/office/drawing/2014/main" id="{64335E7C-9119-4A70-9D21-22D82DFE97A8}"/>
              </a:ext>
            </a:extLst>
          </xdr:cNvPr>
          <xdr:cNvGrpSpPr/>
        </xdr:nvGrpSpPr>
        <xdr:grpSpPr>
          <a:xfrm>
            <a:off x="3375772" y="84368231"/>
            <a:ext cx="8438030" cy="4262717"/>
            <a:chOff x="3381375" y="88782524"/>
            <a:chExt cx="8464444" cy="4313144"/>
          </a:xfrm>
        </xdr:grpSpPr>
        <xdr:graphicFrame macro="" fPublished="1">
          <xdr:nvGraphicFramePr>
            <xdr:cNvPr id="477" name="Chart 476">
              <a:extLst>
                <a:ext uri="{FF2B5EF4-FFF2-40B4-BE49-F238E27FC236}">
                  <a16:creationId xmlns:a16="http://schemas.microsoft.com/office/drawing/2014/main" id="{08252ED8-317B-4EFD-A2C9-753A5A8E69BD}"/>
                </a:ext>
              </a:extLst>
            </xdr:cNvPr>
            <xdr:cNvGraphicFramePr>
              <a:graphicFrameLocks/>
            </xdr:cNvGraphicFramePr>
          </xdr:nvGraphicFramePr>
          <xdr:xfrm>
            <a:off x="3381375" y="88782524"/>
            <a:ext cx="8464444" cy="4313144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89"/>
            </a:graphicData>
          </a:graphic>
        </xdr:graphicFrame>
        <xdr:sp macro="" textlink="$B$525">
          <xdr:nvSpPr>
            <xdr:cNvPr id="478" name="TextBox 477">
              <a:extLst>
                <a:ext uri="{FF2B5EF4-FFF2-40B4-BE49-F238E27FC236}">
                  <a16:creationId xmlns:a16="http://schemas.microsoft.com/office/drawing/2014/main" id="{32A431B3-DBA3-478C-AD8B-325BA8E511B2}"/>
                </a:ext>
              </a:extLst>
            </xdr:cNvPr>
            <xdr:cNvSpPr txBox="1"/>
          </xdr:nvSpPr>
          <xdr:spPr>
            <a:xfrm>
              <a:off x="9987643" y="88909071"/>
              <a:ext cx="1714500" cy="367393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fld id="{A86EC69A-F4B9-4FE9-BF36-C61D22B948B3}" type="TxLink">
                <a:rPr lang="en-US" sz="1200" b="0" i="0" u="none" strike="noStrike">
                  <a:solidFill>
                    <a:srgbClr val="000000"/>
                  </a:solidFill>
                  <a:latin typeface="Calibri"/>
                  <a:cs typeface="Calibri"/>
                </a:rPr>
                <a:pPr algn="ctr"/>
                <a:t>Panamax</a:t>
              </a:fld>
              <a:endParaRPr lang="en-US" sz="1200"/>
            </a:p>
          </xdr:txBody>
        </xdr:sp>
      </xdr:grpSp>
      <xdr:grpSp>
        <xdr:nvGrpSpPr>
          <xdr:cNvPr id="474" name="Group 473">
            <a:extLst>
              <a:ext uri="{FF2B5EF4-FFF2-40B4-BE49-F238E27FC236}">
                <a16:creationId xmlns:a16="http://schemas.microsoft.com/office/drawing/2014/main" id="{633B213F-4E71-41BB-B74D-147047D78B46}"/>
              </a:ext>
            </a:extLst>
          </xdr:cNvPr>
          <xdr:cNvGrpSpPr/>
        </xdr:nvGrpSpPr>
        <xdr:grpSpPr>
          <a:xfrm>
            <a:off x="3697942" y="84447530"/>
            <a:ext cx="1110152" cy="364052"/>
            <a:chOff x="2028265" y="59492029"/>
            <a:chExt cx="1110152" cy="364052"/>
          </a:xfrm>
        </xdr:grpSpPr>
        <xdr:sp macro="" textlink="$I$21">
          <xdr:nvSpPr>
            <xdr:cNvPr id="475" name="TextBox 474">
              <a:extLst>
                <a:ext uri="{FF2B5EF4-FFF2-40B4-BE49-F238E27FC236}">
                  <a16:creationId xmlns:a16="http://schemas.microsoft.com/office/drawing/2014/main" id="{C3785741-DFA0-49B0-823B-9ED5EA80695F}"/>
                </a:ext>
              </a:extLst>
            </xdr:cNvPr>
            <xdr:cNvSpPr txBox="1"/>
          </xdr:nvSpPr>
          <xdr:spPr>
            <a:xfrm>
              <a:off x="2581835" y="59496512"/>
              <a:ext cx="556582" cy="354853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fld id="{08D03D91-EFA7-4C16-9ADF-84845F01A732}" type="TxLink">
                <a:rPr lang="en-US" sz="1200" b="0" i="0" u="none" strike="noStrike">
                  <a:solidFill>
                    <a:srgbClr val="0070C0"/>
                  </a:solidFill>
                  <a:latin typeface="Calibri"/>
                  <a:cs typeface="Calibri"/>
                </a:rPr>
                <a:pPr algn="ctr"/>
                <a:t>12.0</a:t>
              </a:fld>
              <a:endParaRPr lang="en-US" sz="1200"/>
            </a:p>
          </xdr:txBody>
        </xdr:sp>
        <xdr:sp macro="" textlink="$A$538">
          <xdr:nvSpPr>
            <xdr:cNvPr id="476" name="TextBox 475">
              <a:extLst>
                <a:ext uri="{FF2B5EF4-FFF2-40B4-BE49-F238E27FC236}">
                  <a16:creationId xmlns:a16="http://schemas.microsoft.com/office/drawing/2014/main" id="{7D80A11B-F283-4485-921D-605394D65968}"/>
                </a:ext>
              </a:extLst>
            </xdr:cNvPr>
            <xdr:cNvSpPr txBox="1"/>
          </xdr:nvSpPr>
          <xdr:spPr>
            <a:xfrm>
              <a:off x="2028265" y="59492029"/>
              <a:ext cx="556582" cy="364052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fld id="{BED14375-0D74-44F4-BD12-B44EDDEFF175}" type="TxLink">
                <a:rPr lang="en-US" sz="1200" b="0" i="0" u="none" strike="noStrike">
                  <a:solidFill>
                    <a:srgbClr val="0070C0"/>
                  </a:solidFill>
                  <a:latin typeface="Calibri"/>
                  <a:cs typeface="Calibri"/>
                </a:rPr>
                <a:pPr algn="ctr"/>
                <a:t>GSA</a:t>
              </a:fld>
              <a:endParaRPr lang="en-US" sz="1200"/>
            </a:p>
          </xdr:txBody>
        </xdr:sp>
      </xdr:grpSp>
    </xdr:grpSp>
    <xdr:clientData/>
  </xdr:twoCellAnchor>
  <xdr:twoCellAnchor editAs="absolute">
    <xdr:from>
      <xdr:col>62</xdr:col>
      <xdr:colOff>709332</xdr:colOff>
      <xdr:row>434</xdr:row>
      <xdr:rowOff>175358</xdr:rowOff>
    </xdr:from>
    <xdr:to>
      <xdr:col>72</xdr:col>
      <xdr:colOff>78178</xdr:colOff>
      <xdr:row>455</xdr:row>
      <xdr:rowOff>160093</xdr:rowOff>
    </xdr:to>
    <xdr:grpSp>
      <xdr:nvGrpSpPr>
        <xdr:cNvPr id="479" name="Group 478">
          <a:extLst>
            <a:ext uri="{FF2B5EF4-FFF2-40B4-BE49-F238E27FC236}">
              <a16:creationId xmlns:a16="http://schemas.microsoft.com/office/drawing/2014/main" id="{243E372A-7AEF-4ED2-BEEE-8CA48C4F5258}"/>
            </a:ext>
          </a:extLst>
        </xdr:cNvPr>
        <xdr:cNvGrpSpPr>
          <a:grpSpLocks noChangeAspect="1"/>
        </xdr:cNvGrpSpPr>
      </xdr:nvGrpSpPr>
      <xdr:grpSpPr>
        <a:xfrm>
          <a:off x="57531249" y="86895191"/>
          <a:ext cx="8470512" cy="4207485"/>
          <a:chOff x="3375772" y="89306080"/>
          <a:chExt cx="8438030" cy="4262718"/>
        </a:xfrm>
      </xdr:grpSpPr>
      <xdr:grpSp>
        <xdr:nvGrpSpPr>
          <xdr:cNvPr id="480" name="Group 479">
            <a:extLst>
              <a:ext uri="{FF2B5EF4-FFF2-40B4-BE49-F238E27FC236}">
                <a16:creationId xmlns:a16="http://schemas.microsoft.com/office/drawing/2014/main" id="{B9EBE1B8-3C2E-41A3-8E2D-CBD55129E718}"/>
              </a:ext>
            </a:extLst>
          </xdr:cNvPr>
          <xdr:cNvGrpSpPr/>
        </xdr:nvGrpSpPr>
        <xdr:grpSpPr>
          <a:xfrm>
            <a:off x="3375772" y="89306080"/>
            <a:ext cx="8438030" cy="4262718"/>
            <a:chOff x="3405187" y="93719196"/>
            <a:chExt cx="8464444" cy="4313144"/>
          </a:xfrm>
        </xdr:grpSpPr>
        <xdr:graphicFrame macro="" fPublished="1">
          <xdr:nvGraphicFramePr>
            <xdr:cNvPr id="484" name="Chart 483">
              <a:extLst>
                <a:ext uri="{FF2B5EF4-FFF2-40B4-BE49-F238E27FC236}">
                  <a16:creationId xmlns:a16="http://schemas.microsoft.com/office/drawing/2014/main" id="{DCEF6EC8-3798-463E-B7E4-065F87624771}"/>
                </a:ext>
              </a:extLst>
            </xdr:cNvPr>
            <xdr:cNvGraphicFramePr>
              <a:graphicFrameLocks/>
            </xdr:cNvGraphicFramePr>
          </xdr:nvGraphicFramePr>
          <xdr:xfrm>
            <a:off x="3405187" y="93719196"/>
            <a:ext cx="8464444" cy="4313144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90"/>
            </a:graphicData>
          </a:graphic>
        </xdr:graphicFrame>
        <xdr:sp macro="" textlink="$B$526">
          <xdr:nvSpPr>
            <xdr:cNvPr id="485" name="TextBox 484">
              <a:extLst>
                <a:ext uri="{FF2B5EF4-FFF2-40B4-BE49-F238E27FC236}">
                  <a16:creationId xmlns:a16="http://schemas.microsoft.com/office/drawing/2014/main" id="{93C78EBF-11BC-4F4F-9B85-944A07AD3BD7}"/>
                </a:ext>
              </a:extLst>
            </xdr:cNvPr>
            <xdr:cNvSpPr txBox="1"/>
          </xdr:nvSpPr>
          <xdr:spPr>
            <a:xfrm>
              <a:off x="9960429" y="93834857"/>
              <a:ext cx="1714500" cy="367393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fld id="{7552572D-1D64-4A9D-A603-606912A7AB36}" type="TxLink">
                <a:rPr lang="en-US" sz="1200" b="0" i="0" u="none" strike="noStrike">
                  <a:solidFill>
                    <a:srgbClr val="000000"/>
                  </a:solidFill>
                  <a:latin typeface="Calibri"/>
                  <a:cs typeface="Calibri"/>
                </a:rPr>
                <a:pPr algn="ctr"/>
                <a:t>Capesize</a:t>
              </a:fld>
              <a:endParaRPr lang="en-US" sz="1200"/>
            </a:p>
          </xdr:txBody>
        </xdr:sp>
      </xdr:grpSp>
      <xdr:grpSp>
        <xdr:nvGrpSpPr>
          <xdr:cNvPr id="481" name="Group 480">
            <a:extLst>
              <a:ext uri="{FF2B5EF4-FFF2-40B4-BE49-F238E27FC236}">
                <a16:creationId xmlns:a16="http://schemas.microsoft.com/office/drawing/2014/main" id="{4F9E523A-A2AD-4957-80A3-7CDB3E43009E}"/>
              </a:ext>
            </a:extLst>
          </xdr:cNvPr>
          <xdr:cNvGrpSpPr/>
        </xdr:nvGrpSpPr>
        <xdr:grpSpPr>
          <a:xfrm>
            <a:off x="3742765" y="89378117"/>
            <a:ext cx="1110152" cy="364052"/>
            <a:chOff x="2028265" y="59492029"/>
            <a:chExt cx="1110152" cy="364052"/>
          </a:xfrm>
        </xdr:grpSpPr>
        <xdr:sp macro="" textlink="$I$22">
          <xdr:nvSpPr>
            <xdr:cNvPr id="482" name="TextBox 481">
              <a:extLst>
                <a:ext uri="{FF2B5EF4-FFF2-40B4-BE49-F238E27FC236}">
                  <a16:creationId xmlns:a16="http://schemas.microsoft.com/office/drawing/2014/main" id="{B68A8DE7-5AFF-483C-92FA-0063FD93D63D}"/>
                </a:ext>
              </a:extLst>
            </xdr:cNvPr>
            <xdr:cNvSpPr txBox="1"/>
          </xdr:nvSpPr>
          <xdr:spPr>
            <a:xfrm>
              <a:off x="2581835" y="59496512"/>
              <a:ext cx="556582" cy="354853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fld id="{3C6DD509-D9DD-4272-8553-E97AD6A98735}" type="TxLink">
                <a:rPr lang="en-US" sz="1200" b="0" i="0" u="none" strike="noStrike">
                  <a:solidFill>
                    <a:srgbClr val="0070C0"/>
                  </a:solidFill>
                  <a:latin typeface="Calibri"/>
                  <a:cs typeface="Calibri"/>
                </a:rPr>
                <a:pPr algn="ctr"/>
                <a:t>12.0</a:t>
              </a:fld>
              <a:endParaRPr lang="en-US" sz="1200"/>
            </a:p>
          </xdr:txBody>
        </xdr:sp>
        <xdr:sp macro="" textlink="$A$538">
          <xdr:nvSpPr>
            <xdr:cNvPr id="483" name="TextBox 482">
              <a:extLst>
                <a:ext uri="{FF2B5EF4-FFF2-40B4-BE49-F238E27FC236}">
                  <a16:creationId xmlns:a16="http://schemas.microsoft.com/office/drawing/2014/main" id="{6C8D7F80-9915-42EF-92DA-FF3C01942DAB}"/>
                </a:ext>
              </a:extLst>
            </xdr:cNvPr>
            <xdr:cNvSpPr txBox="1"/>
          </xdr:nvSpPr>
          <xdr:spPr>
            <a:xfrm>
              <a:off x="2028265" y="59492029"/>
              <a:ext cx="556582" cy="364052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fld id="{BED14375-0D74-44F4-BD12-B44EDDEFF175}" type="TxLink">
                <a:rPr lang="en-US" sz="1200" b="0" i="0" u="none" strike="noStrike">
                  <a:solidFill>
                    <a:srgbClr val="0070C0"/>
                  </a:solidFill>
                  <a:latin typeface="Calibri"/>
                  <a:cs typeface="Calibri"/>
                </a:rPr>
                <a:pPr algn="ctr"/>
                <a:t>GSA</a:t>
              </a:fld>
              <a:endParaRPr lang="en-US" sz="1200"/>
            </a:p>
          </xdr:txBody>
        </xdr:sp>
      </xdr:grp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2297D3-74CA-AA47-8FD8-1578571FB8CE}">
  <sheetPr published="0" codeName="Sheet1"/>
  <dimension ref="A1:A15"/>
  <sheetViews>
    <sheetView showGridLines="0" tabSelected="1" zoomScaleNormal="100" workbookViewId="0">
      <selection activeCell="A6" sqref="A6"/>
    </sheetView>
  </sheetViews>
  <sheetFormatPr defaultColWidth="11" defaultRowHeight="15.75"/>
  <sheetData>
    <row r="1" spans="1:1" ht="23.25">
      <c r="A1" s="25" t="s">
        <v>159</v>
      </c>
    </row>
    <row r="2" spans="1:1" ht="21">
      <c r="A2" s="202" t="s">
        <v>137</v>
      </c>
    </row>
    <row r="3" spans="1:1" ht="21">
      <c r="A3" s="202" t="s">
        <v>157</v>
      </c>
    </row>
    <row r="4" spans="1:1" ht="18.75">
      <c r="A4" s="13" t="s">
        <v>112</v>
      </c>
    </row>
    <row r="5" spans="1:1">
      <c r="A5" s="203" t="s">
        <v>169</v>
      </c>
    </row>
    <row r="6" spans="1:1">
      <c r="A6" s="211" t="s">
        <v>41</v>
      </c>
    </row>
    <row r="7" spans="1:1">
      <c r="A7" s="211"/>
    </row>
    <row r="8" spans="1:1">
      <c r="A8" s="207" t="s">
        <v>144</v>
      </c>
    </row>
    <row r="9" spans="1:1">
      <c r="A9" t="s">
        <v>175</v>
      </c>
    </row>
    <row r="10" spans="1:1">
      <c r="A10" t="s">
        <v>138</v>
      </c>
    </row>
    <row r="12" spans="1:1">
      <c r="A12" t="s">
        <v>143</v>
      </c>
    </row>
    <row r="13" spans="1:1">
      <c r="A13" t="s">
        <v>170</v>
      </c>
    </row>
    <row r="15" spans="1:1">
      <c r="A15" s="7" t="s">
        <v>160</v>
      </c>
    </row>
  </sheetData>
  <sheetProtection algorithmName="SHA-512" hashValue="40e8RrfeJQ1q90jqy0GjMImyyiVV0y8fFeQG8eN62ED5cxgokVg6GvgW+iwPlpeP2XHHGe8f10LCuqFMW/Ax/w==" saltValue="Fj68oXP0oEHFittic6UaqA==" spinCount="100000" sheet="1" objects="1" scenarios="1"/>
  <pageMargins left="0.7" right="0.7" top="0.75" bottom="0.75" header="0.3" footer="0.3"/>
  <pageSetup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CB4A3F-A439-7947-9181-D0785941C8F4}">
  <sheetPr published="0" codeName="Sheet3"/>
  <dimension ref="A1:M62"/>
  <sheetViews>
    <sheetView showGridLines="0" zoomScale="90" zoomScaleNormal="90" workbookViewId="0">
      <selection activeCell="A6" sqref="A6"/>
    </sheetView>
  </sheetViews>
  <sheetFormatPr defaultColWidth="11" defaultRowHeight="15.75"/>
  <cols>
    <col min="1" max="1" width="19.875" customWidth="1"/>
    <col min="2" max="2" width="11.5" bestFit="1" customWidth="1"/>
    <col min="3" max="3" width="11.625" bestFit="1" customWidth="1"/>
    <col min="4" max="4" width="10.875" style="19"/>
  </cols>
  <sheetData>
    <row r="1" spans="1:13" ht="23.25">
      <c r="A1" s="25" t="s">
        <v>27</v>
      </c>
    </row>
    <row r="2" spans="1:13" ht="21">
      <c r="A2" s="202" t="s">
        <v>158</v>
      </c>
    </row>
    <row r="3" spans="1:13" ht="21">
      <c r="A3" s="202" t="s">
        <v>157</v>
      </c>
    </row>
    <row r="4" spans="1:13" ht="18.75">
      <c r="A4" s="13" t="s">
        <v>99</v>
      </c>
    </row>
    <row r="5" spans="1:13">
      <c r="A5" s="203" t="s">
        <v>169</v>
      </c>
    </row>
    <row r="6" spans="1:13">
      <c r="A6" s="211" t="s">
        <v>41</v>
      </c>
    </row>
    <row r="7" spans="1:13">
      <c r="A7" s="211"/>
    </row>
    <row r="8" spans="1:13" ht="18.75">
      <c r="A8" s="13" t="s">
        <v>174</v>
      </c>
    </row>
    <row r="10" spans="1:13">
      <c r="A10" t="s">
        <v>54</v>
      </c>
    </row>
    <row r="11" spans="1:13">
      <c r="A11" s="196"/>
      <c r="B11" s="196"/>
      <c r="C11" s="33" t="s">
        <v>117</v>
      </c>
      <c r="D11" s="33" t="s">
        <v>162</v>
      </c>
      <c r="E11" s="33" t="s">
        <v>166</v>
      </c>
      <c r="F11" s="33" t="s">
        <v>171</v>
      </c>
      <c r="G11" s="33" t="s">
        <v>164</v>
      </c>
      <c r="H11" s="33" t="s">
        <v>117</v>
      </c>
      <c r="I11" s="197"/>
      <c r="J11" s="33" t="s">
        <v>81</v>
      </c>
      <c r="K11" s="33" t="s">
        <v>81</v>
      </c>
      <c r="L11" s="33" t="s">
        <v>81</v>
      </c>
      <c r="M11" s="33" t="s">
        <v>81</v>
      </c>
    </row>
    <row r="12" spans="1:13">
      <c r="A12" s="33"/>
      <c r="B12" s="33"/>
      <c r="C12" s="33" t="s">
        <v>118</v>
      </c>
      <c r="D12" s="33" t="s">
        <v>118</v>
      </c>
      <c r="E12" s="33" t="s">
        <v>168</v>
      </c>
      <c r="F12" s="33" t="s">
        <v>172</v>
      </c>
      <c r="G12" s="33" t="s">
        <v>165</v>
      </c>
      <c r="H12" s="33" t="s">
        <v>161</v>
      </c>
      <c r="I12" s="33" t="s">
        <v>50</v>
      </c>
      <c r="J12" s="33" t="s">
        <v>43</v>
      </c>
      <c r="K12" s="33" t="s">
        <v>45</v>
      </c>
      <c r="L12" s="33" t="s">
        <v>86</v>
      </c>
      <c r="M12" s="33" t="s">
        <v>88</v>
      </c>
    </row>
    <row r="13" spans="1:13">
      <c r="A13" s="34" t="s">
        <v>113</v>
      </c>
      <c r="B13" s="34" t="s">
        <v>114</v>
      </c>
      <c r="C13" s="33" t="s">
        <v>115</v>
      </c>
      <c r="D13" s="33" t="s">
        <v>163</v>
      </c>
      <c r="E13" s="33" t="s">
        <v>176</v>
      </c>
      <c r="F13" s="33" t="s">
        <v>167</v>
      </c>
      <c r="G13" s="33" t="s">
        <v>176</v>
      </c>
      <c r="H13" s="33" t="s">
        <v>116</v>
      </c>
      <c r="I13" s="33" t="s">
        <v>83</v>
      </c>
      <c r="J13" s="33" t="s">
        <v>119</v>
      </c>
      <c r="K13" s="33" t="s">
        <v>119</v>
      </c>
      <c r="L13" s="33" t="s">
        <v>87</v>
      </c>
      <c r="M13" s="33" t="s">
        <v>87</v>
      </c>
    </row>
    <row r="14" spans="1:13">
      <c r="A14" s="33"/>
      <c r="B14" s="33"/>
      <c r="C14" s="33" t="s">
        <v>37</v>
      </c>
      <c r="D14" s="33"/>
      <c r="E14" s="33"/>
      <c r="F14" s="33" t="s">
        <v>81</v>
      </c>
      <c r="G14" s="33"/>
      <c r="H14" s="33" t="s">
        <v>44</v>
      </c>
      <c r="I14" s="33" t="s">
        <v>100</v>
      </c>
      <c r="J14" s="33" t="s">
        <v>44</v>
      </c>
      <c r="K14" s="33" t="s">
        <v>44</v>
      </c>
      <c r="L14" s="33" t="s">
        <v>37</v>
      </c>
      <c r="M14" s="33" t="s">
        <v>37</v>
      </c>
    </row>
    <row r="15" spans="1:13">
      <c r="A15" s="235" t="s">
        <v>1</v>
      </c>
      <c r="B15" s="235" t="s">
        <v>29</v>
      </c>
      <c r="C15" s="236">
        <v>18.940000000000001</v>
      </c>
      <c r="D15" s="237">
        <v>1</v>
      </c>
      <c r="E15" s="237">
        <v>0.09</v>
      </c>
      <c r="F15" s="238" t="s">
        <v>81</v>
      </c>
      <c r="G15" s="218">
        <f>IF(F15="At-Sea",0.15,0.1)</f>
        <v>0.15</v>
      </c>
      <c r="H15" s="247">
        <v>11974</v>
      </c>
      <c r="I15" s="248" t="s">
        <v>98</v>
      </c>
      <c r="J15" s="247">
        <v>750</v>
      </c>
      <c r="K15" s="247">
        <v>300</v>
      </c>
      <c r="L15" s="249">
        <v>13.9</v>
      </c>
      <c r="M15" s="249">
        <v>18</v>
      </c>
    </row>
    <row r="16" spans="1:13">
      <c r="A16" s="160" t="str">
        <f>A15</f>
        <v>Container</v>
      </c>
      <c r="B16" s="239" t="s">
        <v>6</v>
      </c>
      <c r="C16" s="240">
        <v>21.97</v>
      </c>
      <c r="D16" s="241">
        <v>1</v>
      </c>
      <c r="E16" s="241">
        <v>0.09</v>
      </c>
      <c r="F16" s="242" t="s">
        <v>81</v>
      </c>
      <c r="G16" s="219">
        <f t="shared" ref="G16:G23" si="0">IF(F16="At-Sea",0.15,0.1)</f>
        <v>0.15</v>
      </c>
      <c r="H16" s="250">
        <v>27617</v>
      </c>
      <c r="I16" s="251" t="s">
        <v>82</v>
      </c>
      <c r="J16" s="250">
        <v>750</v>
      </c>
      <c r="K16" s="250">
        <v>400</v>
      </c>
      <c r="L16" s="252">
        <v>16.100000000000001</v>
      </c>
      <c r="M16" s="252">
        <v>20</v>
      </c>
    </row>
    <row r="17" spans="1:13">
      <c r="A17" s="157" t="str">
        <f t="shared" ref="A17:A20" si="1">A16</f>
        <v>Container</v>
      </c>
      <c r="B17" s="235" t="s">
        <v>5</v>
      </c>
      <c r="C17" s="236">
        <v>24.8</v>
      </c>
      <c r="D17" s="237">
        <v>1</v>
      </c>
      <c r="E17" s="237">
        <v>0.09</v>
      </c>
      <c r="F17" s="238" t="s">
        <v>81</v>
      </c>
      <c r="G17" s="218">
        <f t="shared" si="0"/>
        <v>0.15</v>
      </c>
      <c r="H17" s="247">
        <v>57343</v>
      </c>
      <c r="I17" s="248" t="s">
        <v>82</v>
      </c>
      <c r="J17" s="247">
        <v>1000</v>
      </c>
      <c r="K17" s="247">
        <v>650</v>
      </c>
      <c r="L17" s="249">
        <v>16.3</v>
      </c>
      <c r="M17" s="249">
        <v>20</v>
      </c>
    </row>
    <row r="18" spans="1:13">
      <c r="A18" s="160" t="str">
        <f t="shared" si="1"/>
        <v>Container</v>
      </c>
      <c r="B18" s="239" t="s">
        <v>4</v>
      </c>
      <c r="C18" s="240">
        <v>23.43</v>
      </c>
      <c r="D18" s="241">
        <v>1</v>
      </c>
      <c r="E18" s="241">
        <v>0.09</v>
      </c>
      <c r="F18" s="242" t="s">
        <v>81</v>
      </c>
      <c r="G18" s="219">
        <f t="shared" si="0"/>
        <v>0.15</v>
      </c>
      <c r="H18" s="250">
        <v>53261</v>
      </c>
      <c r="I18" s="251" t="s">
        <v>82</v>
      </c>
      <c r="J18" s="250">
        <v>1100</v>
      </c>
      <c r="K18" s="250">
        <v>675</v>
      </c>
      <c r="L18" s="252">
        <v>16.3</v>
      </c>
      <c r="M18" s="252">
        <v>20</v>
      </c>
    </row>
    <row r="19" spans="1:13">
      <c r="A19" s="157" t="str">
        <f t="shared" si="1"/>
        <v>Container</v>
      </c>
      <c r="B19" s="235" t="s">
        <v>79</v>
      </c>
      <c r="C19" s="236">
        <v>22.65</v>
      </c>
      <c r="D19" s="237">
        <v>1</v>
      </c>
      <c r="E19" s="237">
        <v>0.09</v>
      </c>
      <c r="F19" s="238" t="s">
        <v>81</v>
      </c>
      <c r="G19" s="218">
        <f t="shared" si="0"/>
        <v>0.15</v>
      </c>
      <c r="H19" s="247">
        <v>55327</v>
      </c>
      <c r="I19" s="248" t="s">
        <v>82</v>
      </c>
      <c r="J19" s="247">
        <v>1200</v>
      </c>
      <c r="K19" s="247">
        <v>800</v>
      </c>
      <c r="L19" s="249">
        <v>16.100000000000001</v>
      </c>
      <c r="M19" s="249">
        <v>20</v>
      </c>
    </row>
    <row r="20" spans="1:13">
      <c r="A20" s="160" t="str">
        <f t="shared" si="1"/>
        <v>Container</v>
      </c>
      <c r="B20" s="239" t="s">
        <v>80</v>
      </c>
      <c r="C20" s="240">
        <v>22.56</v>
      </c>
      <c r="D20" s="241">
        <v>1</v>
      </c>
      <c r="E20" s="241">
        <v>0.09</v>
      </c>
      <c r="F20" s="242" t="s">
        <v>81</v>
      </c>
      <c r="G20" s="219">
        <f t="shared" si="0"/>
        <v>0.15</v>
      </c>
      <c r="H20" s="250">
        <v>69937</v>
      </c>
      <c r="I20" s="251" t="s">
        <v>82</v>
      </c>
      <c r="J20" s="250">
        <v>1400</v>
      </c>
      <c r="K20" s="250">
        <v>500</v>
      </c>
      <c r="L20" s="252">
        <v>14.8</v>
      </c>
      <c r="M20" s="252">
        <v>20</v>
      </c>
    </row>
    <row r="21" spans="1:13">
      <c r="A21" s="243" t="s">
        <v>2</v>
      </c>
      <c r="B21" s="243" t="s">
        <v>22</v>
      </c>
      <c r="C21" s="244">
        <v>14.13</v>
      </c>
      <c r="D21" s="245">
        <v>1</v>
      </c>
      <c r="E21" s="245">
        <v>0.09</v>
      </c>
      <c r="F21" s="246" t="s">
        <v>81</v>
      </c>
      <c r="G21" s="220">
        <f t="shared" si="0"/>
        <v>0.15</v>
      </c>
      <c r="H21" s="253">
        <v>7496</v>
      </c>
      <c r="I21" s="254" t="s">
        <v>98</v>
      </c>
      <c r="J21" s="253">
        <v>250</v>
      </c>
      <c r="K21" s="253">
        <v>65</v>
      </c>
      <c r="L21" s="255">
        <v>11.8</v>
      </c>
      <c r="M21" s="255">
        <v>12</v>
      </c>
    </row>
    <row r="22" spans="1:13">
      <c r="A22" s="160" t="str">
        <f t="shared" ref="A22:A23" si="2">A21</f>
        <v>Bulk</v>
      </c>
      <c r="B22" s="239" t="s">
        <v>23</v>
      </c>
      <c r="C22" s="240">
        <v>14.43</v>
      </c>
      <c r="D22" s="241">
        <v>1</v>
      </c>
      <c r="E22" s="241">
        <v>0.09</v>
      </c>
      <c r="F22" s="242" t="s">
        <v>81</v>
      </c>
      <c r="G22" s="219">
        <f t="shared" si="0"/>
        <v>0.15</v>
      </c>
      <c r="H22" s="250">
        <v>9387</v>
      </c>
      <c r="I22" s="251" t="s">
        <v>82</v>
      </c>
      <c r="J22" s="250">
        <v>350</v>
      </c>
      <c r="K22" s="250">
        <v>65</v>
      </c>
      <c r="L22" s="252">
        <v>11.8</v>
      </c>
      <c r="M22" s="252">
        <v>12</v>
      </c>
    </row>
    <row r="23" spans="1:13">
      <c r="A23" s="157" t="str">
        <f t="shared" si="2"/>
        <v>Bulk</v>
      </c>
      <c r="B23" s="235" t="s">
        <v>24</v>
      </c>
      <c r="C23" s="236">
        <v>14.55</v>
      </c>
      <c r="D23" s="237">
        <v>1</v>
      </c>
      <c r="E23" s="237">
        <v>0.09</v>
      </c>
      <c r="F23" s="238" t="s">
        <v>81</v>
      </c>
      <c r="G23" s="218">
        <f t="shared" si="0"/>
        <v>0.15</v>
      </c>
      <c r="H23" s="247">
        <v>18149</v>
      </c>
      <c r="I23" s="248" t="s">
        <v>82</v>
      </c>
      <c r="J23" s="247">
        <v>400</v>
      </c>
      <c r="K23" s="247">
        <v>65</v>
      </c>
      <c r="L23" s="249">
        <v>11.7</v>
      </c>
      <c r="M23" s="249">
        <v>12</v>
      </c>
    </row>
    <row r="27" spans="1:13">
      <c r="A27" s="146" t="s">
        <v>97</v>
      </c>
      <c r="B27" s="147"/>
      <c r="C27" s="147"/>
      <c r="D27" s="147"/>
      <c r="E27" s="147"/>
      <c r="F27" s="147"/>
      <c r="G27" s="147"/>
      <c r="H27" s="147"/>
      <c r="I27" s="147"/>
      <c r="J27" s="147"/>
      <c r="K27" s="146"/>
      <c r="L27" s="38"/>
    </row>
    <row r="28" spans="1:13">
      <c r="A28" s="148"/>
      <c r="B28" s="152"/>
      <c r="C28" s="149" t="s">
        <v>51</v>
      </c>
      <c r="D28" s="150" t="s">
        <v>51</v>
      </c>
      <c r="E28" s="150" t="s">
        <v>51</v>
      </c>
      <c r="F28" s="149" t="s">
        <v>52</v>
      </c>
      <c r="G28" s="150" t="s">
        <v>52</v>
      </c>
      <c r="H28" s="151" t="s">
        <v>52</v>
      </c>
      <c r="I28" s="148" t="s">
        <v>53</v>
      </c>
      <c r="J28" s="148" t="s">
        <v>53</v>
      </c>
      <c r="K28" s="148" t="s">
        <v>53</v>
      </c>
    </row>
    <row r="29" spans="1:13" ht="19.5">
      <c r="A29" s="152" t="s">
        <v>0</v>
      </c>
      <c r="B29" s="152" t="s">
        <v>3</v>
      </c>
      <c r="C29" s="149" t="s">
        <v>62</v>
      </c>
      <c r="D29" s="150" t="s">
        <v>63</v>
      </c>
      <c r="E29" s="150" t="s">
        <v>64</v>
      </c>
      <c r="F29" s="149" t="s">
        <v>62</v>
      </c>
      <c r="G29" s="150" t="s">
        <v>63</v>
      </c>
      <c r="H29" s="151" t="s">
        <v>64</v>
      </c>
      <c r="I29" s="150" t="s">
        <v>62</v>
      </c>
      <c r="J29" s="150" t="s">
        <v>63</v>
      </c>
      <c r="K29" s="150" t="s">
        <v>64</v>
      </c>
    </row>
    <row r="30" spans="1:13">
      <c r="A30" s="148"/>
      <c r="B30" s="152"/>
      <c r="C30" s="149" t="s">
        <v>47</v>
      </c>
      <c r="D30" s="150" t="s">
        <v>47</v>
      </c>
      <c r="E30" s="150" t="s">
        <v>47</v>
      </c>
      <c r="F30" s="149" t="s">
        <v>47</v>
      </c>
      <c r="G30" s="150" t="s">
        <v>47</v>
      </c>
      <c r="H30" s="151" t="s">
        <v>47</v>
      </c>
      <c r="I30" s="148" t="s">
        <v>47</v>
      </c>
      <c r="J30" s="148" t="s">
        <v>47</v>
      </c>
      <c r="K30" s="148" t="s">
        <v>47</v>
      </c>
    </row>
    <row r="31" spans="1:13">
      <c r="A31" s="157" t="str">
        <f>A15</f>
        <v>Container</v>
      </c>
      <c r="B31" s="212" t="str">
        <f>B15</f>
        <v>1,000 teu</v>
      </c>
      <c r="C31" s="158">
        <f t="shared" ref="C31:K31" si="3">C46*C$41</f>
        <v>670</v>
      </c>
      <c r="D31" s="159">
        <f t="shared" si="3"/>
        <v>10.132000000000001</v>
      </c>
      <c r="E31" s="159">
        <f t="shared" si="3"/>
        <v>0.25</v>
      </c>
      <c r="F31" s="158">
        <f t="shared" si="3"/>
        <v>707</v>
      </c>
      <c r="G31" s="159">
        <f t="shared" si="3"/>
        <v>10.728</v>
      </c>
      <c r="H31" s="181">
        <f t="shared" si="3"/>
        <v>0.2</v>
      </c>
      <c r="I31" s="111">
        <f t="shared" si="3"/>
        <v>950</v>
      </c>
      <c r="J31" s="159">
        <f t="shared" si="3"/>
        <v>14.602</v>
      </c>
      <c r="K31" s="159">
        <f t="shared" si="3"/>
        <v>0.05</v>
      </c>
    </row>
    <row r="32" spans="1:13">
      <c r="A32" s="160" t="str">
        <f t="shared" ref="A32:A39" si="4">A16</f>
        <v>Container</v>
      </c>
      <c r="B32" s="213" t="str">
        <f t="shared" ref="B32:B39" si="5">B16</f>
        <v>3,000 teu</v>
      </c>
      <c r="C32" s="161">
        <f t="shared" ref="C32:K32" si="6">C47*C$41</f>
        <v>607</v>
      </c>
      <c r="D32" s="162">
        <f t="shared" si="6"/>
        <v>9.2379999999999995</v>
      </c>
      <c r="E32" s="162">
        <f t="shared" si="6"/>
        <v>0.3</v>
      </c>
      <c r="F32" s="161">
        <f t="shared" si="6"/>
        <v>707</v>
      </c>
      <c r="G32" s="162">
        <f t="shared" si="6"/>
        <v>10.728</v>
      </c>
      <c r="H32" s="182">
        <f t="shared" si="6"/>
        <v>0.2</v>
      </c>
      <c r="I32" s="112">
        <f t="shared" si="6"/>
        <v>950</v>
      </c>
      <c r="J32" s="162">
        <f t="shared" si="6"/>
        <v>14.602</v>
      </c>
      <c r="K32" s="162">
        <f t="shared" si="6"/>
        <v>0.05</v>
      </c>
    </row>
    <row r="33" spans="1:12">
      <c r="A33" s="157" t="str">
        <f t="shared" si="4"/>
        <v>Container</v>
      </c>
      <c r="B33" s="212" t="str">
        <f t="shared" si="5"/>
        <v>6,000 teu</v>
      </c>
      <c r="C33" s="158">
        <f t="shared" ref="C33:K33" si="7">C48*C$41</f>
        <v>607</v>
      </c>
      <c r="D33" s="159">
        <f t="shared" si="7"/>
        <v>9.2379999999999995</v>
      </c>
      <c r="E33" s="159">
        <f t="shared" si="7"/>
        <v>0.3</v>
      </c>
      <c r="F33" s="158">
        <f t="shared" si="7"/>
        <v>707</v>
      </c>
      <c r="G33" s="159">
        <f t="shared" si="7"/>
        <v>10.728</v>
      </c>
      <c r="H33" s="181">
        <f t="shared" si="7"/>
        <v>0.2</v>
      </c>
      <c r="I33" s="111">
        <f t="shared" si="7"/>
        <v>950</v>
      </c>
      <c r="J33" s="159">
        <f t="shared" si="7"/>
        <v>14.602</v>
      </c>
      <c r="K33" s="159">
        <f t="shared" si="7"/>
        <v>0.05</v>
      </c>
    </row>
    <row r="34" spans="1:12">
      <c r="A34" s="160" t="str">
        <f t="shared" si="4"/>
        <v>Container</v>
      </c>
      <c r="B34" s="213" t="str">
        <f t="shared" si="5"/>
        <v>9,000 teu</v>
      </c>
      <c r="C34" s="161">
        <f t="shared" ref="C34:K34" si="8">C49*C$41</f>
        <v>607</v>
      </c>
      <c r="D34" s="162">
        <f t="shared" si="8"/>
        <v>9.2379999999999995</v>
      </c>
      <c r="E34" s="162">
        <f t="shared" si="8"/>
        <v>0.3</v>
      </c>
      <c r="F34" s="161">
        <f t="shared" si="8"/>
        <v>707</v>
      </c>
      <c r="G34" s="162">
        <f t="shared" si="8"/>
        <v>10.728</v>
      </c>
      <c r="H34" s="182">
        <f t="shared" si="8"/>
        <v>0.2</v>
      </c>
      <c r="I34" s="112">
        <f t="shared" si="8"/>
        <v>950</v>
      </c>
      <c r="J34" s="162">
        <f t="shared" si="8"/>
        <v>14.602</v>
      </c>
      <c r="K34" s="162">
        <f t="shared" si="8"/>
        <v>0.05</v>
      </c>
    </row>
    <row r="35" spans="1:12">
      <c r="A35" s="157" t="str">
        <f t="shared" si="4"/>
        <v>Container</v>
      </c>
      <c r="B35" s="212" t="str">
        <f t="shared" si="5"/>
        <v>14,000 teu</v>
      </c>
      <c r="C35" s="158">
        <f t="shared" ref="C35:K35" si="9">C50*C$41</f>
        <v>607</v>
      </c>
      <c r="D35" s="159">
        <f t="shared" si="9"/>
        <v>9.2379999999999995</v>
      </c>
      <c r="E35" s="159">
        <f t="shared" si="9"/>
        <v>0.3</v>
      </c>
      <c r="F35" s="158">
        <f t="shared" si="9"/>
        <v>707</v>
      </c>
      <c r="G35" s="159">
        <f t="shared" si="9"/>
        <v>10.728</v>
      </c>
      <c r="H35" s="181">
        <f t="shared" si="9"/>
        <v>0.2</v>
      </c>
      <c r="I35" s="111">
        <f t="shared" si="9"/>
        <v>950</v>
      </c>
      <c r="J35" s="159">
        <f t="shared" si="9"/>
        <v>14.602</v>
      </c>
      <c r="K35" s="159">
        <f t="shared" si="9"/>
        <v>0.05</v>
      </c>
    </row>
    <row r="36" spans="1:12">
      <c r="A36" s="160" t="str">
        <f t="shared" si="4"/>
        <v>Container</v>
      </c>
      <c r="B36" s="213" t="str">
        <f t="shared" si="5"/>
        <v>17,000 teu</v>
      </c>
      <c r="C36" s="161">
        <f t="shared" ref="C36:K36" si="10">C51*C$41</f>
        <v>607</v>
      </c>
      <c r="D36" s="162">
        <f t="shared" si="10"/>
        <v>9.2379999999999995</v>
      </c>
      <c r="E36" s="162">
        <f t="shared" si="10"/>
        <v>0.3</v>
      </c>
      <c r="F36" s="161">
        <f t="shared" si="10"/>
        <v>707</v>
      </c>
      <c r="G36" s="162">
        <f t="shared" si="10"/>
        <v>10.728</v>
      </c>
      <c r="H36" s="182">
        <f t="shared" si="10"/>
        <v>0.2</v>
      </c>
      <c r="I36" s="112">
        <f t="shared" si="10"/>
        <v>950</v>
      </c>
      <c r="J36" s="162">
        <f t="shared" si="10"/>
        <v>14.602</v>
      </c>
      <c r="K36" s="162">
        <f t="shared" si="10"/>
        <v>0.05</v>
      </c>
    </row>
    <row r="37" spans="1:12">
      <c r="A37" s="163" t="str">
        <f t="shared" si="4"/>
        <v>Bulk</v>
      </c>
      <c r="B37" s="214" t="str">
        <f t="shared" si="5"/>
        <v>Handymax</v>
      </c>
      <c r="C37" s="164">
        <f t="shared" ref="C37:K37" si="11">C52*C$41</f>
        <v>670</v>
      </c>
      <c r="D37" s="165">
        <f t="shared" si="11"/>
        <v>10.132000000000001</v>
      </c>
      <c r="E37" s="165">
        <f t="shared" si="11"/>
        <v>0.25</v>
      </c>
      <c r="F37" s="164">
        <f t="shared" si="11"/>
        <v>707</v>
      </c>
      <c r="G37" s="165">
        <f t="shared" si="11"/>
        <v>10.728</v>
      </c>
      <c r="H37" s="183">
        <f t="shared" si="11"/>
        <v>0.2</v>
      </c>
      <c r="I37" s="180">
        <f t="shared" si="11"/>
        <v>950</v>
      </c>
      <c r="J37" s="165">
        <f t="shared" si="11"/>
        <v>14.602</v>
      </c>
      <c r="K37" s="165">
        <f t="shared" si="11"/>
        <v>0.05</v>
      </c>
    </row>
    <row r="38" spans="1:12">
      <c r="A38" s="160" t="str">
        <f t="shared" si="4"/>
        <v>Bulk</v>
      </c>
      <c r="B38" s="213" t="str">
        <f t="shared" si="5"/>
        <v>Panamax</v>
      </c>
      <c r="C38" s="161">
        <f t="shared" ref="C38:K38" si="12">C53*C$41</f>
        <v>607</v>
      </c>
      <c r="D38" s="162">
        <f t="shared" si="12"/>
        <v>9.2379999999999995</v>
      </c>
      <c r="E38" s="162">
        <f t="shared" si="12"/>
        <v>0.3</v>
      </c>
      <c r="F38" s="161">
        <f t="shared" si="12"/>
        <v>707</v>
      </c>
      <c r="G38" s="162">
        <f t="shared" si="12"/>
        <v>10.728</v>
      </c>
      <c r="H38" s="182">
        <f t="shared" si="12"/>
        <v>0.2</v>
      </c>
      <c r="I38" s="112">
        <f t="shared" si="12"/>
        <v>950</v>
      </c>
      <c r="J38" s="162">
        <f t="shared" si="12"/>
        <v>14.602</v>
      </c>
      <c r="K38" s="162">
        <f t="shared" si="12"/>
        <v>0.05</v>
      </c>
    </row>
    <row r="39" spans="1:12">
      <c r="A39" s="157" t="str">
        <f t="shared" si="4"/>
        <v>Bulk</v>
      </c>
      <c r="B39" s="212" t="str">
        <f t="shared" si="5"/>
        <v>Capesize</v>
      </c>
      <c r="C39" s="158">
        <f t="shared" ref="C39:K39" si="13">C54*C$41</f>
        <v>607</v>
      </c>
      <c r="D39" s="159">
        <f t="shared" si="13"/>
        <v>9.2379999999999995</v>
      </c>
      <c r="E39" s="159">
        <f t="shared" si="13"/>
        <v>0.3</v>
      </c>
      <c r="F39" s="158">
        <f t="shared" si="13"/>
        <v>707</v>
      </c>
      <c r="G39" s="159">
        <f t="shared" si="13"/>
        <v>10.728</v>
      </c>
      <c r="H39" s="181">
        <f t="shared" si="13"/>
        <v>0.2</v>
      </c>
      <c r="I39" s="111">
        <f t="shared" si="13"/>
        <v>950</v>
      </c>
      <c r="J39" s="159">
        <f t="shared" si="13"/>
        <v>14.602</v>
      </c>
      <c r="K39" s="159">
        <f t="shared" si="13"/>
        <v>0.05</v>
      </c>
    </row>
    <row r="40" spans="1:12">
      <c r="A40" s="40"/>
      <c r="B40" s="72"/>
      <c r="D40"/>
      <c r="E40" s="19"/>
    </row>
    <row r="41" spans="1:12">
      <c r="A41" s="40"/>
      <c r="B41" s="72"/>
      <c r="C41" s="264">
        <v>1</v>
      </c>
      <c r="D41" s="264">
        <v>298</v>
      </c>
      <c r="E41" s="264">
        <v>25</v>
      </c>
      <c r="F41" s="210">
        <f t="shared" ref="F41:K41" si="14">C41</f>
        <v>1</v>
      </c>
      <c r="G41" s="210">
        <f t="shared" si="14"/>
        <v>298</v>
      </c>
      <c r="H41" s="210">
        <f t="shared" si="14"/>
        <v>25</v>
      </c>
      <c r="I41" s="210">
        <f t="shared" si="14"/>
        <v>1</v>
      </c>
      <c r="J41" s="210">
        <f t="shared" si="14"/>
        <v>298</v>
      </c>
      <c r="K41" s="210">
        <f t="shared" si="14"/>
        <v>25</v>
      </c>
      <c r="L41" t="s">
        <v>96</v>
      </c>
    </row>
    <row r="42" spans="1:12">
      <c r="A42" s="40" t="s">
        <v>126</v>
      </c>
      <c r="B42" s="72" t="s">
        <v>126</v>
      </c>
      <c r="D42"/>
      <c r="E42" s="19"/>
    </row>
    <row r="43" spans="1:12">
      <c r="A43" s="215"/>
      <c r="B43" s="216"/>
      <c r="C43" s="36" t="s">
        <v>51</v>
      </c>
      <c r="D43" s="37" t="s">
        <v>51</v>
      </c>
      <c r="E43" s="37" t="s">
        <v>51</v>
      </c>
      <c r="F43" s="36" t="s">
        <v>52</v>
      </c>
      <c r="G43" s="37" t="s">
        <v>52</v>
      </c>
      <c r="H43" s="198" t="s">
        <v>52</v>
      </c>
      <c r="I43" s="33" t="s">
        <v>53</v>
      </c>
      <c r="J43" s="33" t="s">
        <v>53</v>
      </c>
      <c r="K43" s="33" t="s">
        <v>53</v>
      </c>
    </row>
    <row r="44" spans="1:12" ht="19.5">
      <c r="A44" s="216" t="s">
        <v>0</v>
      </c>
      <c r="B44" s="216" t="s">
        <v>3</v>
      </c>
      <c r="C44" s="36" t="s">
        <v>48</v>
      </c>
      <c r="D44" s="37" t="s">
        <v>60</v>
      </c>
      <c r="E44" s="37" t="s">
        <v>49</v>
      </c>
      <c r="F44" s="36" t="s">
        <v>48</v>
      </c>
      <c r="G44" s="37" t="s">
        <v>60</v>
      </c>
      <c r="H44" s="198" t="s">
        <v>49</v>
      </c>
      <c r="I44" s="33" t="s">
        <v>48</v>
      </c>
      <c r="J44" s="37" t="s">
        <v>60</v>
      </c>
      <c r="K44" s="33" t="s">
        <v>49</v>
      </c>
    </row>
    <row r="45" spans="1:12">
      <c r="A45" s="215"/>
      <c r="B45" s="216"/>
      <c r="C45" s="36" t="s">
        <v>47</v>
      </c>
      <c r="D45" s="37" t="s">
        <v>47</v>
      </c>
      <c r="E45" s="37" t="s">
        <v>47</v>
      </c>
      <c r="F45" s="36" t="s">
        <v>47</v>
      </c>
      <c r="G45" s="37" t="s">
        <v>47</v>
      </c>
      <c r="H45" s="198" t="s">
        <v>47</v>
      </c>
      <c r="I45" s="33" t="s">
        <v>47</v>
      </c>
      <c r="J45" s="33" t="s">
        <v>47</v>
      </c>
      <c r="K45" s="33" t="s">
        <v>47</v>
      </c>
    </row>
    <row r="46" spans="1:12">
      <c r="A46" s="157" t="str">
        <f t="shared" ref="A46:B54" si="15">A31</f>
        <v>Container</v>
      </c>
      <c r="B46" s="212" t="str">
        <f t="shared" si="15"/>
        <v>1,000 teu</v>
      </c>
      <c r="C46" s="169">
        <f t="shared" ref="C46:K46" si="16">IF($I15="MSD",B$61,B$62)</f>
        <v>670</v>
      </c>
      <c r="D46" s="170">
        <f t="shared" si="16"/>
        <v>3.4000000000000002E-2</v>
      </c>
      <c r="E46" s="170">
        <f t="shared" si="16"/>
        <v>0.01</v>
      </c>
      <c r="F46" s="169">
        <f t="shared" si="16"/>
        <v>707</v>
      </c>
      <c r="G46" s="170">
        <f t="shared" si="16"/>
        <v>3.5999999999999997E-2</v>
      </c>
      <c r="H46" s="199">
        <f t="shared" si="16"/>
        <v>8.0000000000000002E-3</v>
      </c>
      <c r="I46" s="171">
        <f t="shared" si="16"/>
        <v>950</v>
      </c>
      <c r="J46" s="172">
        <f t="shared" si="16"/>
        <v>4.9000000000000002E-2</v>
      </c>
      <c r="K46" s="172">
        <f t="shared" si="16"/>
        <v>2E-3</v>
      </c>
    </row>
    <row r="47" spans="1:12">
      <c r="A47" s="160" t="str">
        <f t="shared" si="15"/>
        <v>Container</v>
      </c>
      <c r="B47" s="213" t="str">
        <f t="shared" si="15"/>
        <v>3,000 teu</v>
      </c>
      <c r="C47" s="173">
        <f t="shared" ref="C47:K47" si="17">IF($I16="MSD",B$61,B$62)</f>
        <v>607</v>
      </c>
      <c r="D47" s="174">
        <f t="shared" si="17"/>
        <v>3.1E-2</v>
      </c>
      <c r="E47" s="174">
        <f t="shared" si="17"/>
        <v>1.2E-2</v>
      </c>
      <c r="F47" s="173">
        <f t="shared" si="17"/>
        <v>707</v>
      </c>
      <c r="G47" s="174">
        <f t="shared" si="17"/>
        <v>3.5999999999999997E-2</v>
      </c>
      <c r="H47" s="200">
        <f t="shared" si="17"/>
        <v>8.0000000000000002E-3</v>
      </c>
      <c r="I47" s="175">
        <f t="shared" si="17"/>
        <v>950</v>
      </c>
      <c r="J47" s="176">
        <f t="shared" si="17"/>
        <v>4.9000000000000002E-2</v>
      </c>
      <c r="K47" s="176">
        <f t="shared" si="17"/>
        <v>2E-3</v>
      </c>
    </row>
    <row r="48" spans="1:12">
      <c r="A48" s="157" t="str">
        <f t="shared" si="15"/>
        <v>Container</v>
      </c>
      <c r="B48" s="212" t="str">
        <f t="shared" si="15"/>
        <v>6,000 teu</v>
      </c>
      <c r="C48" s="169">
        <f t="shared" ref="C48:K48" si="18">IF($I17="MSD",B$61,B$62)</f>
        <v>607</v>
      </c>
      <c r="D48" s="170">
        <f t="shared" si="18"/>
        <v>3.1E-2</v>
      </c>
      <c r="E48" s="170">
        <f t="shared" si="18"/>
        <v>1.2E-2</v>
      </c>
      <c r="F48" s="169">
        <f t="shared" si="18"/>
        <v>707</v>
      </c>
      <c r="G48" s="170">
        <f t="shared" si="18"/>
        <v>3.5999999999999997E-2</v>
      </c>
      <c r="H48" s="199">
        <f t="shared" si="18"/>
        <v>8.0000000000000002E-3</v>
      </c>
      <c r="I48" s="171">
        <f t="shared" si="18"/>
        <v>950</v>
      </c>
      <c r="J48" s="172">
        <f t="shared" si="18"/>
        <v>4.9000000000000002E-2</v>
      </c>
      <c r="K48" s="172">
        <f t="shared" si="18"/>
        <v>2E-3</v>
      </c>
    </row>
    <row r="49" spans="1:11">
      <c r="A49" s="160" t="str">
        <f t="shared" si="15"/>
        <v>Container</v>
      </c>
      <c r="B49" s="213" t="str">
        <f t="shared" si="15"/>
        <v>9,000 teu</v>
      </c>
      <c r="C49" s="173">
        <f t="shared" ref="C49:K49" si="19">IF($I18="MSD",B$61,B$62)</f>
        <v>607</v>
      </c>
      <c r="D49" s="174">
        <f t="shared" si="19"/>
        <v>3.1E-2</v>
      </c>
      <c r="E49" s="174">
        <f t="shared" si="19"/>
        <v>1.2E-2</v>
      </c>
      <c r="F49" s="173">
        <f t="shared" si="19"/>
        <v>707</v>
      </c>
      <c r="G49" s="174">
        <f t="shared" si="19"/>
        <v>3.5999999999999997E-2</v>
      </c>
      <c r="H49" s="200">
        <f t="shared" si="19"/>
        <v>8.0000000000000002E-3</v>
      </c>
      <c r="I49" s="175">
        <f t="shared" si="19"/>
        <v>950</v>
      </c>
      <c r="J49" s="176">
        <f t="shared" si="19"/>
        <v>4.9000000000000002E-2</v>
      </c>
      <c r="K49" s="176">
        <f t="shared" si="19"/>
        <v>2E-3</v>
      </c>
    </row>
    <row r="50" spans="1:11">
      <c r="A50" s="157" t="str">
        <f t="shared" si="15"/>
        <v>Container</v>
      </c>
      <c r="B50" s="212" t="str">
        <f t="shared" si="15"/>
        <v>14,000 teu</v>
      </c>
      <c r="C50" s="169">
        <f t="shared" ref="C50:K50" si="20">IF($I19="MSD",B$61,B$62)</f>
        <v>607</v>
      </c>
      <c r="D50" s="170">
        <f t="shared" si="20"/>
        <v>3.1E-2</v>
      </c>
      <c r="E50" s="170">
        <f t="shared" si="20"/>
        <v>1.2E-2</v>
      </c>
      <c r="F50" s="169">
        <f t="shared" si="20"/>
        <v>707</v>
      </c>
      <c r="G50" s="170">
        <f t="shared" si="20"/>
        <v>3.5999999999999997E-2</v>
      </c>
      <c r="H50" s="199">
        <f t="shared" si="20"/>
        <v>8.0000000000000002E-3</v>
      </c>
      <c r="I50" s="171">
        <f t="shared" si="20"/>
        <v>950</v>
      </c>
      <c r="J50" s="172">
        <f t="shared" si="20"/>
        <v>4.9000000000000002E-2</v>
      </c>
      <c r="K50" s="172">
        <f t="shared" si="20"/>
        <v>2E-3</v>
      </c>
    </row>
    <row r="51" spans="1:11">
      <c r="A51" s="160" t="str">
        <f t="shared" si="15"/>
        <v>Container</v>
      </c>
      <c r="B51" s="213" t="str">
        <f t="shared" si="15"/>
        <v>17,000 teu</v>
      </c>
      <c r="C51" s="173">
        <f t="shared" ref="C51:K51" si="21">IF($I20="MSD",B$61,B$62)</f>
        <v>607</v>
      </c>
      <c r="D51" s="174">
        <f t="shared" si="21"/>
        <v>3.1E-2</v>
      </c>
      <c r="E51" s="174">
        <f t="shared" si="21"/>
        <v>1.2E-2</v>
      </c>
      <c r="F51" s="173">
        <f t="shared" si="21"/>
        <v>707</v>
      </c>
      <c r="G51" s="174">
        <f t="shared" si="21"/>
        <v>3.5999999999999997E-2</v>
      </c>
      <c r="H51" s="200">
        <f t="shared" si="21"/>
        <v>8.0000000000000002E-3</v>
      </c>
      <c r="I51" s="175">
        <f t="shared" si="21"/>
        <v>950</v>
      </c>
      <c r="J51" s="176">
        <f t="shared" si="21"/>
        <v>4.9000000000000002E-2</v>
      </c>
      <c r="K51" s="176">
        <f t="shared" si="21"/>
        <v>2E-3</v>
      </c>
    </row>
    <row r="52" spans="1:11">
      <c r="A52" s="163" t="str">
        <f t="shared" si="15"/>
        <v>Bulk</v>
      </c>
      <c r="B52" s="214" t="str">
        <f t="shared" si="15"/>
        <v>Handymax</v>
      </c>
      <c r="C52" s="177">
        <f t="shared" ref="C52:K52" si="22">IF($I21="MSD",B$61,B$62)</f>
        <v>670</v>
      </c>
      <c r="D52" s="178">
        <f t="shared" si="22"/>
        <v>3.4000000000000002E-2</v>
      </c>
      <c r="E52" s="178">
        <f t="shared" si="22"/>
        <v>0.01</v>
      </c>
      <c r="F52" s="177">
        <f t="shared" si="22"/>
        <v>707</v>
      </c>
      <c r="G52" s="178">
        <f t="shared" si="22"/>
        <v>3.5999999999999997E-2</v>
      </c>
      <c r="H52" s="201">
        <f t="shared" si="22"/>
        <v>8.0000000000000002E-3</v>
      </c>
      <c r="I52" s="179">
        <f t="shared" si="22"/>
        <v>950</v>
      </c>
      <c r="J52" s="178">
        <f t="shared" si="22"/>
        <v>4.9000000000000002E-2</v>
      </c>
      <c r="K52" s="178">
        <f t="shared" si="22"/>
        <v>2E-3</v>
      </c>
    </row>
    <row r="53" spans="1:11">
      <c r="A53" s="160" t="str">
        <f t="shared" si="15"/>
        <v>Bulk</v>
      </c>
      <c r="B53" s="213" t="str">
        <f t="shared" si="15"/>
        <v>Panamax</v>
      </c>
      <c r="C53" s="173">
        <f t="shared" ref="C53:K53" si="23">IF($I22="MSD",B$61,B$62)</f>
        <v>607</v>
      </c>
      <c r="D53" s="174">
        <f t="shared" si="23"/>
        <v>3.1E-2</v>
      </c>
      <c r="E53" s="174">
        <f t="shared" si="23"/>
        <v>1.2E-2</v>
      </c>
      <c r="F53" s="173">
        <f t="shared" si="23"/>
        <v>707</v>
      </c>
      <c r="G53" s="174">
        <f t="shared" si="23"/>
        <v>3.5999999999999997E-2</v>
      </c>
      <c r="H53" s="200">
        <f t="shared" si="23"/>
        <v>8.0000000000000002E-3</v>
      </c>
      <c r="I53" s="175">
        <f t="shared" si="23"/>
        <v>950</v>
      </c>
      <c r="J53" s="176">
        <f t="shared" si="23"/>
        <v>4.9000000000000002E-2</v>
      </c>
      <c r="K53" s="176">
        <f t="shared" si="23"/>
        <v>2E-3</v>
      </c>
    </row>
    <row r="54" spans="1:11">
      <c r="A54" s="157" t="str">
        <f t="shared" si="15"/>
        <v>Bulk</v>
      </c>
      <c r="B54" s="212" t="str">
        <f t="shared" si="15"/>
        <v>Capesize</v>
      </c>
      <c r="C54" s="169">
        <f t="shared" ref="C54:K54" si="24">IF($I23="MSD",B$61,B$62)</f>
        <v>607</v>
      </c>
      <c r="D54" s="170">
        <f t="shared" si="24"/>
        <v>3.1E-2</v>
      </c>
      <c r="E54" s="170">
        <f t="shared" si="24"/>
        <v>1.2E-2</v>
      </c>
      <c r="F54" s="169">
        <f t="shared" si="24"/>
        <v>707</v>
      </c>
      <c r="G54" s="170">
        <f t="shared" si="24"/>
        <v>3.5999999999999997E-2</v>
      </c>
      <c r="H54" s="199">
        <f t="shared" si="24"/>
        <v>8.0000000000000002E-3</v>
      </c>
      <c r="I54" s="171">
        <f t="shared" si="24"/>
        <v>950</v>
      </c>
      <c r="J54" s="172">
        <f t="shared" si="24"/>
        <v>4.9000000000000002E-2</v>
      </c>
      <c r="K54" s="172">
        <f t="shared" si="24"/>
        <v>2E-3</v>
      </c>
    </row>
    <row r="55" spans="1:11">
      <c r="A55" s="155"/>
      <c r="B55" s="155"/>
      <c r="C55" s="155"/>
      <c r="D55" s="156"/>
      <c r="E55" s="155"/>
      <c r="F55" s="155"/>
      <c r="G55" s="155"/>
      <c r="H55" s="155"/>
      <c r="I55" s="155"/>
      <c r="J55" s="155"/>
      <c r="K55" s="155"/>
    </row>
    <row r="57" spans="1:11">
      <c r="A57" t="s">
        <v>127</v>
      </c>
    </row>
    <row r="58" spans="1:11">
      <c r="A58" s="33"/>
      <c r="B58" s="36" t="s">
        <v>51</v>
      </c>
      <c r="C58" s="37" t="s">
        <v>51</v>
      </c>
      <c r="D58" s="37" t="s">
        <v>51</v>
      </c>
      <c r="E58" s="36" t="s">
        <v>52</v>
      </c>
      <c r="F58" s="37" t="s">
        <v>52</v>
      </c>
      <c r="G58" s="198" t="s">
        <v>52</v>
      </c>
      <c r="H58" s="33" t="s">
        <v>53</v>
      </c>
      <c r="I58" s="33" t="s">
        <v>53</v>
      </c>
      <c r="J58" s="33" t="s">
        <v>53</v>
      </c>
    </row>
    <row r="59" spans="1:11" ht="19.5">
      <c r="A59" s="34" t="s">
        <v>123</v>
      </c>
      <c r="B59" s="36" t="s">
        <v>48</v>
      </c>
      <c r="C59" s="37" t="s">
        <v>60</v>
      </c>
      <c r="D59" s="37" t="s">
        <v>49</v>
      </c>
      <c r="E59" s="36" t="s">
        <v>48</v>
      </c>
      <c r="F59" s="37" t="s">
        <v>60</v>
      </c>
      <c r="G59" s="198" t="s">
        <v>49</v>
      </c>
      <c r="H59" s="33" t="s">
        <v>48</v>
      </c>
      <c r="I59" s="37" t="s">
        <v>60</v>
      </c>
      <c r="J59" s="33" t="s">
        <v>49</v>
      </c>
    </row>
    <row r="60" spans="1:11">
      <c r="A60" s="33"/>
      <c r="B60" s="36" t="s">
        <v>47</v>
      </c>
      <c r="C60" s="37" t="s">
        <v>47</v>
      </c>
      <c r="D60" s="37" t="s">
        <v>47</v>
      </c>
      <c r="E60" s="36" t="s">
        <v>47</v>
      </c>
      <c r="F60" s="37" t="s">
        <v>47</v>
      </c>
      <c r="G60" s="198" t="s">
        <v>47</v>
      </c>
      <c r="H60" s="33" t="s">
        <v>47</v>
      </c>
      <c r="I60" s="33" t="s">
        <v>47</v>
      </c>
      <c r="J60" s="33" t="s">
        <v>47</v>
      </c>
    </row>
    <row r="61" spans="1:11">
      <c r="A61" s="153" t="s">
        <v>124</v>
      </c>
      <c r="B61" s="256">
        <v>670</v>
      </c>
      <c r="C61" s="257">
        <v>3.4000000000000002E-2</v>
      </c>
      <c r="D61" s="257">
        <v>0.01</v>
      </c>
      <c r="E61" s="256">
        <v>707</v>
      </c>
      <c r="F61" s="257">
        <v>3.5999999999999997E-2</v>
      </c>
      <c r="G61" s="258">
        <v>8.0000000000000002E-3</v>
      </c>
      <c r="H61" s="259">
        <v>950</v>
      </c>
      <c r="I61" s="257">
        <v>4.9000000000000002E-2</v>
      </c>
      <c r="J61" s="257">
        <v>2E-3</v>
      </c>
    </row>
    <row r="62" spans="1:11">
      <c r="A62" s="154" t="s">
        <v>125</v>
      </c>
      <c r="B62" s="260">
        <v>607</v>
      </c>
      <c r="C62" s="261">
        <v>3.1E-2</v>
      </c>
      <c r="D62" s="261">
        <v>1.2E-2</v>
      </c>
      <c r="E62" s="260">
        <v>707</v>
      </c>
      <c r="F62" s="261">
        <v>3.5999999999999997E-2</v>
      </c>
      <c r="G62" s="262">
        <v>8.0000000000000002E-3</v>
      </c>
      <c r="H62" s="250">
        <v>950</v>
      </c>
      <c r="I62" s="263">
        <v>4.9000000000000002E-2</v>
      </c>
      <c r="J62" s="263">
        <v>2E-3</v>
      </c>
    </row>
  </sheetData>
  <sheetProtection algorithmName="SHA-512" hashValue="qYdChYM/CKUpjJqchysiPS2DZJH+33akLTDBsfWVK8m6QKHROte+MNJo+1MAH/SFwzzQqXQy4yTs+AWEZ6g3kQ==" saltValue="NG8NgLyvoFXDEny9W05jXg==" spinCount="100000" sheet="1" objects="1" scenarios="1"/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754332-19C3-2548-971E-C7AD3E9E35F9}">
  <sheetPr published="0" codeName="Sheet2"/>
  <dimension ref="A1:DI687"/>
  <sheetViews>
    <sheetView showGridLines="0" zoomScale="90" zoomScaleNormal="90" workbookViewId="0">
      <selection activeCell="A6" sqref="A6"/>
    </sheetView>
  </sheetViews>
  <sheetFormatPr defaultColWidth="11" defaultRowHeight="15.75"/>
  <cols>
    <col min="1" max="1" width="18.875" customWidth="1"/>
    <col min="2" max="2" width="9.875" bestFit="1" customWidth="1"/>
    <col min="3" max="3" width="16.625" customWidth="1"/>
    <col min="4" max="4" width="12.375" customWidth="1"/>
    <col min="14" max="19" width="11.875" customWidth="1"/>
    <col min="20" max="20" width="13.625" customWidth="1"/>
    <col min="21" max="21" width="14.125" bestFit="1" customWidth="1"/>
    <col min="22" max="22" width="11.875" customWidth="1"/>
    <col min="23" max="77" width="11.875" style="19" customWidth="1"/>
  </cols>
  <sheetData>
    <row r="1" spans="1:40" ht="23.25">
      <c r="A1" s="25" t="s">
        <v>27</v>
      </c>
    </row>
    <row r="2" spans="1:40" ht="21">
      <c r="A2" s="202" t="s">
        <v>158</v>
      </c>
    </row>
    <row r="3" spans="1:40" ht="21">
      <c r="A3" s="202" t="s">
        <v>157</v>
      </c>
    </row>
    <row r="4" spans="1:40" ht="18.75">
      <c r="A4" s="13" t="s">
        <v>179</v>
      </c>
    </row>
    <row r="5" spans="1:40" ht="18.75">
      <c r="A5" s="203" t="s">
        <v>169</v>
      </c>
      <c r="F5" s="13" t="s">
        <v>174</v>
      </c>
    </row>
    <row r="6" spans="1:40">
      <c r="A6" s="211" t="s">
        <v>41</v>
      </c>
      <c r="F6" t="s">
        <v>150</v>
      </c>
    </row>
    <row r="7" spans="1:40">
      <c r="F7" t="s">
        <v>151</v>
      </c>
      <c r="N7" s="144"/>
      <c r="O7" s="145"/>
      <c r="P7" s="146"/>
    </row>
    <row r="8" spans="1:40">
      <c r="A8" s="7" t="s">
        <v>130</v>
      </c>
      <c r="C8" s="265">
        <v>10</v>
      </c>
      <c r="D8" t="s">
        <v>37</v>
      </c>
      <c r="F8" t="s">
        <v>155</v>
      </c>
      <c r="N8" s="144"/>
      <c r="O8" s="145"/>
      <c r="P8" s="146"/>
    </row>
    <row r="9" spans="1:40">
      <c r="F9" t="s">
        <v>156</v>
      </c>
    </row>
    <row r="10" spans="1:40">
      <c r="A10" s="7" t="s">
        <v>120</v>
      </c>
      <c r="T10" s="143" t="s">
        <v>152</v>
      </c>
      <c r="U10" s="143" t="s">
        <v>139</v>
      </c>
    </row>
    <row r="11" spans="1:40">
      <c r="A11" s="1"/>
      <c r="B11" s="1"/>
      <c r="C11" s="97" t="s">
        <v>74</v>
      </c>
      <c r="D11" s="14" t="s">
        <v>12</v>
      </c>
      <c r="E11" s="6"/>
      <c r="F11" s="93" t="s">
        <v>128</v>
      </c>
      <c r="G11" s="6"/>
      <c r="H11" s="16" t="s">
        <v>13</v>
      </c>
      <c r="I11" s="280" t="s">
        <v>133</v>
      </c>
      <c r="J11" s="281"/>
      <c r="K11" s="281"/>
      <c r="L11" s="281"/>
      <c r="M11" s="281"/>
      <c r="N11" s="281"/>
      <c r="O11" s="281"/>
      <c r="P11" s="281"/>
      <c r="Q11" s="281"/>
      <c r="R11" s="281"/>
      <c r="S11" s="281"/>
      <c r="T11" s="143" t="s">
        <v>153</v>
      </c>
      <c r="U11" s="143" t="s">
        <v>140</v>
      </c>
      <c r="V11" s="166"/>
      <c r="W11" s="167"/>
      <c r="X11" s="167"/>
      <c r="Y11" s="167"/>
      <c r="Z11" s="168"/>
    </row>
    <row r="12" spans="1:40">
      <c r="A12" s="1" t="s">
        <v>0</v>
      </c>
      <c r="B12" s="1" t="s">
        <v>3</v>
      </c>
      <c r="C12" s="97" t="s">
        <v>73</v>
      </c>
      <c r="D12" s="14" t="s">
        <v>7</v>
      </c>
      <c r="E12" s="15" t="s">
        <v>8</v>
      </c>
      <c r="F12" s="15" t="s">
        <v>9</v>
      </c>
      <c r="G12" s="15" t="s">
        <v>10</v>
      </c>
      <c r="H12" s="16" t="s">
        <v>11</v>
      </c>
      <c r="I12" s="14" t="s">
        <v>18</v>
      </c>
      <c r="J12" s="15" t="s">
        <v>32</v>
      </c>
      <c r="K12" s="15" t="s">
        <v>33</v>
      </c>
      <c r="L12" s="15" t="s">
        <v>34</v>
      </c>
      <c r="M12" s="15" t="s">
        <v>19</v>
      </c>
      <c r="N12" s="15" t="s">
        <v>35</v>
      </c>
      <c r="O12" s="15" t="s">
        <v>20</v>
      </c>
      <c r="P12" s="15" t="s">
        <v>36</v>
      </c>
      <c r="Q12" s="15" t="s">
        <v>21</v>
      </c>
      <c r="R12" s="15" t="s">
        <v>38</v>
      </c>
      <c r="S12" s="15" t="s">
        <v>39</v>
      </c>
      <c r="T12" s="143" t="s">
        <v>94</v>
      </c>
      <c r="U12" s="143" t="s">
        <v>141</v>
      </c>
      <c r="V12" s="280" t="s">
        <v>95</v>
      </c>
      <c r="W12" s="281"/>
      <c r="X12" s="281"/>
      <c r="Y12" s="281"/>
      <c r="Z12" s="282"/>
    </row>
    <row r="13" spans="1:40">
      <c r="A13" s="1"/>
      <c r="B13" s="1"/>
      <c r="C13" s="1"/>
      <c r="D13" s="14" t="s">
        <v>15</v>
      </c>
      <c r="E13" s="15" t="s">
        <v>15</v>
      </c>
      <c r="F13" s="15" t="s">
        <v>15</v>
      </c>
      <c r="G13" s="15" t="s">
        <v>15</v>
      </c>
      <c r="H13" s="16" t="s">
        <v>15</v>
      </c>
      <c r="I13" s="14" t="s">
        <v>14</v>
      </c>
      <c r="J13" s="15" t="s">
        <v>14</v>
      </c>
      <c r="K13" s="15" t="s">
        <v>14</v>
      </c>
      <c r="L13" s="15" t="s">
        <v>14</v>
      </c>
      <c r="M13" s="15" t="s">
        <v>14</v>
      </c>
      <c r="N13" s="15" t="s">
        <v>14</v>
      </c>
      <c r="O13" s="15" t="s">
        <v>14</v>
      </c>
      <c r="P13" s="15" t="s">
        <v>14</v>
      </c>
      <c r="Q13" s="15" t="s">
        <v>14</v>
      </c>
      <c r="R13" s="15" t="s">
        <v>14</v>
      </c>
      <c r="S13" s="15" t="s">
        <v>14</v>
      </c>
      <c r="T13" s="143" t="s">
        <v>154</v>
      </c>
      <c r="U13" s="143" t="s">
        <v>17</v>
      </c>
      <c r="V13" s="166"/>
      <c r="W13" s="167"/>
      <c r="X13" s="167"/>
      <c r="Y13" s="167"/>
      <c r="Z13" s="168"/>
    </row>
    <row r="14" spans="1:40">
      <c r="A14" s="4" t="str">
        <f>'Ship &amp; EF Parameters'!A15</f>
        <v>Container</v>
      </c>
      <c r="B14" s="2" t="str">
        <f>'Ship &amp; EF Parameters'!B15</f>
        <v>1,000 teu</v>
      </c>
      <c r="C14" s="239">
        <v>12</v>
      </c>
      <c r="D14" s="260">
        <v>200</v>
      </c>
      <c r="E14" s="109">
        <f t="shared" ref="E14" si="0">(($H14-$D14)/4)+D14</f>
        <v>1650</v>
      </c>
      <c r="F14" s="109">
        <f t="shared" ref="F14" si="1">(($H14-$D14)/4)+E14</f>
        <v>3100</v>
      </c>
      <c r="G14" s="109">
        <f t="shared" ref="G14" si="2">(($H14-$D14)/4)+F14</f>
        <v>4550</v>
      </c>
      <c r="H14" s="267">
        <v>6000</v>
      </c>
      <c r="I14" s="225">
        <v>16</v>
      </c>
      <c r="J14" s="106">
        <f t="shared" ref="J14:S14" si="3">IF(I14-$T14&lt;$C$8,$C$8,I14-$T14)</f>
        <v>15.4</v>
      </c>
      <c r="K14" s="106">
        <f t="shared" si="3"/>
        <v>14.8</v>
      </c>
      <c r="L14" s="106">
        <f t="shared" si="3"/>
        <v>14.200000000000001</v>
      </c>
      <c r="M14" s="106">
        <f t="shared" si="3"/>
        <v>13.600000000000001</v>
      </c>
      <c r="N14" s="106">
        <f t="shared" si="3"/>
        <v>13.000000000000002</v>
      </c>
      <c r="O14" s="106">
        <f t="shared" si="3"/>
        <v>12.400000000000002</v>
      </c>
      <c r="P14" s="106">
        <f t="shared" si="3"/>
        <v>11.800000000000002</v>
      </c>
      <c r="Q14" s="106">
        <f t="shared" si="3"/>
        <v>11.200000000000003</v>
      </c>
      <c r="R14" s="106">
        <f t="shared" si="3"/>
        <v>10.600000000000003</v>
      </c>
      <c r="S14" s="106">
        <f t="shared" si="3"/>
        <v>10.000000000000004</v>
      </c>
      <c r="T14" s="270">
        <v>0.6</v>
      </c>
      <c r="U14" s="271">
        <v>48</v>
      </c>
      <c r="V14" s="225" t="s">
        <v>177</v>
      </c>
      <c r="W14" s="226"/>
      <c r="X14" s="226"/>
      <c r="Y14" s="226"/>
      <c r="Z14" s="234"/>
      <c r="AA14" s="223"/>
      <c r="AB14" s="224"/>
      <c r="AC14" s="224"/>
      <c r="AD14" s="224"/>
      <c r="AE14" s="224"/>
      <c r="AF14" s="224"/>
      <c r="AG14" s="224"/>
      <c r="AH14" s="224"/>
      <c r="AI14" s="224"/>
      <c r="AJ14" s="224"/>
      <c r="AK14" s="224"/>
      <c r="AL14" s="224"/>
      <c r="AM14" s="224"/>
      <c r="AN14" s="224"/>
    </row>
    <row r="15" spans="1:40">
      <c r="A15" s="4"/>
      <c r="B15" s="3" t="str">
        <f>'Ship &amp; EF Parameters'!B16</f>
        <v>3,000 teu</v>
      </c>
      <c r="C15" s="235">
        <v>12</v>
      </c>
      <c r="D15" s="256">
        <v>200</v>
      </c>
      <c r="E15" s="110">
        <f t="shared" ref="E15:E22" si="4">(($H15-$D15)/4)+D15</f>
        <v>1650</v>
      </c>
      <c r="F15" s="110">
        <f t="shared" ref="F15:F22" si="5">(($H15-$D15)/4)+E15</f>
        <v>3100</v>
      </c>
      <c r="G15" s="110">
        <f t="shared" ref="G15:G22" si="6">(($H15-$D15)/4)+F15</f>
        <v>4550</v>
      </c>
      <c r="H15" s="268">
        <v>6000</v>
      </c>
      <c r="I15" s="228">
        <v>19</v>
      </c>
      <c r="J15" s="107">
        <f t="shared" ref="J15:S15" si="7">IF(I15-$T15&lt;$C$8,$C$8,I15-$T15)</f>
        <v>18.100000000000001</v>
      </c>
      <c r="K15" s="107">
        <f t="shared" si="7"/>
        <v>17.200000000000003</v>
      </c>
      <c r="L15" s="107">
        <f t="shared" si="7"/>
        <v>16.300000000000004</v>
      </c>
      <c r="M15" s="107">
        <f t="shared" si="7"/>
        <v>15.400000000000004</v>
      </c>
      <c r="N15" s="107">
        <f t="shared" si="7"/>
        <v>14.500000000000004</v>
      </c>
      <c r="O15" s="107">
        <f t="shared" si="7"/>
        <v>13.600000000000003</v>
      </c>
      <c r="P15" s="107">
        <f t="shared" si="7"/>
        <v>12.700000000000003</v>
      </c>
      <c r="Q15" s="107">
        <f t="shared" si="7"/>
        <v>11.800000000000002</v>
      </c>
      <c r="R15" s="107">
        <f t="shared" si="7"/>
        <v>10.900000000000002</v>
      </c>
      <c r="S15" s="107">
        <f t="shared" si="7"/>
        <v>10.000000000000002</v>
      </c>
      <c r="T15" s="272">
        <v>0.9</v>
      </c>
      <c r="U15" s="273">
        <v>48</v>
      </c>
      <c r="V15" s="228"/>
      <c r="W15" s="229" t="s">
        <v>178</v>
      </c>
      <c r="X15" s="229"/>
      <c r="Y15" s="229"/>
      <c r="Z15" s="230"/>
    </row>
    <row r="16" spans="1:40">
      <c r="A16" s="4"/>
      <c r="B16" s="2" t="str">
        <f>'Ship &amp; EF Parameters'!B17</f>
        <v>6,000 teu</v>
      </c>
      <c r="C16" s="239">
        <v>12</v>
      </c>
      <c r="D16" s="260">
        <v>600</v>
      </c>
      <c r="E16" s="109">
        <f t="shared" si="4"/>
        <v>2200</v>
      </c>
      <c r="F16" s="109">
        <f t="shared" si="5"/>
        <v>3800</v>
      </c>
      <c r="G16" s="109">
        <f t="shared" si="6"/>
        <v>5400</v>
      </c>
      <c r="H16" s="267">
        <v>7000</v>
      </c>
      <c r="I16" s="225">
        <v>20</v>
      </c>
      <c r="J16" s="106">
        <f t="shared" ref="J16:S16" si="8">IF(I16-$T16&lt;$C$8,$C$8,I16-$T16)</f>
        <v>19</v>
      </c>
      <c r="K16" s="106">
        <f t="shared" si="8"/>
        <v>18</v>
      </c>
      <c r="L16" s="106">
        <f t="shared" si="8"/>
        <v>17</v>
      </c>
      <c r="M16" s="106">
        <f t="shared" si="8"/>
        <v>16</v>
      </c>
      <c r="N16" s="106">
        <f t="shared" si="8"/>
        <v>15</v>
      </c>
      <c r="O16" s="106">
        <f t="shared" si="8"/>
        <v>14</v>
      </c>
      <c r="P16" s="106">
        <f t="shared" si="8"/>
        <v>13</v>
      </c>
      <c r="Q16" s="106">
        <f t="shared" si="8"/>
        <v>12</v>
      </c>
      <c r="R16" s="106">
        <f t="shared" si="8"/>
        <v>11</v>
      </c>
      <c r="S16" s="106">
        <f t="shared" si="8"/>
        <v>10</v>
      </c>
      <c r="T16" s="270">
        <v>1</v>
      </c>
      <c r="U16" s="271">
        <v>48</v>
      </c>
      <c r="V16" s="225"/>
      <c r="W16" s="226"/>
      <c r="X16" s="226"/>
      <c r="Y16" s="226"/>
      <c r="Z16" s="227"/>
    </row>
    <row r="17" spans="1:77">
      <c r="A17" s="4"/>
      <c r="B17" s="3" t="str">
        <f>'Ship &amp; EF Parameters'!B18</f>
        <v>9,000 teu</v>
      </c>
      <c r="C17" s="235">
        <v>12</v>
      </c>
      <c r="D17" s="256">
        <v>800</v>
      </c>
      <c r="E17" s="111">
        <f t="shared" si="4"/>
        <v>2600</v>
      </c>
      <c r="F17" s="111">
        <f t="shared" si="5"/>
        <v>4400</v>
      </c>
      <c r="G17" s="111">
        <f t="shared" si="6"/>
        <v>6200</v>
      </c>
      <c r="H17" s="268">
        <v>8000</v>
      </c>
      <c r="I17" s="228">
        <v>20</v>
      </c>
      <c r="J17" s="107">
        <f t="shared" ref="J17:S17" si="9">IF(I17-$T17&lt;$C$8,$C$8,I17-$T17)</f>
        <v>19</v>
      </c>
      <c r="K17" s="107">
        <f t="shared" si="9"/>
        <v>18</v>
      </c>
      <c r="L17" s="107">
        <f t="shared" si="9"/>
        <v>17</v>
      </c>
      <c r="M17" s="107">
        <f t="shared" si="9"/>
        <v>16</v>
      </c>
      <c r="N17" s="107">
        <f t="shared" si="9"/>
        <v>15</v>
      </c>
      <c r="O17" s="107">
        <f t="shared" si="9"/>
        <v>14</v>
      </c>
      <c r="P17" s="107">
        <f t="shared" si="9"/>
        <v>13</v>
      </c>
      <c r="Q17" s="107">
        <f t="shared" si="9"/>
        <v>12</v>
      </c>
      <c r="R17" s="107">
        <f t="shared" si="9"/>
        <v>11</v>
      </c>
      <c r="S17" s="107">
        <f t="shared" si="9"/>
        <v>10</v>
      </c>
      <c r="T17" s="272">
        <v>1</v>
      </c>
      <c r="U17" s="273">
        <v>48</v>
      </c>
      <c r="V17" s="228"/>
      <c r="W17" s="229"/>
      <c r="X17" s="229"/>
      <c r="Y17" s="229"/>
      <c r="Z17" s="230"/>
    </row>
    <row r="18" spans="1:77">
      <c r="A18" s="4"/>
      <c r="B18" s="2" t="str">
        <f>'Ship &amp; EF Parameters'!B19</f>
        <v>14,000 teu</v>
      </c>
      <c r="C18" s="239">
        <v>15</v>
      </c>
      <c r="D18" s="260">
        <v>1000</v>
      </c>
      <c r="E18" s="112">
        <f t="shared" si="4"/>
        <v>3000</v>
      </c>
      <c r="F18" s="112">
        <f t="shared" si="5"/>
        <v>5000</v>
      </c>
      <c r="G18" s="112">
        <f t="shared" si="6"/>
        <v>7000</v>
      </c>
      <c r="H18" s="267">
        <v>9000</v>
      </c>
      <c r="I18" s="225">
        <v>20</v>
      </c>
      <c r="J18" s="106">
        <f t="shared" ref="J18:S18" si="10">IF(I18-$T18&lt;$C$8,$C$8,I18-$T18)</f>
        <v>19</v>
      </c>
      <c r="K18" s="106">
        <f t="shared" si="10"/>
        <v>18</v>
      </c>
      <c r="L18" s="106">
        <f t="shared" si="10"/>
        <v>17</v>
      </c>
      <c r="M18" s="106">
        <f t="shared" si="10"/>
        <v>16</v>
      </c>
      <c r="N18" s="106">
        <f t="shared" si="10"/>
        <v>15</v>
      </c>
      <c r="O18" s="106">
        <f t="shared" si="10"/>
        <v>14</v>
      </c>
      <c r="P18" s="106">
        <f t="shared" si="10"/>
        <v>13</v>
      </c>
      <c r="Q18" s="106">
        <f t="shared" si="10"/>
        <v>12</v>
      </c>
      <c r="R18" s="106">
        <f t="shared" si="10"/>
        <v>11</v>
      </c>
      <c r="S18" s="106">
        <f t="shared" si="10"/>
        <v>10</v>
      </c>
      <c r="T18" s="270">
        <v>1</v>
      </c>
      <c r="U18" s="271">
        <v>48</v>
      </c>
      <c r="V18" s="225"/>
      <c r="W18" s="226"/>
      <c r="X18" s="226"/>
      <c r="Y18" s="226"/>
      <c r="Z18" s="227"/>
    </row>
    <row r="19" spans="1:77" s="18" customFormat="1">
      <c r="A19" s="11"/>
      <c r="B19" s="17" t="str">
        <f>'Ship &amp; EF Parameters'!B20</f>
        <v>17,000 teu</v>
      </c>
      <c r="C19" s="235">
        <v>15</v>
      </c>
      <c r="D19" s="256">
        <v>1200</v>
      </c>
      <c r="E19" s="110">
        <f t="shared" si="4"/>
        <v>4650</v>
      </c>
      <c r="F19" s="110">
        <f t="shared" si="5"/>
        <v>8100</v>
      </c>
      <c r="G19" s="110">
        <f t="shared" si="6"/>
        <v>11550</v>
      </c>
      <c r="H19" s="268">
        <v>15000</v>
      </c>
      <c r="I19" s="228">
        <v>20</v>
      </c>
      <c r="J19" s="107">
        <f t="shared" ref="J19:S19" si="11">IF(I19-$T19&lt;$C$8,$C$8,I19-$T19)</f>
        <v>19</v>
      </c>
      <c r="K19" s="107">
        <f t="shared" si="11"/>
        <v>18</v>
      </c>
      <c r="L19" s="107">
        <f t="shared" si="11"/>
        <v>17</v>
      </c>
      <c r="M19" s="107">
        <f t="shared" si="11"/>
        <v>16</v>
      </c>
      <c r="N19" s="107">
        <f t="shared" si="11"/>
        <v>15</v>
      </c>
      <c r="O19" s="107">
        <f t="shared" si="11"/>
        <v>14</v>
      </c>
      <c r="P19" s="107">
        <f t="shared" si="11"/>
        <v>13</v>
      </c>
      <c r="Q19" s="107">
        <f t="shared" si="11"/>
        <v>12</v>
      </c>
      <c r="R19" s="107">
        <f t="shared" si="11"/>
        <v>11</v>
      </c>
      <c r="S19" s="107">
        <f t="shared" si="11"/>
        <v>10</v>
      </c>
      <c r="T19" s="272">
        <v>1</v>
      </c>
      <c r="U19" s="273">
        <v>48</v>
      </c>
      <c r="V19" s="228"/>
      <c r="W19" s="229"/>
      <c r="X19" s="229"/>
      <c r="Y19" s="229"/>
      <c r="Z19" s="230"/>
      <c r="AA19" s="19"/>
      <c r="AB19" s="19"/>
      <c r="AC19" s="19"/>
      <c r="AD19" s="19"/>
      <c r="AE19" s="19"/>
      <c r="AF19" s="19"/>
      <c r="AG19" s="19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  <c r="AY19" s="20"/>
      <c r="AZ19" s="20"/>
      <c r="BA19" s="20"/>
      <c r="BB19" s="20"/>
      <c r="BC19" s="20"/>
      <c r="BD19" s="20"/>
      <c r="BE19" s="20"/>
      <c r="BF19" s="20"/>
      <c r="BG19" s="20"/>
      <c r="BH19" s="20"/>
      <c r="BI19" s="20"/>
      <c r="BJ19" s="20"/>
      <c r="BK19" s="20"/>
      <c r="BL19" s="20"/>
      <c r="BM19" s="20"/>
      <c r="BN19" s="20"/>
      <c r="BO19" s="20"/>
      <c r="BP19" s="20"/>
      <c r="BQ19" s="20"/>
      <c r="BR19" s="20"/>
      <c r="BS19" s="20"/>
      <c r="BT19" s="20"/>
      <c r="BU19" s="20"/>
      <c r="BV19" s="20"/>
      <c r="BW19" s="20"/>
      <c r="BX19" s="20"/>
      <c r="BY19" s="20"/>
    </row>
    <row r="20" spans="1:77">
      <c r="A20" s="8" t="str">
        <f>'Ship &amp; EF Parameters'!A21</f>
        <v>Bulk</v>
      </c>
      <c r="B20" s="9" t="str">
        <f>'Ship &amp; EF Parameters'!B21</f>
        <v>Handymax</v>
      </c>
      <c r="C20" s="243">
        <v>12</v>
      </c>
      <c r="D20" s="266">
        <v>600</v>
      </c>
      <c r="E20" s="113">
        <f t="shared" si="4"/>
        <v>2700</v>
      </c>
      <c r="F20" s="113">
        <f t="shared" si="5"/>
        <v>4800</v>
      </c>
      <c r="G20" s="113">
        <f t="shared" si="6"/>
        <v>6900</v>
      </c>
      <c r="H20" s="269">
        <v>9000</v>
      </c>
      <c r="I20" s="231">
        <v>12</v>
      </c>
      <c r="J20" s="108">
        <f t="shared" ref="J20:S20" si="12">IF(I20-$T20&lt;$C$8,$C$8,I20-$T20)</f>
        <v>11.8</v>
      </c>
      <c r="K20" s="108">
        <f t="shared" si="12"/>
        <v>11.600000000000001</v>
      </c>
      <c r="L20" s="108">
        <f t="shared" si="12"/>
        <v>11.400000000000002</v>
      </c>
      <c r="M20" s="108">
        <f t="shared" si="12"/>
        <v>11.200000000000003</v>
      </c>
      <c r="N20" s="108">
        <f t="shared" si="12"/>
        <v>11.000000000000004</v>
      </c>
      <c r="O20" s="108">
        <f t="shared" si="12"/>
        <v>10.800000000000004</v>
      </c>
      <c r="P20" s="108">
        <f t="shared" si="12"/>
        <v>10.600000000000005</v>
      </c>
      <c r="Q20" s="108">
        <f t="shared" si="12"/>
        <v>10.400000000000006</v>
      </c>
      <c r="R20" s="108">
        <f t="shared" si="12"/>
        <v>10.200000000000006</v>
      </c>
      <c r="S20" s="108">
        <f t="shared" si="12"/>
        <v>10.000000000000007</v>
      </c>
      <c r="T20" s="274">
        <v>0.2</v>
      </c>
      <c r="U20" s="275">
        <v>48</v>
      </c>
      <c r="V20" s="231" t="s">
        <v>136</v>
      </c>
      <c r="W20" s="232"/>
      <c r="X20" s="232"/>
      <c r="Y20" s="232"/>
      <c r="Z20" s="233"/>
    </row>
    <row r="21" spans="1:77">
      <c r="A21" s="4"/>
      <c r="B21" s="2" t="str">
        <f>'Ship &amp; EF Parameters'!B22</f>
        <v>Panamax</v>
      </c>
      <c r="C21" s="239">
        <v>12</v>
      </c>
      <c r="D21" s="260">
        <v>600</v>
      </c>
      <c r="E21" s="109">
        <f t="shared" si="4"/>
        <v>3450</v>
      </c>
      <c r="F21" s="109">
        <f t="shared" si="5"/>
        <v>6300</v>
      </c>
      <c r="G21" s="109">
        <f t="shared" si="6"/>
        <v>9150</v>
      </c>
      <c r="H21" s="267">
        <v>12000</v>
      </c>
      <c r="I21" s="225">
        <v>12</v>
      </c>
      <c r="J21" s="106">
        <f t="shared" ref="J21:S21" si="13">IF(I21-$T21&lt;$C$8,$C$8,I21-$T21)</f>
        <v>11.8</v>
      </c>
      <c r="K21" s="106">
        <f t="shared" si="13"/>
        <v>11.600000000000001</v>
      </c>
      <c r="L21" s="106">
        <f t="shared" si="13"/>
        <v>11.400000000000002</v>
      </c>
      <c r="M21" s="106">
        <f t="shared" si="13"/>
        <v>11.200000000000003</v>
      </c>
      <c r="N21" s="106">
        <f t="shared" si="13"/>
        <v>11.000000000000004</v>
      </c>
      <c r="O21" s="106">
        <f t="shared" si="13"/>
        <v>10.800000000000004</v>
      </c>
      <c r="P21" s="106">
        <f t="shared" si="13"/>
        <v>10.600000000000005</v>
      </c>
      <c r="Q21" s="106">
        <f t="shared" si="13"/>
        <v>10.400000000000006</v>
      </c>
      <c r="R21" s="106">
        <f t="shared" si="13"/>
        <v>10.200000000000006</v>
      </c>
      <c r="S21" s="106">
        <f t="shared" si="13"/>
        <v>10.000000000000007</v>
      </c>
      <c r="T21" s="270">
        <v>0.2</v>
      </c>
      <c r="U21" s="271">
        <v>48</v>
      </c>
      <c r="V21" s="225" t="s">
        <v>136</v>
      </c>
      <c r="W21" s="226"/>
      <c r="X21" s="226"/>
      <c r="Y21" s="226"/>
      <c r="Z21" s="227"/>
    </row>
    <row r="22" spans="1:77">
      <c r="A22" s="4"/>
      <c r="B22" s="3" t="str">
        <f>'Ship &amp; EF Parameters'!B23</f>
        <v>Capesize</v>
      </c>
      <c r="C22" s="235">
        <v>12</v>
      </c>
      <c r="D22" s="256">
        <v>600</v>
      </c>
      <c r="E22" s="110">
        <f t="shared" si="4"/>
        <v>3950</v>
      </c>
      <c r="F22" s="110">
        <f t="shared" si="5"/>
        <v>7300</v>
      </c>
      <c r="G22" s="110">
        <f t="shared" si="6"/>
        <v>10650</v>
      </c>
      <c r="H22" s="268">
        <v>14000</v>
      </c>
      <c r="I22" s="228">
        <v>12</v>
      </c>
      <c r="J22" s="107">
        <f t="shared" ref="J22:S22" si="14">IF(I22-$T22&lt;$C$8,$C$8,I22-$T22)</f>
        <v>11.8</v>
      </c>
      <c r="K22" s="107">
        <f t="shared" si="14"/>
        <v>11.600000000000001</v>
      </c>
      <c r="L22" s="107">
        <f t="shared" si="14"/>
        <v>11.400000000000002</v>
      </c>
      <c r="M22" s="107">
        <f t="shared" si="14"/>
        <v>11.200000000000003</v>
      </c>
      <c r="N22" s="107">
        <f t="shared" si="14"/>
        <v>11.000000000000004</v>
      </c>
      <c r="O22" s="107">
        <f t="shared" si="14"/>
        <v>10.800000000000004</v>
      </c>
      <c r="P22" s="107">
        <f t="shared" si="14"/>
        <v>10.600000000000005</v>
      </c>
      <c r="Q22" s="107">
        <f t="shared" si="14"/>
        <v>10.400000000000006</v>
      </c>
      <c r="R22" s="107">
        <f t="shared" si="14"/>
        <v>10.200000000000006</v>
      </c>
      <c r="S22" s="107">
        <f t="shared" si="14"/>
        <v>10.000000000000007</v>
      </c>
      <c r="T22" s="272">
        <v>0.2</v>
      </c>
      <c r="U22" s="273">
        <v>48</v>
      </c>
      <c r="V22" s="228" t="s">
        <v>136</v>
      </c>
      <c r="W22" s="229"/>
      <c r="X22" s="229"/>
      <c r="Y22" s="229"/>
      <c r="Z22" s="230"/>
    </row>
    <row r="23" spans="1:77">
      <c r="E23" s="10"/>
      <c r="F23" s="10"/>
      <c r="G23" s="10"/>
      <c r="H23" s="10"/>
      <c r="U23" s="184"/>
    </row>
    <row r="27" spans="1:77">
      <c r="A27" s="7" t="s">
        <v>122</v>
      </c>
      <c r="D27" s="283"/>
      <c r="E27" s="283"/>
      <c r="F27" s="283"/>
      <c r="G27" s="283"/>
      <c r="H27" s="283"/>
      <c r="I27" s="283"/>
      <c r="J27" s="283"/>
      <c r="K27" s="283"/>
      <c r="L27" s="283"/>
      <c r="M27" s="283"/>
      <c r="N27" s="283"/>
      <c r="O27" s="283"/>
      <c r="P27" s="283"/>
      <c r="Q27" s="283"/>
      <c r="R27" s="283"/>
      <c r="S27" s="283"/>
      <c r="T27" s="283"/>
      <c r="U27" s="283"/>
      <c r="V27" s="283"/>
      <c r="W27" s="283"/>
      <c r="X27" s="283"/>
      <c r="Y27" s="283"/>
      <c r="Z27" s="283"/>
      <c r="AA27" s="283"/>
      <c r="AB27" s="283"/>
      <c r="AC27" s="283"/>
      <c r="AD27" s="283"/>
      <c r="AE27" s="283"/>
      <c r="AF27" s="283"/>
      <c r="AG27" s="283"/>
      <c r="AH27" s="283"/>
      <c r="AI27" s="283"/>
      <c r="AJ27" s="283"/>
      <c r="AK27" s="283"/>
      <c r="AL27" s="283"/>
      <c r="AM27" s="283"/>
      <c r="AN27" s="283"/>
      <c r="AO27" s="283"/>
      <c r="AP27" s="283"/>
      <c r="AQ27" s="283"/>
      <c r="AR27" s="283"/>
      <c r="AS27" s="283"/>
      <c r="AT27" s="283"/>
      <c r="AU27" s="283"/>
      <c r="AV27" s="283"/>
      <c r="AW27" s="283"/>
      <c r="AX27" s="283"/>
      <c r="AY27" s="283"/>
      <c r="AZ27" s="283"/>
      <c r="BA27" s="283"/>
      <c r="BB27" s="283"/>
      <c r="BC27" s="283"/>
      <c r="BD27" s="283"/>
      <c r="BE27" s="283"/>
      <c r="BF27" s="283"/>
    </row>
    <row r="28" spans="1:77">
      <c r="A28" s="5"/>
      <c r="B28" s="6"/>
      <c r="C28" s="6"/>
      <c r="D28" s="280" t="s">
        <v>132</v>
      </c>
      <c r="E28" s="281"/>
      <c r="F28" s="281"/>
      <c r="G28" s="281"/>
      <c r="H28" s="281"/>
      <c r="I28" s="281"/>
      <c r="J28" s="281"/>
      <c r="K28" s="281"/>
      <c r="L28" s="281"/>
      <c r="M28" s="281"/>
      <c r="N28" s="282"/>
      <c r="O28" s="280" t="s">
        <v>132</v>
      </c>
      <c r="P28" s="281"/>
      <c r="Q28" s="281"/>
      <c r="R28" s="281"/>
      <c r="S28" s="281"/>
      <c r="T28" s="281"/>
      <c r="U28" s="281"/>
      <c r="V28" s="281"/>
      <c r="W28" s="281"/>
      <c r="X28" s="281"/>
      <c r="Y28" s="282"/>
      <c r="Z28" s="280" t="s">
        <v>132</v>
      </c>
      <c r="AA28" s="281"/>
      <c r="AB28" s="281"/>
      <c r="AC28" s="281"/>
      <c r="AD28" s="281"/>
      <c r="AE28" s="281"/>
      <c r="AF28" s="281"/>
      <c r="AG28" s="281"/>
      <c r="AH28" s="281"/>
      <c r="AI28" s="281"/>
      <c r="AJ28" s="282"/>
      <c r="AK28" s="280" t="s">
        <v>132</v>
      </c>
      <c r="AL28" s="281"/>
      <c r="AM28" s="281"/>
      <c r="AN28" s="281"/>
      <c r="AO28" s="281"/>
      <c r="AP28" s="281"/>
      <c r="AQ28" s="281"/>
      <c r="AR28" s="281"/>
      <c r="AS28" s="281"/>
      <c r="AT28" s="281"/>
      <c r="AU28" s="282"/>
      <c r="AV28" s="280" t="s">
        <v>132</v>
      </c>
      <c r="AW28" s="281"/>
      <c r="AX28" s="281"/>
      <c r="AY28" s="281"/>
      <c r="AZ28" s="281"/>
      <c r="BA28" s="281"/>
      <c r="BB28" s="281"/>
      <c r="BC28" s="281"/>
      <c r="BD28" s="281"/>
      <c r="BE28" s="281"/>
      <c r="BF28" s="282"/>
    </row>
    <row r="29" spans="1:77">
      <c r="A29" s="5" t="s">
        <v>0</v>
      </c>
      <c r="B29" s="6" t="s">
        <v>3</v>
      </c>
      <c r="C29" s="6"/>
      <c r="D29" s="280" t="s">
        <v>16</v>
      </c>
      <c r="E29" s="281"/>
      <c r="F29" s="281"/>
      <c r="G29" s="281"/>
      <c r="H29" s="281"/>
      <c r="I29" s="281"/>
      <c r="J29" s="281"/>
      <c r="K29" s="281"/>
      <c r="L29" s="281"/>
      <c r="M29" s="281"/>
      <c r="N29" s="282"/>
      <c r="O29" s="280" t="s">
        <v>8</v>
      </c>
      <c r="P29" s="281"/>
      <c r="Q29" s="281"/>
      <c r="R29" s="281"/>
      <c r="S29" s="281"/>
      <c r="T29" s="281"/>
      <c r="U29" s="281"/>
      <c r="V29" s="281"/>
      <c r="W29" s="281"/>
      <c r="X29" s="281"/>
      <c r="Y29" s="282"/>
      <c r="Z29" s="280" t="s">
        <v>9</v>
      </c>
      <c r="AA29" s="281"/>
      <c r="AB29" s="281"/>
      <c r="AC29" s="281"/>
      <c r="AD29" s="281"/>
      <c r="AE29" s="281"/>
      <c r="AF29" s="281"/>
      <c r="AG29" s="281"/>
      <c r="AH29" s="281"/>
      <c r="AI29" s="281"/>
      <c r="AJ29" s="282"/>
      <c r="AK29" s="280" t="s">
        <v>10</v>
      </c>
      <c r="AL29" s="281"/>
      <c r="AM29" s="281"/>
      <c r="AN29" s="281"/>
      <c r="AO29" s="281"/>
      <c r="AP29" s="281"/>
      <c r="AQ29" s="281"/>
      <c r="AR29" s="281"/>
      <c r="AS29" s="281"/>
      <c r="AT29" s="281"/>
      <c r="AU29" s="282"/>
      <c r="AV29" s="280" t="s">
        <v>11</v>
      </c>
      <c r="AW29" s="281"/>
      <c r="AX29" s="281"/>
      <c r="AY29" s="281"/>
      <c r="AZ29" s="281"/>
      <c r="BA29" s="281"/>
      <c r="BB29" s="281"/>
      <c r="BC29" s="281"/>
      <c r="BD29" s="281"/>
      <c r="BE29" s="281"/>
      <c r="BF29" s="282"/>
    </row>
    <row r="30" spans="1:77">
      <c r="A30" s="5"/>
      <c r="B30" s="6"/>
      <c r="C30" s="6"/>
      <c r="D30" s="14" t="s">
        <v>18</v>
      </c>
      <c r="E30" s="15" t="s">
        <v>32</v>
      </c>
      <c r="F30" s="15" t="s">
        <v>33</v>
      </c>
      <c r="G30" s="15" t="s">
        <v>34</v>
      </c>
      <c r="H30" s="15" t="s">
        <v>19</v>
      </c>
      <c r="I30" s="15" t="s">
        <v>35</v>
      </c>
      <c r="J30" s="15" t="s">
        <v>20</v>
      </c>
      <c r="K30" s="15" t="s">
        <v>36</v>
      </c>
      <c r="L30" s="15" t="s">
        <v>21</v>
      </c>
      <c r="M30" s="15" t="s">
        <v>38</v>
      </c>
      <c r="N30" s="15" t="s">
        <v>39</v>
      </c>
      <c r="O30" s="14" t="s">
        <v>18</v>
      </c>
      <c r="P30" s="15" t="s">
        <v>32</v>
      </c>
      <c r="Q30" s="15" t="s">
        <v>33</v>
      </c>
      <c r="R30" s="15" t="s">
        <v>34</v>
      </c>
      <c r="S30" s="15" t="s">
        <v>19</v>
      </c>
      <c r="T30" s="15" t="s">
        <v>35</v>
      </c>
      <c r="U30" s="15" t="s">
        <v>20</v>
      </c>
      <c r="V30" s="15" t="s">
        <v>36</v>
      </c>
      <c r="W30" s="15" t="s">
        <v>21</v>
      </c>
      <c r="X30" s="15" t="s">
        <v>38</v>
      </c>
      <c r="Y30" s="16" t="s">
        <v>39</v>
      </c>
      <c r="Z30" s="14" t="s">
        <v>18</v>
      </c>
      <c r="AA30" s="15" t="s">
        <v>32</v>
      </c>
      <c r="AB30" s="15" t="s">
        <v>33</v>
      </c>
      <c r="AC30" s="15" t="s">
        <v>34</v>
      </c>
      <c r="AD30" s="15" t="s">
        <v>19</v>
      </c>
      <c r="AE30" s="15" t="s">
        <v>35</v>
      </c>
      <c r="AF30" s="15" t="s">
        <v>20</v>
      </c>
      <c r="AG30" s="15" t="s">
        <v>36</v>
      </c>
      <c r="AH30" s="15" t="s">
        <v>21</v>
      </c>
      <c r="AI30" s="15" t="s">
        <v>38</v>
      </c>
      <c r="AJ30" s="15" t="s">
        <v>39</v>
      </c>
      <c r="AK30" s="14" t="s">
        <v>18</v>
      </c>
      <c r="AL30" s="15" t="s">
        <v>32</v>
      </c>
      <c r="AM30" s="15" t="s">
        <v>33</v>
      </c>
      <c r="AN30" s="15" t="s">
        <v>34</v>
      </c>
      <c r="AO30" s="15" t="s">
        <v>19</v>
      </c>
      <c r="AP30" s="15" t="s">
        <v>35</v>
      </c>
      <c r="AQ30" s="15" t="s">
        <v>20</v>
      </c>
      <c r="AR30" s="15" t="s">
        <v>36</v>
      </c>
      <c r="AS30" s="15" t="s">
        <v>21</v>
      </c>
      <c r="AT30" s="15" t="s">
        <v>38</v>
      </c>
      <c r="AU30" s="15" t="s">
        <v>39</v>
      </c>
      <c r="AV30" s="14" t="s">
        <v>18</v>
      </c>
      <c r="AW30" s="15" t="s">
        <v>32</v>
      </c>
      <c r="AX30" s="15" t="s">
        <v>33</v>
      </c>
      <c r="AY30" s="15" t="s">
        <v>34</v>
      </c>
      <c r="AZ30" s="15" t="s">
        <v>19</v>
      </c>
      <c r="BA30" s="15" t="s">
        <v>35</v>
      </c>
      <c r="BB30" s="15" t="s">
        <v>20</v>
      </c>
      <c r="BC30" s="15" t="s">
        <v>36</v>
      </c>
      <c r="BD30" s="15" t="s">
        <v>21</v>
      </c>
      <c r="BE30" s="15" t="s">
        <v>38</v>
      </c>
      <c r="BF30" s="15" t="s">
        <v>39</v>
      </c>
    </row>
    <row r="31" spans="1:77">
      <c r="A31" s="5"/>
      <c r="B31" s="6"/>
      <c r="C31" s="6"/>
      <c r="D31" s="14" t="s">
        <v>17</v>
      </c>
      <c r="E31" s="15" t="s">
        <v>17</v>
      </c>
      <c r="F31" s="15" t="s">
        <v>17</v>
      </c>
      <c r="G31" s="15" t="s">
        <v>17</v>
      </c>
      <c r="H31" s="15" t="s">
        <v>17</v>
      </c>
      <c r="I31" s="15" t="s">
        <v>17</v>
      </c>
      <c r="J31" s="15" t="s">
        <v>17</v>
      </c>
      <c r="K31" s="15" t="s">
        <v>17</v>
      </c>
      <c r="L31" s="15" t="s">
        <v>17</v>
      </c>
      <c r="M31" s="15" t="s">
        <v>17</v>
      </c>
      <c r="N31" s="16" t="s">
        <v>17</v>
      </c>
      <c r="O31" s="14" t="s">
        <v>17</v>
      </c>
      <c r="P31" s="15" t="s">
        <v>17</v>
      </c>
      <c r="Q31" s="15" t="s">
        <v>17</v>
      </c>
      <c r="R31" s="15" t="s">
        <v>17</v>
      </c>
      <c r="S31" s="15" t="s">
        <v>17</v>
      </c>
      <c r="T31" s="15" t="s">
        <v>17</v>
      </c>
      <c r="U31" s="15" t="s">
        <v>17</v>
      </c>
      <c r="V31" s="15" t="s">
        <v>17</v>
      </c>
      <c r="W31" s="15" t="s">
        <v>17</v>
      </c>
      <c r="X31" s="15" t="s">
        <v>17</v>
      </c>
      <c r="Y31" s="16" t="s">
        <v>17</v>
      </c>
      <c r="Z31" s="14" t="s">
        <v>17</v>
      </c>
      <c r="AA31" s="15" t="s">
        <v>17</v>
      </c>
      <c r="AB31" s="15" t="s">
        <v>17</v>
      </c>
      <c r="AC31" s="15" t="s">
        <v>17</v>
      </c>
      <c r="AD31" s="15" t="s">
        <v>17</v>
      </c>
      <c r="AE31" s="15" t="s">
        <v>17</v>
      </c>
      <c r="AF31" s="15" t="s">
        <v>17</v>
      </c>
      <c r="AG31" s="15" t="s">
        <v>17</v>
      </c>
      <c r="AH31" s="15" t="s">
        <v>17</v>
      </c>
      <c r="AI31" s="15" t="s">
        <v>17</v>
      </c>
      <c r="AJ31" s="16" t="s">
        <v>17</v>
      </c>
      <c r="AK31" s="14" t="s">
        <v>17</v>
      </c>
      <c r="AL31" s="15" t="s">
        <v>17</v>
      </c>
      <c r="AM31" s="15" t="s">
        <v>17</v>
      </c>
      <c r="AN31" s="15" t="s">
        <v>17</v>
      </c>
      <c r="AO31" s="15" t="s">
        <v>17</v>
      </c>
      <c r="AP31" s="15" t="s">
        <v>17</v>
      </c>
      <c r="AQ31" s="15" t="s">
        <v>17</v>
      </c>
      <c r="AR31" s="15" t="s">
        <v>17</v>
      </c>
      <c r="AS31" s="15" t="s">
        <v>17</v>
      </c>
      <c r="AT31" s="15" t="s">
        <v>17</v>
      </c>
      <c r="AU31" s="16" t="s">
        <v>17</v>
      </c>
      <c r="AV31" s="14" t="s">
        <v>17</v>
      </c>
      <c r="AW31" s="15" t="s">
        <v>17</v>
      </c>
      <c r="AX31" s="15" t="s">
        <v>17</v>
      </c>
      <c r="AY31" s="15" t="s">
        <v>17</v>
      </c>
      <c r="AZ31" s="15" t="s">
        <v>17</v>
      </c>
      <c r="BA31" s="15" t="s">
        <v>17</v>
      </c>
      <c r="BB31" s="15" t="s">
        <v>17</v>
      </c>
      <c r="BC31" s="15" t="s">
        <v>17</v>
      </c>
      <c r="BD31" s="15" t="s">
        <v>17</v>
      </c>
      <c r="BE31" s="15" t="s">
        <v>17</v>
      </c>
      <c r="BF31" s="16" t="s">
        <v>17</v>
      </c>
    </row>
    <row r="32" spans="1:77">
      <c r="A32" s="49" t="str">
        <f>A$14</f>
        <v>Container</v>
      </c>
      <c r="B32" s="50" t="str">
        <f>B14</f>
        <v>1,000 teu</v>
      </c>
      <c r="C32" s="50"/>
      <c r="D32" s="114">
        <f>$D14/I14</f>
        <v>12.5</v>
      </c>
      <c r="E32" s="115">
        <f>IF($D14/J14=D32,"",IF(D32="","",$D14/J14))</f>
        <v>12.987012987012987</v>
      </c>
      <c r="F32" s="115">
        <f t="shared" ref="F32:N32" si="15">IF($D14/K14=E32,"",IF(E32="","",$D14/K14))</f>
        <v>13.513513513513512</v>
      </c>
      <c r="G32" s="115">
        <f t="shared" si="15"/>
        <v>14.08450704225352</v>
      </c>
      <c r="H32" s="115">
        <f t="shared" si="15"/>
        <v>14.705882352941176</v>
      </c>
      <c r="I32" s="115">
        <f t="shared" si="15"/>
        <v>15.384615384615383</v>
      </c>
      <c r="J32" s="115">
        <f t="shared" si="15"/>
        <v>16.129032258064512</v>
      </c>
      <c r="K32" s="115">
        <f t="shared" si="15"/>
        <v>16.949152542372879</v>
      </c>
      <c r="L32" s="115">
        <f t="shared" si="15"/>
        <v>17.857142857142854</v>
      </c>
      <c r="M32" s="115">
        <f t="shared" si="15"/>
        <v>18.867924528301881</v>
      </c>
      <c r="N32" s="116">
        <f t="shared" si="15"/>
        <v>19.999999999999993</v>
      </c>
      <c r="O32" s="114">
        <f>$E14/I14</f>
        <v>103.125</v>
      </c>
      <c r="P32" s="115">
        <f>IF($E14/J14=O32,"",IF(D32="","",$E14/J14))</f>
        <v>107.14285714285714</v>
      </c>
      <c r="Q32" s="115">
        <f t="shared" ref="Q32:Y32" si="16">IF($E14/K14=P32,"",IF(E32="","",$E14/K14))</f>
        <v>111.48648648648648</v>
      </c>
      <c r="R32" s="115">
        <f t="shared" si="16"/>
        <v>116.19718309859154</v>
      </c>
      <c r="S32" s="115">
        <f t="shared" si="16"/>
        <v>121.3235294117647</v>
      </c>
      <c r="T32" s="115">
        <f t="shared" si="16"/>
        <v>126.92307692307691</v>
      </c>
      <c r="U32" s="115">
        <f t="shared" si="16"/>
        <v>133.06451612903223</v>
      </c>
      <c r="V32" s="115">
        <f t="shared" si="16"/>
        <v>139.83050847457625</v>
      </c>
      <c r="W32" s="115">
        <f t="shared" si="16"/>
        <v>147.32142857142853</v>
      </c>
      <c r="X32" s="115">
        <f t="shared" si="16"/>
        <v>155.66037735849051</v>
      </c>
      <c r="Y32" s="116">
        <f t="shared" si="16"/>
        <v>164.99999999999994</v>
      </c>
      <c r="Z32" s="114">
        <f>$F14/I14</f>
        <v>193.75</v>
      </c>
      <c r="AA32" s="115">
        <f>IF($F14/J14=Z32,"",IF(D32="","",$F14/J14))</f>
        <v>201.2987012987013</v>
      </c>
      <c r="AB32" s="115">
        <f t="shared" ref="AB32:AJ32" si="17">IF($F14/K14=AA32,"",IF(E32="","",$F14/K14))</f>
        <v>209.45945945945945</v>
      </c>
      <c r="AC32" s="115">
        <f t="shared" si="17"/>
        <v>218.30985915492957</v>
      </c>
      <c r="AD32" s="115">
        <f t="shared" si="17"/>
        <v>227.9411764705882</v>
      </c>
      <c r="AE32" s="115">
        <f t="shared" si="17"/>
        <v>238.46153846153842</v>
      </c>
      <c r="AF32" s="115">
        <f t="shared" si="17"/>
        <v>249.99999999999994</v>
      </c>
      <c r="AG32" s="115">
        <f t="shared" si="17"/>
        <v>262.71186440677963</v>
      </c>
      <c r="AH32" s="115">
        <f t="shared" si="17"/>
        <v>276.78571428571422</v>
      </c>
      <c r="AI32" s="115">
        <f t="shared" si="17"/>
        <v>292.45283018867917</v>
      </c>
      <c r="AJ32" s="116">
        <f t="shared" si="17"/>
        <v>309.99999999999989</v>
      </c>
      <c r="AK32" s="114">
        <f>$G14/I14</f>
        <v>284.375</v>
      </c>
      <c r="AL32" s="115">
        <f>IF($G14/J14=AK32,"",IF(D32="","",$G14/J14))</f>
        <v>295.45454545454544</v>
      </c>
      <c r="AM32" s="115">
        <f t="shared" ref="AM32:AU32" si="18">IF($G14/K14=AL32,"",IF(E32="","",$G14/K14))</f>
        <v>307.43243243243239</v>
      </c>
      <c r="AN32" s="115">
        <f t="shared" si="18"/>
        <v>320.42253521126759</v>
      </c>
      <c r="AO32" s="115">
        <f t="shared" si="18"/>
        <v>334.55882352941171</v>
      </c>
      <c r="AP32" s="115">
        <f t="shared" si="18"/>
        <v>349.99999999999994</v>
      </c>
      <c r="AQ32" s="115">
        <f t="shared" si="18"/>
        <v>366.93548387096769</v>
      </c>
      <c r="AR32" s="115">
        <f t="shared" si="18"/>
        <v>385.59322033898297</v>
      </c>
      <c r="AS32" s="115">
        <f t="shared" si="18"/>
        <v>406.24999999999989</v>
      </c>
      <c r="AT32" s="115">
        <f t="shared" si="18"/>
        <v>429.24528301886778</v>
      </c>
      <c r="AU32" s="116">
        <f t="shared" si="18"/>
        <v>454.99999999999983</v>
      </c>
      <c r="AV32" s="114">
        <f>$H14/I14</f>
        <v>375</v>
      </c>
      <c r="AW32" s="115">
        <f>IF($H14/J14=AV32,"",IF(D32="","",$H14/J14))</f>
        <v>389.61038961038957</v>
      </c>
      <c r="AX32" s="115">
        <f t="shared" ref="AX32:BF32" si="19">IF($H14/K14=AW32,"",IF(E32="","",$H14/K14))</f>
        <v>405.40540540540536</v>
      </c>
      <c r="AY32" s="115">
        <f t="shared" si="19"/>
        <v>422.53521126760558</v>
      </c>
      <c r="AZ32" s="115">
        <f t="shared" si="19"/>
        <v>441.17647058823525</v>
      </c>
      <c r="BA32" s="115">
        <f t="shared" si="19"/>
        <v>461.53846153846149</v>
      </c>
      <c r="BB32" s="115">
        <f t="shared" si="19"/>
        <v>483.87096774193537</v>
      </c>
      <c r="BC32" s="115">
        <f t="shared" si="19"/>
        <v>508.47457627118632</v>
      </c>
      <c r="BD32" s="115">
        <f t="shared" si="19"/>
        <v>535.71428571428555</v>
      </c>
      <c r="BE32" s="115">
        <f t="shared" si="19"/>
        <v>566.03773584905639</v>
      </c>
      <c r="BF32" s="116">
        <f t="shared" si="19"/>
        <v>599.99999999999977</v>
      </c>
    </row>
    <row r="33" spans="1:59">
      <c r="A33" s="49"/>
      <c r="B33" s="54" t="str">
        <f t="shared" ref="B33:B40" si="20">B15</f>
        <v>3,000 teu</v>
      </c>
      <c r="C33" s="54"/>
      <c r="D33" s="117">
        <f t="shared" ref="D33" si="21">$D15/I15</f>
        <v>10.526315789473685</v>
      </c>
      <c r="E33" s="118">
        <f t="shared" ref="E33:N33" si="22">IF($D15/J15=D33,"",IF(D33="","",$D15/J15))</f>
        <v>11.049723756906076</v>
      </c>
      <c r="F33" s="118">
        <f t="shared" si="22"/>
        <v>11.627906976744184</v>
      </c>
      <c r="G33" s="118">
        <f t="shared" si="22"/>
        <v>12.269938650306745</v>
      </c>
      <c r="H33" s="118">
        <f t="shared" si="22"/>
        <v>12.987012987012983</v>
      </c>
      <c r="I33" s="118">
        <f t="shared" si="22"/>
        <v>13.793103448275859</v>
      </c>
      <c r="J33" s="118">
        <f t="shared" si="22"/>
        <v>14.705882352941172</v>
      </c>
      <c r="K33" s="118">
        <f t="shared" si="22"/>
        <v>15.748031496062989</v>
      </c>
      <c r="L33" s="118">
        <f t="shared" si="22"/>
        <v>16.949152542372879</v>
      </c>
      <c r="M33" s="118">
        <f t="shared" si="22"/>
        <v>18.348623853211006</v>
      </c>
      <c r="N33" s="119">
        <f t="shared" si="22"/>
        <v>19.999999999999996</v>
      </c>
      <c r="O33" s="117">
        <f t="shared" ref="O33:O40" si="23">$E15/I15</f>
        <v>86.84210526315789</v>
      </c>
      <c r="P33" s="118">
        <f t="shared" ref="P33:Y33" si="24">IF($E15/J15=O33,"",IF(D33="","",$E15/J15))</f>
        <v>91.160220994475125</v>
      </c>
      <c r="Q33" s="118">
        <f t="shared" si="24"/>
        <v>95.930232558139522</v>
      </c>
      <c r="R33" s="118">
        <f t="shared" si="24"/>
        <v>101.22699386503065</v>
      </c>
      <c r="S33" s="118">
        <f t="shared" si="24"/>
        <v>107.14285714285711</v>
      </c>
      <c r="T33" s="118">
        <f t="shared" si="24"/>
        <v>113.79310344827583</v>
      </c>
      <c r="U33" s="118">
        <f t="shared" si="24"/>
        <v>121.32352941176468</v>
      </c>
      <c r="V33" s="118">
        <f t="shared" si="24"/>
        <v>129.92125984251965</v>
      </c>
      <c r="W33" s="118">
        <f t="shared" si="24"/>
        <v>139.83050847457625</v>
      </c>
      <c r="X33" s="118">
        <f t="shared" si="24"/>
        <v>151.37614678899081</v>
      </c>
      <c r="Y33" s="119">
        <f t="shared" si="24"/>
        <v>164.99999999999997</v>
      </c>
      <c r="Z33" s="117">
        <f t="shared" ref="Z33:Z40" si="25">$F15/I15</f>
        <v>163.15789473684211</v>
      </c>
      <c r="AA33" s="118">
        <f t="shared" ref="AA33:AJ33" si="26">IF($F15/J15=Z33,"",IF(D33="","",$F15/J15))</f>
        <v>171.27071823204417</v>
      </c>
      <c r="AB33" s="118">
        <f t="shared" si="26"/>
        <v>180.23255813953486</v>
      </c>
      <c r="AC33" s="118">
        <f t="shared" si="26"/>
        <v>190.18404907975454</v>
      </c>
      <c r="AD33" s="118">
        <f t="shared" si="26"/>
        <v>201.29870129870125</v>
      </c>
      <c r="AE33" s="118">
        <f t="shared" si="26"/>
        <v>213.79310344827582</v>
      </c>
      <c r="AF33" s="118">
        <f t="shared" si="26"/>
        <v>227.94117647058818</v>
      </c>
      <c r="AG33" s="118">
        <f t="shared" si="26"/>
        <v>244.09448818897633</v>
      </c>
      <c r="AH33" s="118">
        <f t="shared" si="26"/>
        <v>262.71186440677963</v>
      </c>
      <c r="AI33" s="118">
        <f t="shared" si="26"/>
        <v>284.40366972477057</v>
      </c>
      <c r="AJ33" s="119">
        <f t="shared" si="26"/>
        <v>309.99999999999994</v>
      </c>
      <c r="AK33" s="117">
        <f t="shared" ref="AK33:AK40" si="27">$G15/I15</f>
        <v>239.47368421052633</v>
      </c>
      <c r="AL33" s="118">
        <f t="shared" ref="AL33:AU33" si="28">IF($G15/J15=AK33,"",IF(D33="","",$G15/J15))</f>
        <v>251.38121546961324</v>
      </c>
      <c r="AM33" s="118">
        <f t="shared" si="28"/>
        <v>264.53488372093017</v>
      </c>
      <c r="AN33" s="118">
        <f t="shared" si="28"/>
        <v>279.14110429447845</v>
      </c>
      <c r="AO33" s="118">
        <f t="shared" si="28"/>
        <v>295.45454545454538</v>
      </c>
      <c r="AP33" s="118">
        <f t="shared" si="28"/>
        <v>313.79310344827576</v>
      </c>
      <c r="AQ33" s="118">
        <f t="shared" si="28"/>
        <v>334.55882352941171</v>
      </c>
      <c r="AR33" s="118">
        <f t="shared" si="28"/>
        <v>358.26771653543301</v>
      </c>
      <c r="AS33" s="118">
        <f t="shared" si="28"/>
        <v>385.59322033898297</v>
      </c>
      <c r="AT33" s="118">
        <f t="shared" si="28"/>
        <v>417.43119266055038</v>
      </c>
      <c r="AU33" s="119">
        <f t="shared" si="28"/>
        <v>454.99999999999994</v>
      </c>
      <c r="AV33" s="117">
        <f t="shared" ref="AV33:AV40" si="29">$H15/I15</f>
        <v>315.78947368421052</v>
      </c>
      <c r="AW33" s="118">
        <f t="shared" ref="AW33:BF33" si="30">IF($H15/J15=AV33,"",IF(D33="","",$H15/J15))</f>
        <v>331.49171270718227</v>
      </c>
      <c r="AX33" s="118">
        <f t="shared" si="30"/>
        <v>348.8372093023255</v>
      </c>
      <c r="AY33" s="118">
        <f t="shared" si="30"/>
        <v>368.09815950920233</v>
      </c>
      <c r="AZ33" s="118">
        <f t="shared" si="30"/>
        <v>389.61038961038952</v>
      </c>
      <c r="BA33" s="118">
        <f t="shared" si="30"/>
        <v>413.79310344827576</v>
      </c>
      <c r="BB33" s="118">
        <f t="shared" si="30"/>
        <v>441.17647058823519</v>
      </c>
      <c r="BC33" s="118">
        <f t="shared" si="30"/>
        <v>472.44094488188966</v>
      </c>
      <c r="BD33" s="118">
        <f t="shared" si="30"/>
        <v>508.47457627118632</v>
      </c>
      <c r="BE33" s="118">
        <f t="shared" si="30"/>
        <v>550.45871559633019</v>
      </c>
      <c r="BF33" s="119">
        <f t="shared" si="30"/>
        <v>599.99999999999989</v>
      </c>
      <c r="BG33" s="187"/>
    </row>
    <row r="34" spans="1:59">
      <c r="A34" s="49"/>
      <c r="B34" s="50" t="str">
        <f t="shared" si="20"/>
        <v>6,000 teu</v>
      </c>
      <c r="C34" s="50"/>
      <c r="D34" s="114">
        <f t="shared" ref="D34" si="31">$D16/I16</f>
        <v>30</v>
      </c>
      <c r="E34" s="115">
        <f t="shared" ref="E34:N34" si="32">IF($D16/J16=D34,"",IF(D34="","",$D16/J16))</f>
        <v>31.578947368421051</v>
      </c>
      <c r="F34" s="115">
        <f t="shared" si="32"/>
        <v>33.333333333333336</v>
      </c>
      <c r="G34" s="115">
        <f t="shared" si="32"/>
        <v>35.294117647058826</v>
      </c>
      <c r="H34" s="115">
        <f t="shared" si="32"/>
        <v>37.5</v>
      </c>
      <c r="I34" s="115">
        <f t="shared" si="32"/>
        <v>40</v>
      </c>
      <c r="J34" s="115">
        <f t="shared" si="32"/>
        <v>42.857142857142854</v>
      </c>
      <c r="K34" s="115">
        <f t="shared" si="32"/>
        <v>46.153846153846153</v>
      </c>
      <c r="L34" s="115">
        <f t="shared" si="32"/>
        <v>50</v>
      </c>
      <c r="M34" s="115">
        <f t="shared" si="32"/>
        <v>54.545454545454547</v>
      </c>
      <c r="N34" s="116">
        <f t="shared" si="32"/>
        <v>60</v>
      </c>
      <c r="O34" s="114">
        <f t="shared" si="23"/>
        <v>110</v>
      </c>
      <c r="P34" s="115">
        <f t="shared" ref="P34:Y34" si="33">IF($E16/J16=O34,"",IF(D34="","",$E16/J16))</f>
        <v>115.78947368421052</v>
      </c>
      <c r="Q34" s="115">
        <f t="shared" si="33"/>
        <v>122.22222222222223</v>
      </c>
      <c r="R34" s="115">
        <f t="shared" si="33"/>
        <v>129.41176470588235</v>
      </c>
      <c r="S34" s="115">
        <f t="shared" si="33"/>
        <v>137.5</v>
      </c>
      <c r="T34" s="115">
        <f t="shared" si="33"/>
        <v>146.66666666666666</v>
      </c>
      <c r="U34" s="115">
        <f t="shared" si="33"/>
        <v>157.14285714285714</v>
      </c>
      <c r="V34" s="115">
        <f t="shared" si="33"/>
        <v>169.23076923076923</v>
      </c>
      <c r="W34" s="115">
        <f t="shared" si="33"/>
        <v>183.33333333333334</v>
      </c>
      <c r="X34" s="115">
        <f t="shared" si="33"/>
        <v>200</v>
      </c>
      <c r="Y34" s="116">
        <f t="shared" si="33"/>
        <v>220</v>
      </c>
      <c r="Z34" s="114">
        <f t="shared" si="25"/>
        <v>190</v>
      </c>
      <c r="AA34" s="115">
        <f t="shared" ref="AA34:AJ34" si="34">IF($F16/J16=Z34,"",IF(D34="","",$F16/J16))</f>
        <v>200</v>
      </c>
      <c r="AB34" s="115">
        <f t="shared" si="34"/>
        <v>211.11111111111111</v>
      </c>
      <c r="AC34" s="115">
        <f t="shared" si="34"/>
        <v>223.52941176470588</v>
      </c>
      <c r="AD34" s="115">
        <f t="shared" si="34"/>
        <v>237.5</v>
      </c>
      <c r="AE34" s="115">
        <f t="shared" si="34"/>
        <v>253.33333333333334</v>
      </c>
      <c r="AF34" s="115">
        <f t="shared" si="34"/>
        <v>271.42857142857144</v>
      </c>
      <c r="AG34" s="115">
        <f t="shared" si="34"/>
        <v>292.30769230769232</v>
      </c>
      <c r="AH34" s="115">
        <f t="shared" si="34"/>
        <v>316.66666666666669</v>
      </c>
      <c r="AI34" s="115">
        <f t="shared" si="34"/>
        <v>345.45454545454544</v>
      </c>
      <c r="AJ34" s="116">
        <f t="shared" si="34"/>
        <v>380</v>
      </c>
      <c r="AK34" s="114">
        <f t="shared" si="27"/>
        <v>270</v>
      </c>
      <c r="AL34" s="115">
        <f t="shared" ref="AL34:AU34" si="35">IF($G16/J16=AK34,"",IF(D34="","",$G16/J16))</f>
        <v>284.21052631578948</v>
      </c>
      <c r="AM34" s="115">
        <f t="shared" si="35"/>
        <v>300</v>
      </c>
      <c r="AN34" s="115">
        <f t="shared" si="35"/>
        <v>317.64705882352939</v>
      </c>
      <c r="AO34" s="115">
        <f t="shared" si="35"/>
        <v>337.5</v>
      </c>
      <c r="AP34" s="115">
        <f t="shared" si="35"/>
        <v>360</v>
      </c>
      <c r="AQ34" s="115">
        <f t="shared" si="35"/>
        <v>385.71428571428572</v>
      </c>
      <c r="AR34" s="115">
        <f t="shared" si="35"/>
        <v>415.38461538461536</v>
      </c>
      <c r="AS34" s="115">
        <f t="shared" si="35"/>
        <v>450</v>
      </c>
      <c r="AT34" s="115">
        <f t="shared" si="35"/>
        <v>490.90909090909093</v>
      </c>
      <c r="AU34" s="116">
        <f t="shared" si="35"/>
        <v>540</v>
      </c>
      <c r="AV34" s="114">
        <f t="shared" si="29"/>
        <v>350</v>
      </c>
      <c r="AW34" s="115">
        <f t="shared" ref="AW34:BF34" si="36">IF($H16/J16=AV34,"",IF(D34="","",$H16/J16))</f>
        <v>368.42105263157896</v>
      </c>
      <c r="AX34" s="115">
        <f t="shared" si="36"/>
        <v>388.88888888888891</v>
      </c>
      <c r="AY34" s="115">
        <f t="shared" si="36"/>
        <v>411.76470588235293</v>
      </c>
      <c r="AZ34" s="115">
        <f t="shared" si="36"/>
        <v>437.5</v>
      </c>
      <c r="BA34" s="115">
        <f t="shared" si="36"/>
        <v>466.66666666666669</v>
      </c>
      <c r="BB34" s="115">
        <f t="shared" si="36"/>
        <v>500</v>
      </c>
      <c r="BC34" s="115">
        <f t="shared" si="36"/>
        <v>538.46153846153845</v>
      </c>
      <c r="BD34" s="115">
        <f t="shared" si="36"/>
        <v>583.33333333333337</v>
      </c>
      <c r="BE34" s="115">
        <f t="shared" si="36"/>
        <v>636.36363636363637</v>
      </c>
      <c r="BF34" s="116">
        <f t="shared" si="36"/>
        <v>700</v>
      </c>
      <c r="BG34" s="187"/>
    </row>
    <row r="35" spans="1:59">
      <c r="A35" s="49"/>
      <c r="B35" s="54" t="str">
        <f t="shared" si="20"/>
        <v>9,000 teu</v>
      </c>
      <c r="C35" s="54"/>
      <c r="D35" s="117">
        <f t="shared" ref="D35" si="37">$D17/I17</f>
        <v>40</v>
      </c>
      <c r="E35" s="118">
        <f t="shared" ref="E35:N35" si="38">IF($D17/J17=D35,"",IF(D35="","",$D17/J17))</f>
        <v>42.10526315789474</v>
      </c>
      <c r="F35" s="118">
        <f t="shared" si="38"/>
        <v>44.444444444444443</v>
      </c>
      <c r="G35" s="118">
        <f t="shared" si="38"/>
        <v>47.058823529411768</v>
      </c>
      <c r="H35" s="118">
        <f t="shared" si="38"/>
        <v>50</v>
      </c>
      <c r="I35" s="118">
        <f t="shared" si="38"/>
        <v>53.333333333333336</v>
      </c>
      <c r="J35" s="118">
        <f t="shared" si="38"/>
        <v>57.142857142857146</v>
      </c>
      <c r="K35" s="118">
        <f t="shared" si="38"/>
        <v>61.53846153846154</v>
      </c>
      <c r="L35" s="118">
        <f t="shared" si="38"/>
        <v>66.666666666666671</v>
      </c>
      <c r="M35" s="118">
        <f t="shared" si="38"/>
        <v>72.727272727272734</v>
      </c>
      <c r="N35" s="119">
        <f t="shared" si="38"/>
        <v>80</v>
      </c>
      <c r="O35" s="117">
        <f t="shared" si="23"/>
        <v>130</v>
      </c>
      <c r="P35" s="118">
        <f t="shared" ref="P35:Y35" si="39">IF($E17/J17=O35,"",IF(D35="","",$E17/J17))</f>
        <v>136.84210526315789</v>
      </c>
      <c r="Q35" s="118">
        <f t="shared" si="39"/>
        <v>144.44444444444446</v>
      </c>
      <c r="R35" s="118">
        <f t="shared" si="39"/>
        <v>152.94117647058823</v>
      </c>
      <c r="S35" s="118">
        <f t="shared" si="39"/>
        <v>162.5</v>
      </c>
      <c r="T35" s="118">
        <f t="shared" si="39"/>
        <v>173.33333333333334</v>
      </c>
      <c r="U35" s="118">
        <f t="shared" si="39"/>
        <v>185.71428571428572</v>
      </c>
      <c r="V35" s="118">
        <f t="shared" si="39"/>
        <v>200</v>
      </c>
      <c r="W35" s="118">
        <f t="shared" si="39"/>
        <v>216.66666666666666</v>
      </c>
      <c r="X35" s="118">
        <f t="shared" si="39"/>
        <v>236.36363636363637</v>
      </c>
      <c r="Y35" s="119">
        <f t="shared" si="39"/>
        <v>260</v>
      </c>
      <c r="Z35" s="117">
        <f t="shared" si="25"/>
        <v>220</v>
      </c>
      <c r="AA35" s="118">
        <f t="shared" ref="AA35:AJ35" si="40">IF($F17/J17=Z35,"",IF(D35="","",$F17/J17))</f>
        <v>231.57894736842104</v>
      </c>
      <c r="AB35" s="118">
        <f t="shared" si="40"/>
        <v>244.44444444444446</v>
      </c>
      <c r="AC35" s="118">
        <f t="shared" si="40"/>
        <v>258.8235294117647</v>
      </c>
      <c r="AD35" s="118">
        <f t="shared" si="40"/>
        <v>275</v>
      </c>
      <c r="AE35" s="118">
        <f t="shared" si="40"/>
        <v>293.33333333333331</v>
      </c>
      <c r="AF35" s="118">
        <f t="shared" si="40"/>
        <v>314.28571428571428</v>
      </c>
      <c r="AG35" s="118">
        <f t="shared" si="40"/>
        <v>338.46153846153845</v>
      </c>
      <c r="AH35" s="118">
        <f t="shared" si="40"/>
        <v>366.66666666666669</v>
      </c>
      <c r="AI35" s="118">
        <f t="shared" si="40"/>
        <v>400</v>
      </c>
      <c r="AJ35" s="119">
        <f t="shared" si="40"/>
        <v>440</v>
      </c>
      <c r="AK35" s="117">
        <f t="shared" si="27"/>
        <v>310</v>
      </c>
      <c r="AL35" s="118">
        <f t="shared" ref="AL35:AU35" si="41">IF($G17/J17=AK35,"",IF(D35="","",$G17/J17))</f>
        <v>326.31578947368422</v>
      </c>
      <c r="AM35" s="118">
        <f t="shared" si="41"/>
        <v>344.44444444444446</v>
      </c>
      <c r="AN35" s="118">
        <f t="shared" si="41"/>
        <v>364.70588235294116</v>
      </c>
      <c r="AO35" s="118">
        <f t="shared" si="41"/>
        <v>387.5</v>
      </c>
      <c r="AP35" s="118">
        <f t="shared" si="41"/>
        <v>413.33333333333331</v>
      </c>
      <c r="AQ35" s="118">
        <f t="shared" si="41"/>
        <v>442.85714285714283</v>
      </c>
      <c r="AR35" s="118">
        <f t="shared" si="41"/>
        <v>476.92307692307691</v>
      </c>
      <c r="AS35" s="118">
        <f t="shared" si="41"/>
        <v>516.66666666666663</v>
      </c>
      <c r="AT35" s="118">
        <f t="shared" si="41"/>
        <v>563.63636363636363</v>
      </c>
      <c r="AU35" s="119">
        <f t="shared" si="41"/>
        <v>620</v>
      </c>
      <c r="AV35" s="117">
        <f t="shared" si="29"/>
        <v>400</v>
      </c>
      <c r="AW35" s="118">
        <f t="shared" ref="AW35:BF35" si="42">IF($H17/J17=AV35,"",IF(D35="","",$H17/J17))</f>
        <v>421.05263157894734</v>
      </c>
      <c r="AX35" s="118">
        <f t="shared" si="42"/>
        <v>444.44444444444446</v>
      </c>
      <c r="AY35" s="118">
        <f t="shared" si="42"/>
        <v>470.58823529411762</v>
      </c>
      <c r="AZ35" s="118">
        <f t="shared" si="42"/>
        <v>500</v>
      </c>
      <c r="BA35" s="118">
        <f t="shared" si="42"/>
        <v>533.33333333333337</v>
      </c>
      <c r="BB35" s="118">
        <f t="shared" si="42"/>
        <v>571.42857142857144</v>
      </c>
      <c r="BC35" s="118">
        <f t="shared" si="42"/>
        <v>615.38461538461536</v>
      </c>
      <c r="BD35" s="118">
        <f t="shared" si="42"/>
        <v>666.66666666666663</v>
      </c>
      <c r="BE35" s="118">
        <f t="shared" si="42"/>
        <v>727.27272727272725</v>
      </c>
      <c r="BF35" s="119">
        <f t="shared" si="42"/>
        <v>800</v>
      </c>
      <c r="BG35" s="187"/>
    </row>
    <row r="36" spans="1:59">
      <c r="A36" s="49"/>
      <c r="B36" s="50" t="str">
        <f t="shared" si="20"/>
        <v>14,000 teu</v>
      </c>
      <c r="C36" s="50"/>
      <c r="D36" s="114">
        <f t="shared" ref="D36" si="43">$D18/I18</f>
        <v>50</v>
      </c>
      <c r="E36" s="115">
        <f t="shared" ref="E36:N36" si="44">IF($D18/J18=D36,"",IF(D36="","",$D18/J18))</f>
        <v>52.631578947368418</v>
      </c>
      <c r="F36" s="115">
        <f t="shared" si="44"/>
        <v>55.555555555555557</v>
      </c>
      <c r="G36" s="115">
        <f t="shared" si="44"/>
        <v>58.823529411764703</v>
      </c>
      <c r="H36" s="115">
        <f t="shared" si="44"/>
        <v>62.5</v>
      </c>
      <c r="I36" s="115">
        <f t="shared" si="44"/>
        <v>66.666666666666671</v>
      </c>
      <c r="J36" s="115">
        <f t="shared" si="44"/>
        <v>71.428571428571431</v>
      </c>
      <c r="K36" s="115">
        <f t="shared" si="44"/>
        <v>76.92307692307692</v>
      </c>
      <c r="L36" s="115">
        <f t="shared" si="44"/>
        <v>83.333333333333329</v>
      </c>
      <c r="M36" s="115">
        <f t="shared" si="44"/>
        <v>90.909090909090907</v>
      </c>
      <c r="N36" s="116">
        <f t="shared" si="44"/>
        <v>100</v>
      </c>
      <c r="O36" s="114">
        <f t="shared" si="23"/>
        <v>150</v>
      </c>
      <c r="P36" s="115">
        <f t="shared" ref="P36:Y36" si="45">IF($E18/J18=O36,"",IF(D36="","",$E18/J18))</f>
        <v>157.89473684210526</v>
      </c>
      <c r="Q36" s="115">
        <f t="shared" si="45"/>
        <v>166.66666666666666</v>
      </c>
      <c r="R36" s="115">
        <f t="shared" si="45"/>
        <v>176.47058823529412</v>
      </c>
      <c r="S36" s="115">
        <f t="shared" si="45"/>
        <v>187.5</v>
      </c>
      <c r="T36" s="115">
        <f t="shared" si="45"/>
        <v>200</v>
      </c>
      <c r="U36" s="115">
        <f t="shared" si="45"/>
        <v>214.28571428571428</v>
      </c>
      <c r="V36" s="115">
        <f t="shared" si="45"/>
        <v>230.76923076923077</v>
      </c>
      <c r="W36" s="115">
        <f t="shared" si="45"/>
        <v>250</v>
      </c>
      <c r="X36" s="115">
        <f t="shared" si="45"/>
        <v>272.72727272727275</v>
      </c>
      <c r="Y36" s="116">
        <f t="shared" si="45"/>
        <v>300</v>
      </c>
      <c r="Z36" s="114">
        <f t="shared" si="25"/>
        <v>250</v>
      </c>
      <c r="AA36" s="115">
        <f t="shared" ref="AA36:AJ36" si="46">IF($F18/J18=Z36,"",IF(D36="","",$F18/J18))</f>
        <v>263.15789473684208</v>
      </c>
      <c r="AB36" s="115">
        <f t="shared" si="46"/>
        <v>277.77777777777777</v>
      </c>
      <c r="AC36" s="115">
        <f t="shared" si="46"/>
        <v>294.11764705882354</v>
      </c>
      <c r="AD36" s="115">
        <f t="shared" si="46"/>
        <v>312.5</v>
      </c>
      <c r="AE36" s="115">
        <f t="shared" si="46"/>
        <v>333.33333333333331</v>
      </c>
      <c r="AF36" s="115">
        <f t="shared" si="46"/>
        <v>357.14285714285717</v>
      </c>
      <c r="AG36" s="115">
        <f t="shared" si="46"/>
        <v>384.61538461538464</v>
      </c>
      <c r="AH36" s="115">
        <f t="shared" si="46"/>
        <v>416.66666666666669</v>
      </c>
      <c r="AI36" s="115">
        <f t="shared" si="46"/>
        <v>454.54545454545456</v>
      </c>
      <c r="AJ36" s="116">
        <f t="shared" si="46"/>
        <v>500</v>
      </c>
      <c r="AK36" s="114">
        <f t="shared" si="27"/>
        <v>350</v>
      </c>
      <c r="AL36" s="115">
        <f t="shared" ref="AL36:AU36" si="47">IF($G18/J18=AK36,"",IF(D36="","",$G18/J18))</f>
        <v>368.42105263157896</v>
      </c>
      <c r="AM36" s="115">
        <f t="shared" si="47"/>
        <v>388.88888888888891</v>
      </c>
      <c r="AN36" s="115">
        <f t="shared" si="47"/>
        <v>411.76470588235293</v>
      </c>
      <c r="AO36" s="115">
        <f t="shared" si="47"/>
        <v>437.5</v>
      </c>
      <c r="AP36" s="115">
        <f t="shared" si="47"/>
        <v>466.66666666666669</v>
      </c>
      <c r="AQ36" s="115">
        <f t="shared" si="47"/>
        <v>500</v>
      </c>
      <c r="AR36" s="115">
        <f t="shared" si="47"/>
        <v>538.46153846153845</v>
      </c>
      <c r="AS36" s="115">
        <f t="shared" si="47"/>
        <v>583.33333333333337</v>
      </c>
      <c r="AT36" s="115">
        <f t="shared" si="47"/>
        <v>636.36363636363637</v>
      </c>
      <c r="AU36" s="116">
        <f t="shared" si="47"/>
        <v>700</v>
      </c>
      <c r="AV36" s="114">
        <f t="shared" si="29"/>
        <v>450</v>
      </c>
      <c r="AW36" s="115">
        <f t="shared" ref="AW36:BF36" si="48">IF($H18/J18=AV36,"",IF(D36="","",$H18/J18))</f>
        <v>473.68421052631578</v>
      </c>
      <c r="AX36" s="115">
        <f t="shared" si="48"/>
        <v>500</v>
      </c>
      <c r="AY36" s="115">
        <f t="shared" si="48"/>
        <v>529.41176470588232</v>
      </c>
      <c r="AZ36" s="115">
        <f t="shared" si="48"/>
        <v>562.5</v>
      </c>
      <c r="BA36" s="115">
        <f t="shared" si="48"/>
        <v>600</v>
      </c>
      <c r="BB36" s="115">
        <f t="shared" si="48"/>
        <v>642.85714285714289</v>
      </c>
      <c r="BC36" s="115">
        <f t="shared" si="48"/>
        <v>692.30769230769226</v>
      </c>
      <c r="BD36" s="115">
        <f t="shared" si="48"/>
        <v>750</v>
      </c>
      <c r="BE36" s="115">
        <f t="shared" si="48"/>
        <v>818.18181818181813</v>
      </c>
      <c r="BF36" s="116">
        <f t="shared" si="48"/>
        <v>900</v>
      </c>
      <c r="BG36" s="187"/>
    </row>
    <row r="37" spans="1:59" s="18" customFormat="1">
      <c r="A37" s="189"/>
      <c r="B37" s="120" t="str">
        <f t="shared" si="20"/>
        <v>17,000 teu</v>
      </c>
      <c r="C37" s="120"/>
      <c r="D37" s="121">
        <f t="shared" ref="D37" si="49">$D19/I19</f>
        <v>60</v>
      </c>
      <c r="E37" s="122">
        <f t="shared" ref="E37:N37" si="50">IF($D19/J19=D37,"",IF(D37="","",$D19/J19))</f>
        <v>63.157894736842103</v>
      </c>
      <c r="F37" s="122">
        <f t="shared" si="50"/>
        <v>66.666666666666671</v>
      </c>
      <c r="G37" s="122">
        <f t="shared" si="50"/>
        <v>70.588235294117652</v>
      </c>
      <c r="H37" s="122">
        <f t="shared" si="50"/>
        <v>75</v>
      </c>
      <c r="I37" s="122">
        <f t="shared" si="50"/>
        <v>80</v>
      </c>
      <c r="J37" s="122">
        <f t="shared" si="50"/>
        <v>85.714285714285708</v>
      </c>
      <c r="K37" s="122">
        <f t="shared" si="50"/>
        <v>92.307692307692307</v>
      </c>
      <c r="L37" s="122">
        <f t="shared" si="50"/>
        <v>100</v>
      </c>
      <c r="M37" s="122">
        <f t="shared" si="50"/>
        <v>109.09090909090909</v>
      </c>
      <c r="N37" s="123">
        <f t="shared" si="50"/>
        <v>120</v>
      </c>
      <c r="O37" s="121">
        <f t="shared" si="23"/>
        <v>232.5</v>
      </c>
      <c r="P37" s="122">
        <f t="shared" ref="P37:Y37" si="51">IF($E19/J19=O37,"",IF(D37="","",$E19/J19))</f>
        <v>244.73684210526315</v>
      </c>
      <c r="Q37" s="122">
        <f t="shared" si="51"/>
        <v>258.33333333333331</v>
      </c>
      <c r="R37" s="122">
        <f t="shared" si="51"/>
        <v>273.52941176470586</v>
      </c>
      <c r="S37" s="122">
        <f t="shared" si="51"/>
        <v>290.625</v>
      </c>
      <c r="T37" s="122">
        <f t="shared" si="51"/>
        <v>310</v>
      </c>
      <c r="U37" s="122">
        <f t="shared" si="51"/>
        <v>332.14285714285717</v>
      </c>
      <c r="V37" s="122">
        <f t="shared" si="51"/>
        <v>357.69230769230768</v>
      </c>
      <c r="W37" s="122">
        <f t="shared" si="51"/>
        <v>387.5</v>
      </c>
      <c r="X37" s="122">
        <f t="shared" si="51"/>
        <v>422.72727272727275</v>
      </c>
      <c r="Y37" s="123">
        <f t="shared" si="51"/>
        <v>465</v>
      </c>
      <c r="Z37" s="121">
        <f t="shared" si="25"/>
        <v>405</v>
      </c>
      <c r="AA37" s="122">
        <f t="shared" ref="AA37:AJ37" si="52">IF($F19/J19=Z37,"",IF(D37="","",$F19/J19))</f>
        <v>426.31578947368422</v>
      </c>
      <c r="AB37" s="122">
        <f t="shared" si="52"/>
        <v>450</v>
      </c>
      <c r="AC37" s="122">
        <f t="shared" si="52"/>
        <v>476.47058823529414</v>
      </c>
      <c r="AD37" s="122">
        <f t="shared" si="52"/>
        <v>506.25</v>
      </c>
      <c r="AE37" s="122">
        <f t="shared" si="52"/>
        <v>540</v>
      </c>
      <c r="AF37" s="122">
        <f t="shared" si="52"/>
        <v>578.57142857142856</v>
      </c>
      <c r="AG37" s="122">
        <f t="shared" si="52"/>
        <v>623.07692307692309</v>
      </c>
      <c r="AH37" s="122">
        <f t="shared" si="52"/>
        <v>675</v>
      </c>
      <c r="AI37" s="122">
        <f t="shared" si="52"/>
        <v>736.36363636363637</v>
      </c>
      <c r="AJ37" s="123">
        <f t="shared" si="52"/>
        <v>810</v>
      </c>
      <c r="AK37" s="121">
        <f t="shared" si="27"/>
        <v>577.5</v>
      </c>
      <c r="AL37" s="122">
        <f t="shared" ref="AL37:AU37" si="53">IF($G19/J19=AK37,"",IF(D37="","",$G19/J19))</f>
        <v>607.89473684210532</v>
      </c>
      <c r="AM37" s="122">
        <f t="shared" si="53"/>
        <v>641.66666666666663</v>
      </c>
      <c r="AN37" s="122">
        <f t="shared" si="53"/>
        <v>679.41176470588232</v>
      </c>
      <c r="AO37" s="122">
        <f t="shared" si="53"/>
        <v>721.875</v>
      </c>
      <c r="AP37" s="122">
        <f t="shared" si="53"/>
        <v>770</v>
      </c>
      <c r="AQ37" s="122">
        <f t="shared" si="53"/>
        <v>825</v>
      </c>
      <c r="AR37" s="122">
        <f t="shared" si="53"/>
        <v>888.46153846153845</v>
      </c>
      <c r="AS37" s="122">
        <f t="shared" si="53"/>
        <v>962.5</v>
      </c>
      <c r="AT37" s="122">
        <f t="shared" si="53"/>
        <v>1050</v>
      </c>
      <c r="AU37" s="123">
        <f t="shared" si="53"/>
        <v>1155</v>
      </c>
      <c r="AV37" s="121">
        <f t="shared" si="29"/>
        <v>750</v>
      </c>
      <c r="AW37" s="122">
        <f t="shared" ref="AW37:BF37" si="54">IF($H19/J19=AV37,"",IF(D37="","",$H19/J19))</f>
        <v>789.47368421052636</v>
      </c>
      <c r="AX37" s="122">
        <f t="shared" si="54"/>
        <v>833.33333333333337</v>
      </c>
      <c r="AY37" s="122">
        <f t="shared" si="54"/>
        <v>882.35294117647061</v>
      </c>
      <c r="AZ37" s="122">
        <f t="shared" si="54"/>
        <v>937.5</v>
      </c>
      <c r="BA37" s="122">
        <f t="shared" si="54"/>
        <v>1000</v>
      </c>
      <c r="BB37" s="122">
        <f t="shared" si="54"/>
        <v>1071.4285714285713</v>
      </c>
      <c r="BC37" s="122">
        <f t="shared" si="54"/>
        <v>1153.8461538461538</v>
      </c>
      <c r="BD37" s="122">
        <f t="shared" si="54"/>
        <v>1250</v>
      </c>
      <c r="BE37" s="122">
        <f t="shared" si="54"/>
        <v>1363.6363636363637</v>
      </c>
      <c r="BF37" s="123">
        <f t="shared" si="54"/>
        <v>1500</v>
      </c>
      <c r="BG37" s="187"/>
    </row>
    <row r="38" spans="1:59">
      <c r="A38" s="58" t="str">
        <f>A$20</f>
        <v>Bulk</v>
      </c>
      <c r="B38" s="59" t="str">
        <f t="shared" si="20"/>
        <v>Handymax</v>
      </c>
      <c r="C38" s="59"/>
      <c r="D38" s="124">
        <f t="shared" ref="D38" si="55">$D20/I20</f>
        <v>50</v>
      </c>
      <c r="E38" s="125">
        <f t="shared" ref="E38:N38" si="56">IF($D20/J20=D38,"",IF(D38="","",$D20/J20))</f>
        <v>50.847457627118644</v>
      </c>
      <c r="F38" s="125">
        <f t="shared" si="56"/>
        <v>51.724137931034477</v>
      </c>
      <c r="G38" s="125">
        <f t="shared" si="56"/>
        <v>52.631578947368411</v>
      </c>
      <c r="H38" s="125">
        <f t="shared" si="56"/>
        <v>53.571428571428555</v>
      </c>
      <c r="I38" s="125">
        <f t="shared" si="56"/>
        <v>54.545454545454525</v>
      </c>
      <c r="J38" s="125">
        <f t="shared" si="56"/>
        <v>55.555555555555536</v>
      </c>
      <c r="K38" s="125">
        <f t="shared" si="56"/>
        <v>56.603773584905632</v>
      </c>
      <c r="L38" s="125">
        <f t="shared" si="56"/>
        <v>57.692307692307658</v>
      </c>
      <c r="M38" s="125">
        <f t="shared" si="56"/>
        <v>58.823529411764667</v>
      </c>
      <c r="N38" s="126">
        <f t="shared" si="56"/>
        <v>59.999999999999957</v>
      </c>
      <c r="O38" s="124">
        <f t="shared" si="23"/>
        <v>225</v>
      </c>
      <c r="P38" s="125">
        <f t="shared" ref="P38:Y38" si="57">IF($E20/J20=O38,"",IF(D38="","",$E20/J20))</f>
        <v>228.81355932203388</v>
      </c>
      <c r="Q38" s="125">
        <f t="shared" si="57"/>
        <v>232.75862068965515</v>
      </c>
      <c r="R38" s="125">
        <f t="shared" si="57"/>
        <v>236.84210526315786</v>
      </c>
      <c r="S38" s="125">
        <f t="shared" si="57"/>
        <v>241.0714285714285</v>
      </c>
      <c r="T38" s="125">
        <f t="shared" si="57"/>
        <v>245.45454545454538</v>
      </c>
      <c r="U38" s="125">
        <f t="shared" si="57"/>
        <v>249.99999999999991</v>
      </c>
      <c r="V38" s="125">
        <f t="shared" si="57"/>
        <v>254.71698113207535</v>
      </c>
      <c r="W38" s="125">
        <f t="shared" si="57"/>
        <v>259.61538461538447</v>
      </c>
      <c r="X38" s="125">
        <f t="shared" si="57"/>
        <v>264.70588235294099</v>
      </c>
      <c r="Y38" s="126">
        <f t="shared" si="57"/>
        <v>269.99999999999983</v>
      </c>
      <c r="Z38" s="124">
        <f t="shared" si="25"/>
        <v>400</v>
      </c>
      <c r="AA38" s="125">
        <f t="shared" ref="AA38:AJ38" si="58">IF($F20/J20=Z38,"",IF(D38="","",$F20/J20))</f>
        <v>406.77966101694915</v>
      </c>
      <c r="AB38" s="125">
        <f t="shared" si="58"/>
        <v>413.79310344827582</v>
      </c>
      <c r="AC38" s="125">
        <f t="shared" si="58"/>
        <v>421.05263157894728</v>
      </c>
      <c r="AD38" s="125">
        <f t="shared" si="58"/>
        <v>428.57142857142844</v>
      </c>
      <c r="AE38" s="125">
        <f t="shared" si="58"/>
        <v>436.3636363636362</v>
      </c>
      <c r="AF38" s="125">
        <f t="shared" si="58"/>
        <v>444.44444444444429</v>
      </c>
      <c r="AG38" s="125">
        <f t="shared" si="58"/>
        <v>452.83018867924505</v>
      </c>
      <c r="AH38" s="125">
        <f t="shared" si="58"/>
        <v>461.53846153846126</v>
      </c>
      <c r="AI38" s="125">
        <f t="shared" si="58"/>
        <v>470.58823529411734</v>
      </c>
      <c r="AJ38" s="126">
        <f t="shared" si="58"/>
        <v>479.99999999999966</v>
      </c>
      <c r="AK38" s="124">
        <f t="shared" si="27"/>
        <v>575</v>
      </c>
      <c r="AL38" s="125">
        <f t="shared" ref="AL38:AU38" si="59">IF($G20/J20=AK38,"",IF(D38="","",$G20/J20))</f>
        <v>584.74576271186436</v>
      </c>
      <c r="AM38" s="125">
        <f t="shared" si="59"/>
        <v>594.82758620689651</v>
      </c>
      <c r="AN38" s="125">
        <f t="shared" si="59"/>
        <v>605.26315789473676</v>
      </c>
      <c r="AO38" s="125">
        <f t="shared" si="59"/>
        <v>616.07142857142844</v>
      </c>
      <c r="AP38" s="125">
        <f t="shared" si="59"/>
        <v>627.27272727272702</v>
      </c>
      <c r="AQ38" s="125">
        <f t="shared" si="59"/>
        <v>638.88888888888869</v>
      </c>
      <c r="AR38" s="125">
        <f t="shared" si="59"/>
        <v>650.94339622641473</v>
      </c>
      <c r="AS38" s="125">
        <f t="shared" si="59"/>
        <v>663.46153846153811</v>
      </c>
      <c r="AT38" s="125">
        <f t="shared" si="59"/>
        <v>676.47058823529369</v>
      </c>
      <c r="AU38" s="126">
        <f t="shared" si="59"/>
        <v>689.99999999999955</v>
      </c>
      <c r="AV38" s="124">
        <f t="shared" si="29"/>
        <v>750</v>
      </c>
      <c r="AW38" s="125">
        <f t="shared" ref="AW38:BF38" si="60">IF($H20/J20=AV38,"",IF(D38="","",$H20/J20))</f>
        <v>762.71186440677957</v>
      </c>
      <c r="AX38" s="125">
        <f t="shared" si="60"/>
        <v>775.8620689655171</v>
      </c>
      <c r="AY38" s="125">
        <f t="shared" si="60"/>
        <v>789.47368421052613</v>
      </c>
      <c r="AZ38" s="125">
        <f t="shared" si="60"/>
        <v>803.57142857142833</v>
      </c>
      <c r="BA38" s="125">
        <f t="shared" si="60"/>
        <v>818.1818181818179</v>
      </c>
      <c r="BB38" s="125">
        <f t="shared" si="60"/>
        <v>833.33333333333303</v>
      </c>
      <c r="BC38" s="125">
        <f t="shared" si="60"/>
        <v>849.05660377358447</v>
      </c>
      <c r="BD38" s="125">
        <f t="shared" si="60"/>
        <v>865.3846153846149</v>
      </c>
      <c r="BE38" s="125">
        <f t="shared" si="60"/>
        <v>882.35294117647004</v>
      </c>
      <c r="BF38" s="126">
        <f t="shared" si="60"/>
        <v>899.99999999999932</v>
      </c>
      <c r="BG38" s="187"/>
    </row>
    <row r="39" spans="1:59">
      <c r="A39" s="49"/>
      <c r="B39" s="50" t="str">
        <f t="shared" si="20"/>
        <v>Panamax</v>
      </c>
      <c r="C39" s="50"/>
      <c r="D39" s="114">
        <f t="shared" ref="D39" si="61">$D21/I21</f>
        <v>50</v>
      </c>
      <c r="E39" s="115">
        <f t="shared" ref="E39:N39" si="62">IF($D21/J21=D39,"",IF(D39="","",$D21/J21))</f>
        <v>50.847457627118644</v>
      </c>
      <c r="F39" s="115">
        <f t="shared" si="62"/>
        <v>51.724137931034477</v>
      </c>
      <c r="G39" s="115">
        <f t="shared" si="62"/>
        <v>52.631578947368411</v>
      </c>
      <c r="H39" s="115">
        <f t="shared" si="62"/>
        <v>53.571428571428555</v>
      </c>
      <c r="I39" s="115">
        <f t="shared" si="62"/>
        <v>54.545454545454525</v>
      </c>
      <c r="J39" s="115">
        <f t="shared" si="62"/>
        <v>55.555555555555536</v>
      </c>
      <c r="K39" s="115">
        <f t="shared" si="62"/>
        <v>56.603773584905632</v>
      </c>
      <c r="L39" s="115">
        <f t="shared" si="62"/>
        <v>57.692307692307658</v>
      </c>
      <c r="M39" s="115">
        <f t="shared" si="62"/>
        <v>58.823529411764667</v>
      </c>
      <c r="N39" s="116">
        <f t="shared" si="62"/>
        <v>59.999999999999957</v>
      </c>
      <c r="O39" s="114">
        <f t="shared" si="23"/>
        <v>287.5</v>
      </c>
      <c r="P39" s="115">
        <f t="shared" ref="P39:Y39" si="63">IF($E21/J21=O39,"",IF(D39="","",$E21/J21))</f>
        <v>292.37288135593218</v>
      </c>
      <c r="Q39" s="115">
        <f t="shared" si="63"/>
        <v>297.41379310344826</v>
      </c>
      <c r="R39" s="115">
        <f t="shared" si="63"/>
        <v>302.63157894736838</v>
      </c>
      <c r="S39" s="115">
        <f t="shared" si="63"/>
        <v>308.03571428571422</v>
      </c>
      <c r="T39" s="115">
        <f t="shared" si="63"/>
        <v>313.63636363636351</v>
      </c>
      <c r="U39" s="115">
        <f t="shared" si="63"/>
        <v>319.44444444444434</v>
      </c>
      <c r="V39" s="115">
        <f t="shared" si="63"/>
        <v>325.47169811320737</v>
      </c>
      <c r="W39" s="115">
        <f t="shared" si="63"/>
        <v>331.73076923076906</v>
      </c>
      <c r="X39" s="115">
        <f t="shared" si="63"/>
        <v>338.23529411764684</v>
      </c>
      <c r="Y39" s="116">
        <f t="shared" si="63"/>
        <v>344.99999999999977</v>
      </c>
      <c r="Z39" s="114">
        <f t="shared" si="25"/>
        <v>525</v>
      </c>
      <c r="AA39" s="115">
        <f t="shared" ref="AA39:AJ39" si="64">IF($F21/J21=Z39,"",IF(D39="","",$F21/J21))</f>
        <v>533.89830508474574</v>
      </c>
      <c r="AB39" s="115">
        <f t="shared" si="64"/>
        <v>543.10344827586198</v>
      </c>
      <c r="AC39" s="115">
        <f t="shared" si="64"/>
        <v>552.63157894736833</v>
      </c>
      <c r="AD39" s="115">
        <f t="shared" si="64"/>
        <v>562.49999999999989</v>
      </c>
      <c r="AE39" s="115">
        <f t="shared" si="64"/>
        <v>572.72727272727252</v>
      </c>
      <c r="AF39" s="115">
        <f t="shared" si="64"/>
        <v>583.33333333333314</v>
      </c>
      <c r="AG39" s="115">
        <f t="shared" si="64"/>
        <v>594.33962264150921</v>
      </c>
      <c r="AH39" s="115">
        <f t="shared" si="64"/>
        <v>605.76923076923049</v>
      </c>
      <c r="AI39" s="115">
        <f t="shared" si="64"/>
        <v>617.64705882352905</v>
      </c>
      <c r="AJ39" s="116">
        <f t="shared" si="64"/>
        <v>629.99999999999955</v>
      </c>
      <c r="AK39" s="114">
        <f t="shared" si="27"/>
        <v>762.5</v>
      </c>
      <c r="AL39" s="115">
        <f t="shared" ref="AL39:AU39" si="65">IF($G21/J21=AK39,"",IF(D39="","",$G21/J21))</f>
        <v>775.42372881355925</v>
      </c>
      <c r="AM39" s="115">
        <f t="shared" si="65"/>
        <v>788.79310344827582</v>
      </c>
      <c r="AN39" s="115">
        <f t="shared" si="65"/>
        <v>802.63157894736833</v>
      </c>
      <c r="AO39" s="115">
        <f t="shared" si="65"/>
        <v>816.96428571428555</v>
      </c>
      <c r="AP39" s="115">
        <f t="shared" si="65"/>
        <v>831.81818181818153</v>
      </c>
      <c r="AQ39" s="115">
        <f t="shared" si="65"/>
        <v>847.22222222222194</v>
      </c>
      <c r="AR39" s="115">
        <f t="shared" si="65"/>
        <v>863.20754716981094</v>
      </c>
      <c r="AS39" s="115">
        <f t="shared" si="65"/>
        <v>879.80769230769181</v>
      </c>
      <c r="AT39" s="115">
        <f t="shared" si="65"/>
        <v>897.05882352941126</v>
      </c>
      <c r="AU39" s="116">
        <f t="shared" si="65"/>
        <v>914.99999999999932</v>
      </c>
      <c r="AV39" s="114">
        <f t="shared" si="29"/>
        <v>1000</v>
      </c>
      <c r="AW39" s="115">
        <f t="shared" ref="AW39:BF39" si="66">IF($H21/J21=AV39,"",IF(D39="","",$H21/J21))</f>
        <v>1016.9491525423729</v>
      </c>
      <c r="AX39" s="115">
        <f t="shared" si="66"/>
        <v>1034.4827586206895</v>
      </c>
      <c r="AY39" s="115">
        <f t="shared" si="66"/>
        <v>1052.6315789473683</v>
      </c>
      <c r="AZ39" s="115">
        <f t="shared" si="66"/>
        <v>1071.4285714285711</v>
      </c>
      <c r="BA39" s="115">
        <f t="shared" si="66"/>
        <v>1090.9090909090905</v>
      </c>
      <c r="BB39" s="115">
        <f t="shared" si="66"/>
        <v>1111.1111111111106</v>
      </c>
      <c r="BC39" s="115">
        <f t="shared" si="66"/>
        <v>1132.0754716981128</v>
      </c>
      <c r="BD39" s="115">
        <f t="shared" si="66"/>
        <v>1153.8461538461531</v>
      </c>
      <c r="BE39" s="115">
        <f t="shared" si="66"/>
        <v>1176.4705882352935</v>
      </c>
      <c r="BF39" s="116">
        <f t="shared" si="66"/>
        <v>1199.9999999999991</v>
      </c>
      <c r="BG39" s="187"/>
    </row>
    <row r="40" spans="1:59">
      <c r="A40" s="49"/>
      <c r="B40" s="54" t="str">
        <f t="shared" si="20"/>
        <v>Capesize</v>
      </c>
      <c r="C40" s="54"/>
      <c r="D40" s="117">
        <f t="shared" ref="D40" si="67">$D22/I22</f>
        <v>50</v>
      </c>
      <c r="E40" s="118">
        <f t="shared" ref="E40:N40" si="68">IF($D22/J22=D40,"",IF(D40="","",$D22/J22))</f>
        <v>50.847457627118644</v>
      </c>
      <c r="F40" s="118">
        <f t="shared" si="68"/>
        <v>51.724137931034477</v>
      </c>
      <c r="G40" s="118">
        <f t="shared" si="68"/>
        <v>52.631578947368411</v>
      </c>
      <c r="H40" s="118">
        <f t="shared" si="68"/>
        <v>53.571428571428555</v>
      </c>
      <c r="I40" s="118">
        <f t="shared" si="68"/>
        <v>54.545454545454525</v>
      </c>
      <c r="J40" s="118">
        <f t="shared" si="68"/>
        <v>55.555555555555536</v>
      </c>
      <c r="K40" s="118">
        <f t="shared" si="68"/>
        <v>56.603773584905632</v>
      </c>
      <c r="L40" s="118">
        <f t="shared" si="68"/>
        <v>57.692307692307658</v>
      </c>
      <c r="M40" s="118">
        <f t="shared" si="68"/>
        <v>58.823529411764667</v>
      </c>
      <c r="N40" s="119">
        <f t="shared" si="68"/>
        <v>59.999999999999957</v>
      </c>
      <c r="O40" s="117">
        <f t="shared" si="23"/>
        <v>329.16666666666669</v>
      </c>
      <c r="P40" s="118">
        <f t="shared" ref="P40:Y40" si="69">IF($E22/J22=O40,"",IF(D40="","",$E22/J22))</f>
        <v>334.74576271186436</v>
      </c>
      <c r="Q40" s="118">
        <f t="shared" si="69"/>
        <v>340.51724137931029</v>
      </c>
      <c r="R40" s="118">
        <f t="shared" si="69"/>
        <v>346.4912280701754</v>
      </c>
      <c r="S40" s="118">
        <f t="shared" si="69"/>
        <v>352.67857142857133</v>
      </c>
      <c r="T40" s="118">
        <f t="shared" si="69"/>
        <v>359.09090909090895</v>
      </c>
      <c r="U40" s="118">
        <f t="shared" si="69"/>
        <v>365.74074074074059</v>
      </c>
      <c r="V40" s="118">
        <f t="shared" si="69"/>
        <v>372.64150943396209</v>
      </c>
      <c r="W40" s="118">
        <f t="shared" si="69"/>
        <v>379.80769230769209</v>
      </c>
      <c r="X40" s="118">
        <f t="shared" si="69"/>
        <v>387.25490196078408</v>
      </c>
      <c r="Y40" s="119">
        <f t="shared" si="69"/>
        <v>394.99999999999972</v>
      </c>
      <c r="Z40" s="117">
        <f t="shared" si="25"/>
        <v>608.33333333333337</v>
      </c>
      <c r="AA40" s="118">
        <f t="shared" ref="AA40:AJ40" si="70">IF($F22/J22=Z40,"",IF(D40="","",$F22/J22))</f>
        <v>618.6440677966101</v>
      </c>
      <c r="AB40" s="118">
        <f t="shared" si="70"/>
        <v>629.31034482758616</v>
      </c>
      <c r="AC40" s="118">
        <f t="shared" si="70"/>
        <v>640.35087719298235</v>
      </c>
      <c r="AD40" s="118">
        <f t="shared" si="70"/>
        <v>651.78571428571411</v>
      </c>
      <c r="AE40" s="118">
        <f t="shared" si="70"/>
        <v>663.6363636363634</v>
      </c>
      <c r="AF40" s="118">
        <f t="shared" si="70"/>
        <v>675.92592592592564</v>
      </c>
      <c r="AG40" s="118">
        <f t="shared" si="70"/>
        <v>688.67924528301853</v>
      </c>
      <c r="AH40" s="118">
        <f t="shared" si="70"/>
        <v>701.92307692307656</v>
      </c>
      <c r="AI40" s="118">
        <f t="shared" si="70"/>
        <v>715.68627450980352</v>
      </c>
      <c r="AJ40" s="119">
        <f t="shared" si="70"/>
        <v>729.99999999999943</v>
      </c>
      <c r="AK40" s="117">
        <f t="shared" si="27"/>
        <v>887.5</v>
      </c>
      <c r="AL40" s="118">
        <f t="shared" ref="AL40:AU40" si="71">IF($G22/J22=AK40,"",IF(D40="","",$G22/J22))</f>
        <v>902.54237288135585</v>
      </c>
      <c r="AM40" s="118">
        <f t="shared" si="71"/>
        <v>918.10344827586198</v>
      </c>
      <c r="AN40" s="118">
        <f t="shared" si="71"/>
        <v>934.21052631578925</v>
      </c>
      <c r="AO40" s="118">
        <f t="shared" si="71"/>
        <v>950.89285714285688</v>
      </c>
      <c r="AP40" s="118">
        <f t="shared" si="71"/>
        <v>968.1818181818179</v>
      </c>
      <c r="AQ40" s="118">
        <f t="shared" si="71"/>
        <v>986.11111111111074</v>
      </c>
      <c r="AR40" s="118">
        <f t="shared" si="71"/>
        <v>1004.716981132075</v>
      </c>
      <c r="AS40" s="118">
        <f t="shared" si="71"/>
        <v>1024.038461538461</v>
      </c>
      <c r="AT40" s="118">
        <f t="shared" si="71"/>
        <v>1044.117647058823</v>
      </c>
      <c r="AU40" s="119">
        <f t="shared" si="71"/>
        <v>1064.9999999999993</v>
      </c>
      <c r="AV40" s="117">
        <f t="shared" si="29"/>
        <v>1166.6666666666667</v>
      </c>
      <c r="AW40" s="118">
        <f t="shared" ref="AW40:BF40" si="72">IF($H22/J22=AV40,"",IF(D40="","",$H22/J22))</f>
        <v>1186.4406779661017</v>
      </c>
      <c r="AX40" s="118">
        <f t="shared" si="72"/>
        <v>1206.8965517241377</v>
      </c>
      <c r="AY40" s="118">
        <f t="shared" si="72"/>
        <v>1228.0701754385962</v>
      </c>
      <c r="AZ40" s="118">
        <f t="shared" si="72"/>
        <v>1249.9999999999998</v>
      </c>
      <c r="BA40" s="118">
        <f t="shared" si="72"/>
        <v>1272.7272727272723</v>
      </c>
      <c r="BB40" s="118">
        <f t="shared" si="72"/>
        <v>1296.2962962962958</v>
      </c>
      <c r="BC40" s="118">
        <f t="shared" si="72"/>
        <v>1320.7547169811314</v>
      </c>
      <c r="BD40" s="118">
        <f t="shared" si="72"/>
        <v>1346.1538461538455</v>
      </c>
      <c r="BE40" s="118">
        <f t="shared" si="72"/>
        <v>1372.5490196078422</v>
      </c>
      <c r="BF40" s="119">
        <f t="shared" si="72"/>
        <v>1399.9999999999991</v>
      </c>
      <c r="BG40" s="187"/>
    </row>
    <row r="41" spans="1:59"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</row>
    <row r="42" spans="1:59"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</row>
    <row r="43" spans="1:59"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</row>
    <row r="44" spans="1:59">
      <c r="A44" s="7"/>
      <c r="D44" s="19"/>
      <c r="E44" s="19"/>
      <c r="F44" s="19"/>
      <c r="G44" s="19"/>
      <c r="H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</row>
    <row r="45" spans="1:59">
      <c r="A45" s="7" t="s">
        <v>121</v>
      </c>
      <c r="D45" s="283"/>
      <c r="E45" s="283"/>
      <c r="F45" s="283"/>
      <c r="G45" s="283"/>
      <c r="H45" s="283"/>
      <c r="I45" s="283"/>
      <c r="J45" s="283"/>
      <c r="K45" s="283"/>
      <c r="L45" s="283"/>
      <c r="M45" s="283"/>
      <c r="N45" s="283"/>
      <c r="O45" s="283"/>
      <c r="P45" s="283"/>
      <c r="Q45" s="283"/>
      <c r="R45" s="283"/>
      <c r="S45" s="283"/>
      <c r="T45" s="283"/>
      <c r="U45" s="283"/>
      <c r="V45" s="283"/>
      <c r="W45" s="283"/>
      <c r="X45" s="283"/>
      <c r="Y45" s="283"/>
      <c r="Z45" s="283"/>
      <c r="AA45" s="283"/>
      <c r="AB45" s="283"/>
      <c r="AC45" s="283"/>
      <c r="AD45" s="283"/>
      <c r="AE45" s="283"/>
      <c r="AF45" s="283"/>
      <c r="AG45" s="283"/>
      <c r="AH45" s="283"/>
      <c r="AI45" s="283"/>
      <c r="AJ45" s="283"/>
      <c r="AK45" s="283"/>
      <c r="AL45" s="283"/>
      <c r="AM45" s="283"/>
      <c r="AN45" s="283"/>
      <c r="AO45" s="283"/>
      <c r="AP45" s="283"/>
      <c r="AQ45" s="283"/>
      <c r="AR45" s="283"/>
      <c r="AS45" s="283"/>
      <c r="AT45" s="283"/>
      <c r="AU45" s="283"/>
      <c r="AV45" s="283"/>
      <c r="AW45" s="283"/>
      <c r="AX45" s="283"/>
      <c r="AY45" s="283"/>
      <c r="AZ45" s="283"/>
      <c r="BA45" s="283"/>
      <c r="BB45" s="283"/>
      <c r="BC45" s="283"/>
      <c r="BD45" s="283"/>
      <c r="BE45" s="283"/>
      <c r="BF45" s="283"/>
    </row>
    <row r="46" spans="1:59">
      <c r="A46" s="5"/>
      <c r="B46" s="6"/>
      <c r="C46" s="6"/>
      <c r="D46" s="280" t="s">
        <v>75</v>
      </c>
      <c r="E46" s="281"/>
      <c r="F46" s="281"/>
      <c r="G46" s="281"/>
      <c r="H46" s="281"/>
      <c r="I46" s="281"/>
      <c r="J46" s="281"/>
      <c r="K46" s="281"/>
      <c r="L46" s="281"/>
      <c r="M46" s="281"/>
      <c r="N46" s="282"/>
      <c r="O46" s="280" t="s">
        <v>75</v>
      </c>
      <c r="P46" s="281"/>
      <c r="Q46" s="281"/>
      <c r="R46" s="281"/>
      <c r="S46" s="281"/>
      <c r="T46" s="281"/>
      <c r="U46" s="281"/>
      <c r="V46" s="281"/>
      <c r="W46" s="281"/>
      <c r="X46" s="281"/>
      <c r="Y46" s="282"/>
      <c r="Z46" s="280" t="s">
        <v>75</v>
      </c>
      <c r="AA46" s="281"/>
      <c r="AB46" s="281"/>
      <c r="AC46" s="281"/>
      <c r="AD46" s="281"/>
      <c r="AE46" s="281"/>
      <c r="AF46" s="281"/>
      <c r="AG46" s="281"/>
      <c r="AH46" s="281"/>
      <c r="AI46" s="281"/>
      <c r="AJ46" s="282"/>
      <c r="AK46" s="280" t="s">
        <v>75</v>
      </c>
      <c r="AL46" s="281"/>
      <c r="AM46" s="281"/>
      <c r="AN46" s="281"/>
      <c r="AO46" s="281"/>
      <c r="AP46" s="281"/>
      <c r="AQ46" s="281"/>
      <c r="AR46" s="281"/>
      <c r="AS46" s="281"/>
      <c r="AT46" s="281"/>
      <c r="AU46" s="282"/>
      <c r="AV46" s="280" t="s">
        <v>75</v>
      </c>
      <c r="AW46" s="281"/>
      <c r="AX46" s="281"/>
      <c r="AY46" s="281"/>
      <c r="AZ46" s="281"/>
      <c r="BA46" s="281"/>
      <c r="BB46" s="281"/>
      <c r="BC46" s="281"/>
      <c r="BD46" s="281"/>
      <c r="BE46" s="281"/>
      <c r="BF46" s="282"/>
    </row>
    <row r="47" spans="1:59">
      <c r="A47" s="5" t="s">
        <v>0</v>
      </c>
      <c r="B47" s="6" t="s">
        <v>3</v>
      </c>
      <c r="C47" s="6"/>
      <c r="D47" s="280" t="s">
        <v>16</v>
      </c>
      <c r="E47" s="281"/>
      <c r="F47" s="281"/>
      <c r="G47" s="281"/>
      <c r="H47" s="281"/>
      <c r="I47" s="281"/>
      <c r="J47" s="281"/>
      <c r="K47" s="281"/>
      <c r="L47" s="281"/>
      <c r="M47" s="281"/>
      <c r="N47" s="282"/>
      <c r="O47" s="280" t="s">
        <v>8</v>
      </c>
      <c r="P47" s="281"/>
      <c r="Q47" s="281"/>
      <c r="R47" s="281"/>
      <c r="S47" s="281"/>
      <c r="T47" s="281"/>
      <c r="U47" s="281"/>
      <c r="V47" s="281"/>
      <c r="W47" s="281"/>
      <c r="X47" s="281"/>
      <c r="Y47" s="282"/>
      <c r="Z47" s="280" t="s">
        <v>9</v>
      </c>
      <c r="AA47" s="281"/>
      <c r="AB47" s="281"/>
      <c r="AC47" s="281"/>
      <c r="AD47" s="281"/>
      <c r="AE47" s="281"/>
      <c r="AF47" s="281"/>
      <c r="AG47" s="281"/>
      <c r="AH47" s="281"/>
      <c r="AI47" s="281"/>
      <c r="AJ47" s="282"/>
      <c r="AK47" s="280" t="s">
        <v>10</v>
      </c>
      <c r="AL47" s="281"/>
      <c r="AM47" s="281"/>
      <c r="AN47" s="281"/>
      <c r="AO47" s="281"/>
      <c r="AP47" s="281"/>
      <c r="AQ47" s="281"/>
      <c r="AR47" s="281"/>
      <c r="AS47" s="281"/>
      <c r="AT47" s="281"/>
      <c r="AU47" s="282"/>
      <c r="AV47" s="280" t="s">
        <v>11</v>
      </c>
      <c r="AW47" s="281"/>
      <c r="AX47" s="281"/>
      <c r="AY47" s="281"/>
      <c r="AZ47" s="281"/>
      <c r="BA47" s="281"/>
      <c r="BB47" s="281"/>
      <c r="BC47" s="281"/>
      <c r="BD47" s="281"/>
      <c r="BE47" s="281"/>
      <c r="BF47" s="282"/>
    </row>
    <row r="48" spans="1:59">
      <c r="A48" s="5"/>
      <c r="B48" s="6"/>
      <c r="C48" s="6"/>
      <c r="D48" s="14" t="s">
        <v>18</v>
      </c>
      <c r="E48" s="15" t="s">
        <v>32</v>
      </c>
      <c r="F48" s="15" t="s">
        <v>33</v>
      </c>
      <c r="G48" s="15" t="s">
        <v>34</v>
      </c>
      <c r="H48" s="15" t="s">
        <v>19</v>
      </c>
      <c r="I48" s="15" t="s">
        <v>35</v>
      </c>
      <c r="J48" s="15" t="s">
        <v>20</v>
      </c>
      <c r="K48" s="15" t="s">
        <v>36</v>
      </c>
      <c r="L48" s="15" t="s">
        <v>21</v>
      </c>
      <c r="M48" s="15" t="s">
        <v>38</v>
      </c>
      <c r="N48" s="15" t="s">
        <v>39</v>
      </c>
      <c r="O48" s="14" t="s">
        <v>18</v>
      </c>
      <c r="P48" s="15" t="s">
        <v>32</v>
      </c>
      <c r="Q48" s="15" t="s">
        <v>33</v>
      </c>
      <c r="R48" s="15" t="s">
        <v>34</v>
      </c>
      <c r="S48" s="15" t="s">
        <v>19</v>
      </c>
      <c r="T48" s="15" t="s">
        <v>35</v>
      </c>
      <c r="U48" s="15" t="s">
        <v>20</v>
      </c>
      <c r="V48" s="15" t="s">
        <v>36</v>
      </c>
      <c r="W48" s="15" t="s">
        <v>21</v>
      </c>
      <c r="X48" s="15" t="s">
        <v>38</v>
      </c>
      <c r="Y48" s="15" t="s">
        <v>39</v>
      </c>
      <c r="Z48" s="14" t="s">
        <v>18</v>
      </c>
      <c r="AA48" s="15" t="s">
        <v>32</v>
      </c>
      <c r="AB48" s="15" t="s">
        <v>33</v>
      </c>
      <c r="AC48" s="15" t="s">
        <v>34</v>
      </c>
      <c r="AD48" s="15" t="s">
        <v>19</v>
      </c>
      <c r="AE48" s="15" t="s">
        <v>35</v>
      </c>
      <c r="AF48" s="15" t="s">
        <v>20</v>
      </c>
      <c r="AG48" s="15" t="s">
        <v>36</v>
      </c>
      <c r="AH48" s="15" t="s">
        <v>21</v>
      </c>
      <c r="AI48" s="15" t="s">
        <v>38</v>
      </c>
      <c r="AJ48" s="15" t="s">
        <v>39</v>
      </c>
      <c r="AK48" s="14" t="s">
        <v>18</v>
      </c>
      <c r="AL48" s="15" t="s">
        <v>32</v>
      </c>
      <c r="AM48" s="15" t="s">
        <v>33</v>
      </c>
      <c r="AN48" s="15" t="s">
        <v>34</v>
      </c>
      <c r="AO48" s="15" t="s">
        <v>19</v>
      </c>
      <c r="AP48" s="15" t="s">
        <v>35</v>
      </c>
      <c r="AQ48" s="15" t="s">
        <v>20</v>
      </c>
      <c r="AR48" s="15" t="s">
        <v>36</v>
      </c>
      <c r="AS48" s="15" t="s">
        <v>21</v>
      </c>
      <c r="AT48" s="15" t="s">
        <v>38</v>
      </c>
      <c r="AU48" s="15" t="s">
        <v>39</v>
      </c>
      <c r="AV48" s="14" t="s">
        <v>18</v>
      </c>
      <c r="AW48" s="15" t="s">
        <v>32</v>
      </c>
      <c r="AX48" s="15" t="s">
        <v>33</v>
      </c>
      <c r="AY48" s="15" t="s">
        <v>34</v>
      </c>
      <c r="AZ48" s="15" t="s">
        <v>19</v>
      </c>
      <c r="BA48" s="15" t="s">
        <v>35</v>
      </c>
      <c r="BB48" s="15" t="s">
        <v>20</v>
      </c>
      <c r="BC48" s="15" t="s">
        <v>36</v>
      </c>
      <c r="BD48" s="15" t="s">
        <v>21</v>
      </c>
      <c r="BE48" s="15" t="s">
        <v>38</v>
      </c>
      <c r="BF48" s="15" t="s">
        <v>39</v>
      </c>
    </row>
    <row r="49" spans="1:59">
      <c r="A49" s="5"/>
      <c r="B49" s="6"/>
      <c r="C49" s="6"/>
      <c r="D49" s="14" t="s">
        <v>17</v>
      </c>
      <c r="E49" s="15" t="s">
        <v>17</v>
      </c>
      <c r="F49" s="15" t="s">
        <v>17</v>
      </c>
      <c r="G49" s="15" t="s">
        <v>17</v>
      </c>
      <c r="H49" s="15" t="s">
        <v>17</v>
      </c>
      <c r="I49" s="15" t="s">
        <v>17</v>
      </c>
      <c r="J49" s="15" t="s">
        <v>17</v>
      </c>
      <c r="K49" s="15" t="s">
        <v>17</v>
      </c>
      <c r="L49" s="15" t="s">
        <v>17</v>
      </c>
      <c r="M49" s="15" t="s">
        <v>17</v>
      </c>
      <c r="N49" s="16" t="s">
        <v>17</v>
      </c>
      <c r="O49" s="14" t="s">
        <v>17</v>
      </c>
      <c r="P49" s="15" t="s">
        <v>17</v>
      </c>
      <c r="Q49" s="15" t="s">
        <v>17</v>
      </c>
      <c r="R49" s="15" t="s">
        <v>17</v>
      </c>
      <c r="S49" s="15" t="s">
        <v>17</v>
      </c>
      <c r="T49" s="15" t="s">
        <v>17</v>
      </c>
      <c r="U49" s="15" t="s">
        <v>17</v>
      </c>
      <c r="V49" s="15" t="s">
        <v>17</v>
      </c>
      <c r="W49" s="15" t="s">
        <v>17</v>
      </c>
      <c r="X49" s="15" t="s">
        <v>17</v>
      </c>
      <c r="Y49" s="16" t="s">
        <v>17</v>
      </c>
      <c r="Z49" s="14" t="s">
        <v>17</v>
      </c>
      <c r="AA49" s="15" t="s">
        <v>17</v>
      </c>
      <c r="AB49" s="15" t="s">
        <v>17</v>
      </c>
      <c r="AC49" s="15" t="s">
        <v>17</v>
      </c>
      <c r="AD49" s="15" t="s">
        <v>17</v>
      </c>
      <c r="AE49" s="15" t="s">
        <v>17</v>
      </c>
      <c r="AF49" s="15" t="s">
        <v>17</v>
      </c>
      <c r="AG49" s="15" t="s">
        <v>17</v>
      </c>
      <c r="AH49" s="15" t="s">
        <v>17</v>
      </c>
      <c r="AI49" s="15" t="s">
        <v>17</v>
      </c>
      <c r="AJ49" s="16" t="s">
        <v>17</v>
      </c>
      <c r="AK49" s="14" t="s">
        <v>17</v>
      </c>
      <c r="AL49" s="15" t="s">
        <v>17</v>
      </c>
      <c r="AM49" s="15" t="s">
        <v>17</v>
      </c>
      <c r="AN49" s="15" t="s">
        <v>17</v>
      </c>
      <c r="AO49" s="15" t="s">
        <v>17</v>
      </c>
      <c r="AP49" s="15" t="s">
        <v>17</v>
      </c>
      <c r="AQ49" s="15" t="s">
        <v>17</v>
      </c>
      <c r="AR49" s="15" t="s">
        <v>17</v>
      </c>
      <c r="AS49" s="15" t="s">
        <v>17</v>
      </c>
      <c r="AT49" s="15" t="s">
        <v>17</v>
      </c>
      <c r="AU49" s="16" t="s">
        <v>17</v>
      </c>
      <c r="AV49" s="14" t="s">
        <v>17</v>
      </c>
      <c r="AW49" s="15" t="s">
        <v>17</v>
      </c>
      <c r="AX49" s="15" t="s">
        <v>17</v>
      </c>
      <c r="AY49" s="15" t="s">
        <v>17</v>
      </c>
      <c r="AZ49" s="15" t="s">
        <v>17</v>
      </c>
      <c r="BA49" s="15" t="s">
        <v>17</v>
      </c>
      <c r="BB49" s="15" t="s">
        <v>17</v>
      </c>
      <c r="BC49" s="15" t="s">
        <v>17</v>
      </c>
      <c r="BD49" s="15" t="s">
        <v>17</v>
      </c>
      <c r="BE49" s="15" t="s">
        <v>17</v>
      </c>
      <c r="BF49" s="16" t="s">
        <v>17</v>
      </c>
    </row>
    <row r="50" spans="1:59">
      <c r="A50" s="49" t="str">
        <f>A$14</f>
        <v>Container</v>
      </c>
      <c r="B50" s="50" t="str">
        <f>B32</f>
        <v>1,000 teu</v>
      </c>
      <c r="C50" s="50"/>
      <c r="D50" s="114">
        <f>IF(D32="","",D32-$D32)</f>
        <v>0</v>
      </c>
      <c r="E50" s="115">
        <f t="shared" ref="E50:N50" si="73">IF(E32="","",E32-$D32)</f>
        <v>0.4870129870129869</v>
      </c>
      <c r="F50" s="115">
        <f t="shared" si="73"/>
        <v>1.0135135135135123</v>
      </c>
      <c r="G50" s="115">
        <f t="shared" si="73"/>
        <v>1.5845070422535201</v>
      </c>
      <c r="H50" s="115">
        <f t="shared" si="73"/>
        <v>2.2058823529411757</v>
      </c>
      <c r="I50" s="115">
        <f t="shared" si="73"/>
        <v>2.8846153846153832</v>
      </c>
      <c r="J50" s="115">
        <f t="shared" si="73"/>
        <v>3.6290322580645125</v>
      </c>
      <c r="K50" s="115">
        <f t="shared" si="73"/>
        <v>4.4491525423728788</v>
      </c>
      <c r="L50" s="115">
        <f t="shared" si="73"/>
        <v>5.3571428571428541</v>
      </c>
      <c r="M50" s="115">
        <f t="shared" si="73"/>
        <v>6.3679245283018808</v>
      </c>
      <c r="N50" s="116">
        <f t="shared" si="73"/>
        <v>7.4999999999999929</v>
      </c>
      <c r="O50" s="114">
        <f>IF(O32="","",O32-$O32)</f>
        <v>0</v>
      </c>
      <c r="P50" s="115">
        <f t="shared" ref="P50:Y50" si="74">IF(P32="","",P32-$O32)</f>
        <v>4.0178571428571388</v>
      </c>
      <c r="Q50" s="115">
        <f t="shared" si="74"/>
        <v>8.3614864864864842</v>
      </c>
      <c r="R50" s="115">
        <f t="shared" si="74"/>
        <v>13.072183098591537</v>
      </c>
      <c r="S50" s="115">
        <f t="shared" si="74"/>
        <v>18.198529411764696</v>
      </c>
      <c r="T50" s="115">
        <f t="shared" si="74"/>
        <v>23.798076923076906</v>
      </c>
      <c r="U50" s="115">
        <f t="shared" si="74"/>
        <v>29.939516129032228</v>
      </c>
      <c r="V50" s="115">
        <f t="shared" si="74"/>
        <v>36.705508474576249</v>
      </c>
      <c r="W50" s="115">
        <f t="shared" si="74"/>
        <v>44.196428571428527</v>
      </c>
      <c r="X50" s="115">
        <f t="shared" si="74"/>
        <v>52.535377358490507</v>
      </c>
      <c r="Y50" s="116">
        <f t="shared" si="74"/>
        <v>61.874999999999943</v>
      </c>
      <c r="Z50" s="114">
        <f>IF(Z32="","",Z32-$Z32)</f>
        <v>0</v>
      </c>
      <c r="AA50" s="115">
        <f t="shared" ref="AA50:AJ50" si="75">IF(AA32="","",AA32-$Z32)</f>
        <v>7.5487012987013031</v>
      </c>
      <c r="AB50" s="115">
        <f t="shared" si="75"/>
        <v>15.709459459459453</v>
      </c>
      <c r="AC50" s="115">
        <f t="shared" si="75"/>
        <v>24.559859154929569</v>
      </c>
      <c r="AD50" s="115">
        <f t="shared" si="75"/>
        <v>34.191176470588204</v>
      </c>
      <c r="AE50" s="115">
        <f t="shared" si="75"/>
        <v>44.711538461538424</v>
      </c>
      <c r="AF50" s="115">
        <f t="shared" si="75"/>
        <v>56.249999999999943</v>
      </c>
      <c r="AG50" s="115">
        <f t="shared" si="75"/>
        <v>68.961864406779625</v>
      </c>
      <c r="AH50" s="115">
        <f t="shared" si="75"/>
        <v>83.035714285714221</v>
      </c>
      <c r="AI50" s="115">
        <f t="shared" si="75"/>
        <v>98.702830188679172</v>
      </c>
      <c r="AJ50" s="116">
        <f t="shared" si="75"/>
        <v>116.24999999999989</v>
      </c>
      <c r="AK50" s="114">
        <f>IF(AK32="","",AK32-$AK32)</f>
        <v>0</v>
      </c>
      <c r="AL50" s="115">
        <f t="shared" ref="AL50:AU50" si="76">IF(AL32="","",AL32-$AK32)</f>
        <v>11.079545454545439</v>
      </c>
      <c r="AM50" s="115">
        <f t="shared" si="76"/>
        <v>23.057432432432392</v>
      </c>
      <c r="AN50" s="115">
        <f t="shared" si="76"/>
        <v>36.047535211267586</v>
      </c>
      <c r="AO50" s="115">
        <f t="shared" si="76"/>
        <v>50.183823529411711</v>
      </c>
      <c r="AP50" s="115">
        <f t="shared" si="76"/>
        <v>65.624999999999943</v>
      </c>
      <c r="AQ50" s="115">
        <f t="shared" si="76"/>
        <v>82.560483870967687</v>
      </c>
      <c r="AR50" s="115">
        <f t="shared" si="76"/>
        <v>101.21822033898297</v>
      </c>
      <c r="AS50" s="115">
        <f t="shared" si="76"/>
        <v>121.87499999999989</v>
      </c>
      <c r="AT50" s="115">
        <f t="shared" si="76"/>
        <v>144.87028301886778</v>
      </c>
      <c r="AU50" s="116">
        <f t="shared" si="76"/>
        <v>170.62499999999983</v>
      </c>
      <c r="AV50" s="114">
        <f>IF(AV32="","",AV32-$AV32)</f>
        <v>0</v>
      </c>
      <c r="AW50" s="115">
        <f t="shared" ref="AW50:BF50" si="77">IF(AW32="","",AW32-$AV32)</f>
        <v>14.610389610389575</v>
      </c>
      <c r="AX50" s="115">
        <f t="shared" si="77"/>
        <v>30.405405405405361</v>
      </c>
      <c r="AY50" s="115">
        <f t="shared" si="77"/>
        <v>47.535211267605575</v>
      </c>
      <c r="AZ50" s="115">
        <f t="shared" si="77"/>
        <v>66.176470588235247</v>
      </c>
      <c r="BA50" s="115">
        <f t="shared" si="77"/>
        <v>86.53846153846149</v>
      </c>
      <c r="BB50" s="115">
        <f t="shared" si="77"/>
        <v>108.87096774193537</v>
      </c>
      <c r="BC50" s="115">
        <f t="shared" si="77"/>
        <v>133.47457627118632</v>
      </c>
      <c r="BD50" s="115">
        <f t="shared" si="77"/>
        <v>160.71428571428555</v>
      </c>
      <c r="BE50" s="115">
        <f t="shared" si="77"/>
        <v>191.03773584905639</v>
      </c>
      <c r="BF50" s="116">
        <f t="shared" si="77"/>
        <v>224.99999999999977</v>
      </c>
      <c r="BG50" s="188"/>
    </row>
    <row r="51" spans="1:59">
      <c r="A51" s="49"/>
      <c r="B51" s="54" t="str">
        <f t="shared" ref="B51:B58" si="78">B33</f>
        <v>3,000 teu</v>
      </c>
      <c r="C51" s="54"/>
      <c r="D51" s="117">
        <f t="shared" ref="D51:N51" si="79">IF(D33="","",D33-$D33)</f>
        <v>0</v>
      </c>
      <c r="E51" s="118">
        <f t="shared" si="79"/>
        <v>0.52340796743239082</v>
      </c>
      <c r="F51" s="118">
        <f t="shared" si="79"/>
        <v>1.1015911872704987</v>
      </c>
      <c r="G51" s="118">
        <f t="shared" si="79"/>
        <v>1.7436228608330602</v>
      </c>
      <c r="H51" s="118">
        <f t="shared" si="79"/>
        <v>2.4606971975392984</v>
      </c>
      <c r="I51" s="118">
        <f t="shared" si="79"/>
        <v>3.2667876588021745</v>
      </c>
      <c r="J51" s="118">
        <f t="shared" si="79"/>
        <v>4.1795665634674872</v>
      </c>
      <c r="K51" s="118">
        <f t="shared" si="79"/>
        <v>5.2217157065893041</v>
      </c>
      <c r="L51" s="118">
        <f t="shared" si="79"/>
        <v>6.4228367528991939</v>
      </c>
      <c r="M51" s="118">
        <f t="shared" si="79"/>
        <v>7.8223080637373208</v>
      </c>
      <c r="N51" s="119">
        <f t="shared" si="79"/>
        <v>9.4736842105263115</v>
      </c>
      <c r="O51" s="117">
        <f t="shared" ref="O51:Y51" si="80">IF(O33="","",O33-$O33)</f>
        <v>0</v>
      </c>
      <c r="P51" s="118">
        <f t="shared" si="80"/>
        <v>4.3181157313172349</v>
      </c>
      <c r="Q51" s="118">
        <f t="shared" si="80"/>
        <v>9.0881272949816321</v>
      </c>
      <c r="R51" s="118">
        <f t="shared" si="80"/>
        <v>14.38488860187276</v>
      </c>
      <c r="S51" s="118">
        <f t="shared" si="80"/>
        <v>20.30075187969922</v>
      </c>
      <c r="T51" s="118">
        <f t="shared" si="80"/>
        <v>26.950998185117939</v>
      </c>
      <c r="U51" s="118">
        <f t="shared" si="80"/>
        <v>34.481424148606791</v>
      </c>
      <c r="V51" s="118">
        <f t="shared" si="80"/>
        <v>43.079154579361756</v>
      </c>
      <c r="W51" s="118">
        <f t="shared" si="80"/>
        <v>52.988403211418358</v>
      </c>
      <c r="X51" s="118">
        <f t="shared" si="80"/>
        <v>64.534041525832919</v>
      </c>
      <c r="Y51" s="119">
        <f t="shared" si="80"/>
        <v>78.157894736842081</v>
      </c>
      <c r="Z51" s="117">
        <f t="shared" ref="Z51:AJ51" si="81">IF(Z33="","",Z33-$Z33)</f>
        <v>0</v>
      </c>
      <c r="AA51" s="118">
        <f t="shared" si="81"/>
        <v>8.1128234952020648</v>
      </c>
      <c r="AB51" s="118">
        <f t="shared" si="81"/>
        <v>17.07466340269275</v>
      </c>
      <c r="AC51" s="118">
        <f t="shared" si="81"/>
        <v>27.026154342912434</v>
      </c>
      <c r="AD51" s="118">
        <f t="shared" si="81"/>
        <v>38.140806561859137</v>
      </c>
      <c r="AE51" s="118">
        <f t="shared" si="81"/>
        <v>50.635208711433705</v>
      </c>
      <c r="AF51" s="118">
        <f t="shared" si="81"/>
        <v>64.783281733746065</v>
      </c>
      <c r="AG51" s="118">
        <f t="shared" si="81"/>
        <v>80.936593452134218</v>
      </c>
      <c r="AH51" s="118">
        <f t="shared" si="81"/>
        <v>99.553969669937516</v>
      </c>
      <c r="AI51" s="118">
        <f t="shared" si="81"/>
        <v>121.24577498792846</v>
      </c>
      <c r="AJ51" s="119">
        <f t="shared" si="81"/>
        <v>146.84210526315783</v>
      </c>
      <c r="AK51" s="117">
        <f t="shared" ref="AK51:AU51" si="82">IF(AK33="","",AK33-$AK33)</f>
        <v>0</v>
      </c>
      <c r="AL51" s="118">
        <f t="shared" si="82"/>
        <v>11.907531259086909</v>
      </c>
      <c r="AM51" s="118">
        <f t="shared" si="82"/>
        <v>25.061199510403839</v>
      </c>
      <c r="AN51" s="118">
        <f t="shared" si="82"/>
        <v>39.667420083952123</v>
      </c>
      <c r="AO51" s="118">
        <f t="shared" si="82"/>
        <v>55.980861244019053</v>
      </c>
      <c r="AP51" s="118">
        <f t="shared" si="82"/>
        <v>74.319419237749429</v>
      </c>
      <c r="AQ51" s="118">
        <f t="shared" si="82"/>
        <v>95.085139318885382</v>
      </c>
      <c r="AR51" s="118">
        <f t="shared" si="82"/>
        <v>118.79403232490668</v>
      </c>
      <c r="AS51" s="118">
        <f t="shared" si="82"/>
        <v>146.11953612845664</v>
      </c>
      <c r="AT51" s="118">
        <f t="shared" si="82"/>
        <v>177.95750845002405</v>
      </c>
      <c r="AU51" s="119">
        <f t="shared" si="82"/>
        <v>215.52631578947361</v>
      </c>
      <c r="AV51" s="117">
        <f t="shared" ref="AV51:BF51" si="83">IF(AV33="","",AV33-$AV33)</f>
        <v>0</v>
      </c>
      <c r="AW51" s="118">
        <f t="shared" si="83"/>
        <v>15.702239022971753</v>
      </c>
      <c r="AX51" s="118">
        <f t="shared" si="83"/>
        <v>33.047735618114984</v>
      </c>
      <c r="AY51" s="118">
        <f t="shared" si="83"/>
        <v>52.308685824991812</v>
      </c>
      <c r="AZ51" s="118">
        <f t="shared" si="83"/>
        <v>73.820915926178998</v>
      </c>
      <c r="BA51" s="118">
        <f t="shared" si="83"/>
        <v>98.003629764065238</v>
      </c>
      <c r="BB51" s="118">
        <f t="shared" si="83"/>
        <v>125.38699690402467</v>
      </c>
      <c r="BC51" s="118">
        <f t="shared" si="83"/>
        <v>156.65147119767914</v>
      </c>
      <c r="BD51" s="118">
        <f t="shared" si="83"/>
        <v>192.6851025869758</v>
      </c>
      <c r="BE51" s="118">
        <f t="shared" si="83"/>
        <v>234.66924191211967</v>
      </c>
      <c r="BF51" s="119">
        <f t="shared" si="83"/>
        <v>284.21052631578937</v>
      </c>
    </row>
    <row r="52" spans="1:59">
      <c r="A52" s="49"/>
      <c r="B52" s="50" t="str">
        <f t="shared" si="78"/>
        <v>6,000 teu</v>
      </c>
      <c r="C52" s="50"/>
      <c r="D52" s="114">
        <f t="shared" ref="D52:N52" si="84">IF(D34="","",D34-$D34)</f>
        <v>0</v>
      </c>
      <c r="E52" s="115">
        <f t="shared" si="84"/>
        <v>1.5789473684210513</v>
      </c>
      <c r="F52" s="115">
        <f t="shared" si="84"/>
        <v>3.3333333333333357</v>
      </c>
      <c r="G52" s="115">
        <f t="shared" si="84"/>
        <v>5.294117647058826</v>
      </c>
      <c r="H52" s="115">
        <f t="shared" si="84"/>
        <v>7.5</v>
      </c>
      <c r="I52" s="115">
        <f t="shared" si="84"/>
        <v>10</v>
      </c>
      <c r="J52" s="115">
        <f t="shared" si="84"/>
        <v>12.857142857142854</v>
      </c>
      <c r="K52" s="115">
        <f t="shared" si="84"/>
        <v>16.153846153846153</v>
      </c>
      <c r="L52" s="115">
        <f t="shared" si="84"/>
        <v>20</v>
      </c>
      <c r="M52" s="115">
        <f t="shared" si="84"/>
        <v>24.545454545454547</v>
      </c>
      <c r="N52" s="116">
        <f t="shared" si="84"/>
        <v>30</v>
      </c>
      <c r="O52" s="114">
        <f t="shared" ref="O52:Y52" si="85">IF(O34="","",O34-$O34)</f>
        <v>0</v>
      </c>
      <c r="P52" s="115">
        <f t="shared" si="85"/>
        <v>5.7894736842105203</v>
      </c>
      <c r="Q52" s="115">
        <f t="shared" si="85"/>
        <v>12.222222222222229</v>
      </c>
      <c r="R52" s="115">
        <f t="shared" si="85"/>
        <v>19.411764705882348</v>
      </c>
      <c r="S52" s="115">
        <f t="shared" si="85"/>
        <v>27.5</v>
      </c>
      <c r="T52" s="115">
        <f t="shared" si="85"/>
        <v>36.666666666666657</v>
      </c>
      <c r="U52" s="115">
        <f t="shared" si="85"/>
        <v>47.142857142857139</v>
      </c>
      <c r="V52" s="115">
        <f t="shared" si="85"/>
        <v>59.230769230769226</v>
      </c>
      <c r="W52" s="115">
        <f t="shared" si="85"/>
        <v>73.333333333333343</v>
      </c>
      <c r="X52" s="115">
        <f t="shared" si="85"/>
        <v>90</v>
      </c>
      <c r="Y52" s="116">
        <f t="shared" si="85"/>
        <v>110</v>
      </c>
      <c r="Z52" s="114">
        <f t="shared" ref="Z52:AJ52" si="86">IF(Z34="","",Z34-$Z34)</f>
        <v>0</v>
      </c>
      <c r="AA52" s="115">
        <f t="shared" si="86"/>
        <v>10</v>
      </c>
      <c r="AB52" s="115">
        <f t="shared" si="86"/>
        <v>21.111111111111114</v>
      </c>
      <c r="AC52" s="115">
        <f t="shared" si="86"/>
        <v>33.529411764705884</v>
      </c>
      <c r="AD52" s="115">
        <f t="shared" si="86"/>
        <v>47.5</v>
      </c>
      <c r="AE52" s="115">
        <f t="shared" si="86"/>
        <v>63.333333333333343</v>
      </c>
      <c r="AF52" s="115">
        <f t="shared" si="86"/>
        <v>81.428571428571445</v>
      </c>
      <c r="AG52" s="115">
        <f t="shared" si="86"/>
        <v>102.30769230769232</v>
      </c>
      <c r="AH52" s="115">
        <f t="shared" si="86"/>
        <v>126.66666666666669</v>
      </c>
      <c r="AI52" s="115">
        <f t="shared" si="86"/>
        <v>155.45454545454544</v>
      </c>
      <c r="AJ52" s="116">
        <f t="shared" si="86"/>
        <v>190</v>
      </c>
      <c r="AK52" s="114">
        <f t="shared" ref="AK52:AU52" si="87">IF(AK34="","",AK34-$AK34)</f>
        <v>0</v>
      </c>
      <c r="AL52" s="115">
        <f t="shared" si="87"/>
        <v>14.21052631578948</v>
      </c>
      <c r="AM52" s="115">
        <f t="shared" si="87"/>
        <v>30</v>
      </c>
      <c r="AN52" s="115">
        <f t="shared" si="87"/>
        <v>47.647058823529392</v>
      </c>
      <c r="AO52" s="115">
        <f t="shared" si="87"/>
        <v>67.5</v>
      </c>
      <c r="AP52" s="115">
        <f t="shared" si="87"/>
        <v>90</v>
      </c>
      <c r="AQ52" s="115">
        <f t="shared" si="87"/>
        <v>115.71428571428572</v>
      </c>
      <c r="AR52" s="115">
        <f t="shared" si="87"/>
        <v>145.38461538461536</v>
      </c>
      <c r="AS52" s="115">
        <f t="shared" si="87"/>
        <v>180</v>
      </c>
      <c r="AT52" s="115">
        <f t="shared" si="87"/>
        <v>220.90909090909093</v>
      </c>
      <c r="AU52" s="116">
        <f t="shared" si="87"/>
        <v>270</v>
      </c>
      <c r="AV52" s="114">
        <f t="shared" ref="AV52:BF52" si="88">IF(AV34="","",AV34-$AV34)</f>
        <v>0</v>
      </c>
      <c r="AW52" s="115">
        <f t="shared" si="88"/>
        <v>18.421052631578959</v>
      </c>
      <c r="AX52" s="115">
        <f t="shared" si="88"/>
        <v>38.888888888888914</v>
      </c>
      <c r="AY52" s="115">
        <f t="shared" si="88"/>
        <v>61.764705882352928</v>
      </c>
      <c r="AZ52" s="115">
        <f t="shared" si="88"/>
        <v>87.5</v>
      </c>
      <c r="BA52" s="115">
        <f t="shared" si="88"/>
        <v>116.66666666666669</v>
      </c>
      <c r="BB52" s="115">
        <f t="shared" si="88"/>
        <v>150</v>
      </c>
      <c r="BC52" s="115">
        <f t="shared" si="88"/>
        <v>188.46153846153845</v>
      </c>
      <c r="BD52" s="115">
        <f t="shared" si="88"/>
        <v>233.33333333333337</v>
      </c>
      <c r="BE52" s="115">
        <f t="shared" si="88"/>
        <v>286.36363636363637</v>
      </c>
      <c r="BF52" s="116">
        <f t="shared" si="88"/>
        <v>350</v>
      </c>
    </row>
    <row r="53" spans="1:59">
      <c r="A53" s="49"/>
      <c r="B53" s="54" t="str">
        <f t="shared" si="78"/>
        <v>9,000 teu</v>
      </c>
      <c r="C53" s="54"/>
      <c r="D53" s="117">
        <f t="shared" ref="D53:N53" si="89">IF(D35="","",D35-$D35)</f>
        <v>0</v>
      </c>
      <c r="E53" s="118">
        <f t="shared" si="89"/>
        <v>2.1052631578947398</v>
      </c>
      <c r="F53" s="118">
        <f t="shared" si="89"/>
        <v>4.4444444444444429</v>
      </c>
      <c r="G53" s="118">
        <f t="shared" si="89"/>
        <v>7.058823529411768</v>
      </c>
      <c r="H53" s="118">
        <f t="shared" si="89"/>
        <v>10</v>
      </c>
      <c r="I53" s="118">
        <f t="shared" si="89"/>
        <v>13.333333333333336</v>
      </c>
      <c r="J53" s="118">
        <f t="shared" si="89"/>
        <v>17.142857142857146</v>
      </c>
      <c r="K53" s="118">
        <f t="shared" si="89"/>
        <v>21.53846153846154</v>
      </c>
      <c r="L53" s="118">
        <f t="shared" si="89"/>
        <v>26.666666666666671</v>
      </c>
      <c r="M53" s="118">
        <f t="shared" si="89"/>
        <v>32.727272727272734</v>
      </c>
      <c r="N53" s="119">
        <f t="shared" si="89"/>
        <v>40</v>
      </c>
      <c r="O53" s="117">
        <f t="shared" ref="O53:Y53" si="90">IF(O35="","",O35-$O35)</f>
        <v>0</v>
      </c>
      <c r="P53" s="118">
        <f t="shared" si="90"/>
        <v>6.8421052631578902</v>
      </c>
      <c r="Q53" s="118">
        <f t="shared" si="90"/>
        <v>14.444444444444457</v>
      </c>
      <c r="R53" s="118">
        <f t="shared" si="90"/>
        <v>22.941176470588232</v>
      </c>
      <c r="S53" s="118">
        <f t="shared" si="90"/>
        <v>32.5</v>
      </c>
      <c r="T53" s="118">
        <f t="shared" si="90"/>
        <v>43.333333333333343</v>
      </c>
      <c r="U53" s="118">
        <f t="shared" si="90"/>
        <v>55.714285714285722</v>
      </c>
      <c r="V53" s="118">
        <f t="shared" si="90"/>
        <v>70</v>
      </c>
      <c r="W53" s="118">
        <f t="shared" si="90"/>
        <v>86.666666666666657</v>
      </c>
      <c r="X53" s="118">
        <f t="shared" si="90"/>
        <v>106.36363636363637</v>
      </c>
      <c r="Y53" s="119">
        <f t="shared" si="90"/>
        <v>130</v>
      </c>
      <c r="Z53" s="117">
        <f t="shared" ref="Z53:AJ53" si="91">IF(Z35="","",Z35-$Z35)</f>
        <v>0</v>
      </c>
      <c r="AA53" s="118">
        <f t="shared" si="91"/>
        <v>11.578947368421041</v>
      </c>
      <c r="AB53" s="118">
        <f t="shared" si="91"/>
        <v>24.444444444444457</v>
      </c>
      <c r="AC53" s="118">
        <f t="shared" si="91"/>
        <v>38.823529411764696</v>
      </c>
      <c r="AD53" s="118">
        <f t="shared" si="91"/>
        <v>55</v>
      </c>
      <c r="AE53" s="118">
        <f t="shared" si="91"/>
        <v>73.333333333333314</v>
      </c>
      <c r="AF53" s="118">
        <f t="shared" si="91"/>
        <v>94.285714285714278</v>
      </c>
      <c r="AG53" s="118">
        <f t="shared" si="91"/>
        <v>118.46153846153845</v>
      </c>
      <c r="AH53" s="118">
        <f t="shared" si="91"/>
        <v>146.66666666666669</v>
      </c>
      <c r="AI53" s="118">
        <f t="shared" si="91"/>
        <v>180</v>
      </c>
      <c r="AJ53" s="119">
        <f t="shared" si="91"/>
        <v>220</v>
      </c>
      <c r="AK53" s="117">
        <f t="shared" ref="AK53:AU53" si="92">IF(AK35="","",AK35-$AK35)</f>
        <v>0</v>
      </c>
      <c r="AL53" s="118">
        <f t="shared" si="92"/>
        <v>16.31578947368422</v>
      </c>
      <c r="AM53" s="118">
        <f t="shared" si="92"/>
        <v>34.444444444444457</v>
      </c>
      <c r="AN53" s="118">
        <f t="shared" si="92"/>
        <v>54.70588235294116</v>
      </c>
      <c r="AO53" s="118">
        <f t="shared" si="92"/>
        <v>77.5</v>
      </c>
      <c r="AP53" s="118">
        <f t="shared" si="92"/>
        <v>103.33333333333331</v>
      </c>
      <c r="AQ53" s="118">
        <f t="shared" si="92"/>
        <v>132.85714285714283</v>
      </c>
      <c r="AR53" s="118">
        <f t="shared" si="92"/>
        <v>166.92307692307691</v>
      </c>
      <c r="AS53" s="118">
        <f t="shared" si="92"/>
        <v>206.66666666666663</v>
      </c>
      <c r="AT53" s="118">
        <f t="shared" si="92"/>
        <v>253.63636363636363</v>
      </c>
      <c r="AU53" s="119">
        <f t="shared" si="92"/>
        <v>310</v>
      </c>
      <c r="AV53" s="117">
        <f t="shared" ref="AV53:BF53" si="93">IF(AV35="","",AV35-$AV35)</f>
        <v>0</v>
      </c>
      <c r="AW53" s="118">
        <f t="shared" si="93"/>
        <v>21.052631578947341</v>
      </c>
      <c r="AX53" s="118">
        <f t="shared" si="93"/>
        <v>44.444444444444457</v>
      </c>
      <c r="AY53" s="118">
        <f t="shared" si="93"/>
        <v>70.588235294117624</v>
      </c>
      <c r="AZ53" s="118">
        <f t="shared" si="93"/>
        <v>100</v>
      </c>
      <c r="BA53" s="118">
        <f t="shared" si="93"/>
        <v>133.33333333333337</v>
      </c>
      <c r="BB53" s="118">
        <f t="shared" si="93"/>
        <v>171.42857142857144</v>
      </c>
      <c r="BC53" s="118">
        <f t="shared" si="93"/>
        <v>215.38461538461536</v>
      </c>
      <c r="BD53" s="118">
        <f t="shared" si="93"/>
        <v>266.66666666666663</v>
      </c>
      <c r="BE53" s="118">
        <f t="shared" si="93"/>
        <v>327.27272727272725</v>
      </c>
      <c r="BF53" s="119">
        <f t="shared" si="93"/>
        <v>400</v>
      </c>
    </row>
    <row r="54" spans="1:59">
      <c r="A54" s="49"/>
      <c r="B54" s="50" t="str">
        <f t="shared" si="78"/>
        <v>14,000 teu</v>
      </c>
      <c r="C54" s="50"/>
      <c r="D54" s="114">
        <f t="shared" ref="D54:N54" si="94">IF(D36="","",D36-$D36)</f>
        <v>0</v>
      </c>
      <c r="E54" s="115">
        <f t="shared" si="94"/>
        <v>2.6315789473684177</v>
      </c>
      <c r="F54" s="115">
        <f t="shared" si="94"/>
        <v>5.5555555555555571</v>
      </c>
      <c r="G54" s="115">
        <f t="shared" si="94"/>
        <v>8.823529411764703</v>
      </c>
      <c r="H54" s="115">
        <f t="shared" si="94"/>
        <v>12.5</v>
      </c>
      <c r="I54" s="115">
        <f t="shared" si="94"/>
        <v>16.666666666666671</v>
      </c>
      <c r="J54" s="115">
        <f t="shared" si="94"/>
        <v>21.428571428571431</v>
      </c>
      <c r="K54" s="115">
        <f t="shared" si="94"/>
        <v>26.92307692307692</v>
      </c>
      <c r="L54" s="115">
        <f t="shared" si="94"/>
        <v>33.333333333333329</v>
      </c>
      <c r="M54" s="115">
        <f t="shared" si="94"/>
        <v>40.909090909090907</v>
      </c>
      <c r="N54" s="116">
        <f t="shared" si="94"/>
        <v>50</v>
      </c>
      <c r="O54" s="114">
        <f t="shared" ref="O54:Y54" si="95">IF(O36="","",O36-$O36)</f>
        <v>0</v>
      </c>
      <c r="P54" s="115">
        <f t="shared" si="95"/>
        <v>7.8947368421052602</v>
      </c>
      <c r="Q54" s="115">
        <f t="shared" si="95"/>
        <v>16.666666666666657</v>
      </c>
      <c r="R54" s="115">
        <f t="shared" si="95"/>
        <v>26.470588235294116</v>
      </c>
      <c r="S54" s="115">
        <f t="shared" si="95"/>
        <v>37.5</v>
      </c>
      <c r="T54" s="115">
        <f t="shared" si="95"/>
        <v>50</v>
      </c>
      <c r="U54" s="115">
        <f t="shared" si="95"/>
        <v>64.285714285714278</v>
      </c>
      <c r="V54" s="115">
        <f t="shared" si="95"/>
        <v>80.769230769230774</v>
      </c>
      <c r="W54" s="115">
        <f t="shared" si="95"/>
        <v>100</v>
      </c>
      <c r="X54" s="115">
        <f t="shared" si="95"/>
        <v>122.72727272727275</v>
      </c>
      <c r="Y54" s="116">
        <f t="shared" si="95"/>
        <v>150</v>
      </c>
      <c r="Z54" s="114">
        <f t="shared" ref="Z54:AJ54" si="96">IF(Z36="","",Z36-$Z36)</f>
        <v>0</v>
      </c>
      <c r="AA54" s="115">
        <f t="shared" si="96"/>
        <v>13.157894736842081</v>
      </c>
      <c r="AB54" s="115">
        <f t="shared" si="96"/>
        <v>27.777777777777771</v>
      </c>
      <c r="AC54" s="115">
        <f t="shared" si="96"/>
        <v>44.117647058823536</v>
      </c>
      <c r="AD54" s="115">
        <f t="shared" si="96"/>
        <v>62.5</v>
      </c>
      <c r="AE54" s="115">
        <f t="shared" si="96"/>
        <v>83.333333333333314</v>
      </c>
      <c r="AF54" s="115">
        <f t="shared" si="96"/>
        <v>107.14285714285717</v>
      </c>
      <c r="AG54" s="115">
        <f t="shared" si="96"/>
        <v>134.61538461538464</v>
      </c>
      <c r="AH54" s="115">
        <f t="shared" si="96"/>
        <v>166.66666666666669</v>
      </c>
      <c r="AI54" s="115">
        <f t="shared" si="96"/>
        <v>204.54545454545456</v>
      </c>
      <c r="AJ54" s="116">
        <f t="shared" si="96"/>
        <v>250</v>
      </c>
      <c r="AK54" s="114">
        <f t="shared" ref="AK54:AU54" si="97">IF(AK36="","",AK36-$AK36)</f>
        <v>0</v>
      </c>
      <c r="AL54" s="115">
        <f t="shared" si="97"/>
        <v>18.421052631578959</v>
      </c>
      <c r="AM54" s="115">
        <f t="shared" si="97"/>
        <v>38.888888888888914</v>
      </c>
      <c r="AN54" s="115">
        <f t="shared" si="97"/>
        <v>61.764705882352928</v>
      </c>
      <c r="AO54" s="115">
        <f t="shared" si="97"/>
        <v>87.5</v>
      </c>
      <c r="AP54" s="115">
        <f t="shared" si="97"/>
        <v>116.66666666666669</v>
      </c>
      <c r="AQ54" s="115">
        <f t="shared" si="97"/>
        <v>150</v>
      </c>
      <c r="AR54" s="115">
        <f t="shared" si="97"/>
        <v>188.46153846153845</v>
      </c>
      <c r="AS54" s="115">
        <f t="shared" si="97"/>
        <v>233.33333333333337</v>
      </c>
      <c r="AT54" s="115">
        <f t="shared" si="97"/>
        <v>286.36363636363637</v>
      </c>
      <c r="AU54" s="116">
        <f t="shared" si="97"/>
        <v>350</v>
      </c>
      <c r="AV54" s="114">
        <f t="shared" ref="AV54:BF54" si="98">IF(AV36="","",AV36-$AV36)</f>
        <v>0</v>
      </c>
      <c r="AW54" s="115">
        <f t="shared" si="98"/>
        <v>23.68421052631578</v>
      </c>
      <c r="AX54" s="115">
        <f t="shared" si="98"/>
        <v>50</v>
      </c>
      <c r="AY54" s="115">
        <f t="shared" si="98"/>
        <v>79.41176470588232</v>
      </c>
      <c r="AZ54" s="115">
        <f t="shared" si="98"/>
        <v>112.5</v>
      </c>
      <c r="BA54" s="115">
        <f t="shared" si="98"/>
        <v>150</v>
      </c>
      <c r="BB54" s="115">
        <f t="shared" si="98"/>
        <v>192.85714285714289</v>
      </c>
      <c r="BC54" s="115">
        <f t="shared" si="98"/>
        <v>242.30769230769226</v>
      </c>
      <c r="BD54" s="115">
        <f t="shared" si="98"/>
        <v>300</v>
      </c>
      <c r="BE54" s="115">
        <f t="shared" si="98"/>
        <v>368.18181818181813</v>
      </c>
      <c r="BF54" s="116">
        <f t="shared" si="98"/>
        <v>450</v>
      </c>
    </row>
    <row r="55" spans="1:59" s="18" customFormat="1">
      <c r="A55" s="189"/>
      <c r="B55" s="120" t="str">
        <f t="shared" si="78"/>
        <v>17,000 teu</v>
      </c>
      <c r="C55" s="120"/>
      <c r="D55" s="121">
        <f t="shared" ref="D55:N55" si="99">IF(D37="","",D37-$D37)</f>
        <v>0</v>
      </c>
      <c r="E55" s="122">
        <f t="shared" si="99"/>
        <v>3.1578947368421026</v>
      </c>
      <c r="F55" s="122">
        <f t="shared" si="99"/>
        <v>6.6666666666666714</v>
      </c>
      <c r="G55" s="122">
        <f t="shared" si="99"/>
        <v>10.588235294117652</v>
      </c>
      <c r="H55" s="122">
        <f t="shared" si="99"/>
        <v>15</v>
      </c>
      <c r="I55" s="122">
        <f t="shared" si="99"/>
        <v>20</v>
      </c>
      <c r="J55" s="122">
        <f t="shared" si="99"/>
        <v>25.714285714285708</v>
      </c>
      <c r="K55" s="122">
        <f t="shared" si="99"/>
        <v>32.307692307692307</v>
      </c>
      <c r="L55" s="122">
        <f t="shared" si="99"/>
        <v>40</v>
      </c>
      <c r="M55" s="122">
        <f t="shared" si="99"/>
        <v>49.090909090909093</v>
      </c>
      <c r="N55" s="123">
        <f t="shared" si="99"/>
        <v>60</v>
      </c>
      <c r="O55" s="121">
        <f t="shared" ref="O55:Y55" si="100">IF(O37="","",O37-$O37)</f>
        <v>0</v>
      </c>
      <c r="P55" s="122">
        <f t="shared" si="100"/>
        <v>12.23684210526315</v>
      </c>
      <c r="Q55" s="122">
        <f t="shared" si="100"/>
        <v>25.833333333333314</v>
      </c>
      <c r="R55" s="122">
        <f t="shared" si="100"/>
        <v>41.029411764705856</v>
      </c>
      <c r="S55" s="122">
        <f t="shared" si="100"/>
        <v>58.125</v>
      </c>
      <c r="T55" s="122">
        <f t="shared" si="100"/>
        <v>77.5</v>
      </c>
      <c r="U55" s="122">
        <f t="shared" si="100"/>
        <v>99.642857142857167</v>
      </c>
      <c r="V55" s="122">
        <f t="shared" si="100"/>
        <v>125.19230769230768</v>
      </c>
      <c r="W55" s="122">
        <f t="shared" si="100"/>
        <v>155</v>
      </c>
      <c r="X55" s="122">
        <f t="shared" si="100"/>
        <v>190.22727272727275</v>
      </c>
      <c r="Y55" s="123">
        <f t="shared" si="100"/>
        <v>232.5</v>
      </c>
      <c r="Z55" s="121">
        <f t="shared" ref="Z55:AJ55" si="101">IF(Z37="","",Z37-$Z37)</f>
        <v>0</v>
      </c>
      <c r="AA55" s="122">
        <f t="shared" si="101"/>
        <v>21.31578947368422</v>
      </c>
      <c r="AB55" s="122">
        <f t="shared" si="101"/>
        <v>45</v>
      </c>
      <c r="AC55" s="122">
        <f t="shared" si="101"/>
        <v>71.470588235294144</v>
      </c>
      <c r="AD55" s="122">
        <f t="shared" si="101"/>
        <v>101.25</v>
      </c>
      <c r="AE55" s="122">
        <f t="shared" si="101"/>
        <v>135</v>
      </c>
      <c r="AF55" s="122">
        <f t="shared" si="101"/>
        <v>173.57142857142856</v>
      </c>
      <c r="AG55" s="122">
        <f t="shared" si="101"/>
        <v>218.07692307692309</v>
      </c>
      <c r="AH55" s="122">
        <f t="shared" si="101"/>
        <v>270</v>
      </c>
      <c r="AI55" s="122">
        <f t="shared" si="101"/>
        <v>331.36363636363637</v>
      </c>
      <c r="AJ55" s="123">
        <f t="shared" si="101"/>
        <v>405</v>
      </c>
      <c r="AK55" s="121">
        <f t="shared" ref="AK55:AU55" si="102">IF(AK37="","",AK37-$AK37)</f>
        <v>0</v>
      </c>
      <c r="AL55" s="122">
        <f t="shared" si="102"/>
        <v>30.394736842105317</v>
      </c>
      <c r="AM55" s="122">
        <f t="shared" si="102"/>
        <v>64.166666666666629</v>
      </c>
      <c r="AN55" s="122">
        <f t="shared" si="102"/>
        <v>101.91176470588232</v>
      </c>
      <c r="AO55" s="122">
        <f t="shared" si="102"/>
        <v>144.375</v>
      </c>
      <c r="AP55" s="122">
        <f t="shared" si="102"/>
        <v>192.5</v>
      </c>
      <c r="AQ55" s="122">
        <f t="shared" si="102"/>
        <v>247.5</v>
      </c>
      <c r="AR55" s="122">
        <f t="shared" si="102"/>
        <v>310.96153846153845</v>
      </c>
      <c r="AS55" s="122">
        <f t="shared" si="102"/>
        <v>385</v>
      </c>
      <c r="AT55" s="122">
        <f t="shared" si="102"/>
        <v>472.5</v>
      </c>
      <c r="AU55" s="123">
        <f t="shared" si="102"/>
        <v>577.5</v>
      </c>
      <c r="AV55" s="121">
        <f t="shared" ref="AV55:BF55" si="103">IF(AV37="","",AV37-$AV37)</f>
        <v>0</v>
      </c>
      <c r="AW55" s="122">
        <f t="shared" si="103"/>
        <v>39.473684210526358</v>
      </c>
      <c r="AX55" s="122">
        <f t="shared" si="103"/>
        <v>83.333333333333371</v>
      </c>
      <c r="AY55" s="122">
        <f t="shared" si="103"/>
        <v>132.35294117647061</v>
      </c>
      <c r="AZ55" s="122">
        <f t="shared" si="103"/>
        <v>187.5</v>
      </c>
      <c r="BA55" s="122">
        <f t="shared" si="103"/>
        <v>250</v>
      </c>
      <c r="BB55" s="122">
        <f t="shared" si="103"/>
        <v>321.42857142857133</v>
      </c>
      <c r="BC55" s="122">
        <f t="shared" si="103"/>
        <v>403.84615384615381</v>
      </c>
      <c r="BD55" s="122">
        <f t="shared" si="103"/>
        <v>500</v>
      </c>
      <c r="BE55" s="122">
        <f t="shared" si="103"/>
        <v>613.63636363636374</v>
      </c>
      <c r="BF55" s="123">
        <f t="shared" si="103"/>
        <v>750</v>
      </c>
    </row>
    <row r="56" spans="1:59">
      <c r="A56" s="58" t="str">
        <f>A$20</f>
        <v>Bulk</v>
      </c>
      <c r="B56" s="59" t="str">
        <f t="shared" si="78"/>
        <v>Handymax</v>
      </c>
      <c r="C56" s="59"/>
      <c r="D56" s="124">
        <f t="shared" ref="D56:N56" si="104">IF(D38="","",D38-$D38)</f>
        <v>0</v>
      </c>
      <c r="E56" s="125">
        <f t="shared" si="104"/>
        <v>0.84745762711864359</v>
      </c>
      <c r="F56" s="125">
        <f t="shared" si="104"/>
        <v>1.7241379310344769</v>
      </c>
      <c r="G56" s="125">
        <f t="shared" si="104"/>
        <v>2.6315789473684106</v>
      </c>
      <c r="H56" s="125">
        <f t="shared" si="104"/>
        <v>3.5714285714285552</v>
      </c>
      <c r="I56" s="125">
        <f t="shared" si="104"/>
        <v>4.5454545454545254</v>
      </c>
      <c r="J56" s="125">
        <f t="shared" si="104"/>
        <v>5.5555555555555358</v>
      </c>
      <c r="K56" s="125">
        <f t="shared" si="104"/>
        <v>6.6037735849056318</v>
      </c>
      <c r="L56" s="125">
        <f t="shared" si="104"/>
        <v>7.6923076923076579</v>
      </c>
      <c r="M56" s="125">
        <f t="shared" si="104"/>
        <v>8.8235294117646674</v>
      </c>
      <c r="N56" s="126">
        <f t="shared" si="104"/>
        <v>9.9999999999999574</v>
      </c>
      <c r="O56" s="124">
        <f t="shared" ref="O56:Y56" si="105">IF(O38="","",O38-$O38)</f>
        <v>0</v>
      </c>
      <c r="P56" s="125">
        <f t="shared" si="105"/>
        <v>3.8135593220338819</v>
      </c>
      <c r="Q56" s="125">
        <f t="shared" si="105"/>
        <v>7.758620689655146</v>
      </c>
      <c r="R56" s="125">
        <f t="shared" si="105"/>
        <v>11.842105263157862</v>
      </c>
      <c r="S56" s="125">
        <f t="shared" si="105"/>
        <v>16.071428571428498</v>
      </c>
      <c r="T56" s="125">
        <f t="shared" si="105"/>
        <v>20.454545454545382</v>
      </c>
      <c r="U56" s="125">
        <f t="shared" si="105"/>
        <v>24.999999999999915</v>
      </c>
      <c r="V56" s="125">
        <f t="shared" si="105"/>
        <v>29.716981132075347</v>
      </c>
      <c r="W56" s="125">
        <f t="shared" si="105"/>
        <v>34.615384615384471</v>
      </c>
      <c r="X56" s="125">
        <f t="shared" si="105"/>
        <v>39.705882352940989</v>
      </c>
      <c r="Y56" s="126">
        <f t="shared" si="105"/>
        <v>44.999999999999829</v>
      </c>
      <c r="Z56" s="124">
        <f t="shared" ref="Z56:AJ56" si="106">IF(Z38="","",Z38-$Z38)</f>
        <v>0</v>
      </c>
      <c r="AA56" s="125">
        <f t="shared" si="106"/>
        <v>6.7796610169491487</v>
      </c>
      <c r="AB56" s="125">
        <f t="shared" si="106"/>
        <v>13.793103448275815</v>
      </c>
      <c r="AC56" s="125">
        <f t="shared" si="106"/>
        <v>21.052631578947285</v>
      </c>
      <c r="AD56" s="125">
        <f t="shared" si="106"/>
        <v>28.571428571428442</v>
      </c>
      <c r="AE56" s="125">
        <f t="shared" si="106"/>
        <v>36.363636363636203</v>
      </c>
      <c r="AF56" s="125">
        <f t="shared" si="106"/>
        <v>44.444444444444287</v>
      </c>
      <c r="AG56" s="125">
        <f t="shared" si="106"/>
        <v>52.830188679245055</v>
      </c>
      <c r="AH56" s="125">
        <f t="shared" si="106"/>
        <v>61.538461538461263</v>
      </c>
      <c r="AI56" s="125">
        <f t="shared" si="106"/>
        <v>70.588235294117339</v>
      </c>
      <c r="AJ56" s="126">
        <f t="shared" si="106"/>
        <v>79.999999999999659</v>
      </c>
      <c r="AK56" s="124">
        <f t="shared" ref="AK56:AU56" si="107">IF(AK38="","",AK38-$AK38)</f>
        <v>0</v>
      </c>
      <c r="AL56" s="125">
        <f t="shared" si="107"/>
        <v>9.7457627118643586</v>
      </c>
      <c r="AM56" s="125">
        <f t="shared" si="107"/>
        <v>19.827586206896513</v>
      </c>
      <c r="AN56" s="125">
        <f t="shared" si="107"/>
        <v>30.263157894736764</v>
      </c>
      <c r="AO56" s="125">
        <f t="shared" si="107"/>
        <v>41.071428571428442</v>
      </c>
      <c r="AP56" s="125">
        <f t="shared" si="107"/>
        <v>52.272727272727025</v>
      </c>
      <c r="AQ56" s="125">
        <f t="shared" si="107"/>
        <v>63.888888888888687</v>
      </c>
      <c r="AR56" s="125">
        <f t="shared" si="107"/>
        <v>75.943396226414734</v>
      </c>
      <c r="AS56" s="125">
        <f t="shared" si="107"/>
        <v>88.461538461538112</v>
      </c>
      <c r="AT56" s="125">
        <f t="shared" si="107"/>
        <v>101.47058823529369</v>
      </c>
      <c r="AU56" s="126">
        <f t="shared" si="107"/>
        <v>114.99999999999955</v>
      </c>
      <c r="AV56" s="124">
        <f t="shared" ref="AV56:BF56" si="108">IF(AV38="","",AV38-$AV38)</f>
        <v>0</v>
      </c>
      <c r="AW56" s="125">
        <f t="shared" si="108"/>
        <v>12.711864406779569</v>
      </c>
      <c r="AX56" s="125">
        <f t="shared" si="108"/>
        <v>25.862068965517096</v>
      </c>
      <c r="AY56" s="125">
        <f t="shared" si="108"/>
        <v>39.47368421052613</v>
      </c>
      <c r="AZ56" s="125">
        <f t="shared" si="108"/>
        <v>53.571428571428328</v>
      </c>
      <c r="BA56" s="125">
        <f t="shared" si="108"/>
        <v>68.181818181817903</v>
      </c>
      <c r="BB56" s="125">
        <f t="shared" si="108"/>
        <v>83.33333333333303</v>
      </c>
      <c r="BC56" s="125">
        <f t="shared" si="108"/>
        <v>99.05660377358447</v>
      </c>
      <c r="BD56" s="125">
        <f t="shared" si="108"/>
        <v>115.3846153846149</v>
      </c>
      <c r="BE56" s="125">
        <f t="shared" si="108"/>
        <v>132.35294117647004</v>
      </c>
      <c r="BF56" s="126">
        <f t="shared" si="108"/>
        <v>149.99999999999932</v>
      </c>
    </row>
    <row r="57" spans="1:59">
      <c r="A57" s="49"/>
      <c r="B57" s="50" t="str">
        <f t="shared" si="78"/>
        <v>Panamax</v>
      </c>
      <c r="C57" s="50"/>
      <c r="D57" s="114">
        <f t="shared" ref="D57:N57" si="109">IF(D39="","",D39-$D39)</f>
        <v>0</v>
      </c>
      <c r="E57" s="115">
        <f t="shared" si="109"/>
        <v>0.84745762711864359</v>
      </c>
      <c r="F57" s="115">
        <f t="shared" si="109"/>
        <v>1.7241379310344769</v>
      </c>
      <c r="G57" s="115">
        <f t="shared" si="109"/>
        <v>2.6315789473684106</v>
      </c>
      <c r="H57" s="115">
        <f t="shared" si="109"/>
        <v>3.5714285714285552</v>
      </c>
      <c r="I57" s="115">
        <f t="shared" si="109"/>
        <v>4.5454545454545254</v>
      </c>
      <c r="J57" s="115">
        <f t="shared" si="109"/>
        <v>5.5555555555555358</v>
      </c>
      <c r="K57" s="115">
        <f t="shared" si="109"/>
        <v>6.6037735849056318</v>
      </c>
      <c r="L57" s="115">
        <f t="shared" si="109"/>
        <v>7.6923076923076579</v>
      </c>
      <c r="M57" s="115">
        <f t="shared" si="109"/>
        <v>8.8235294117646674</v>
      </c>
      <c r="N57" s="116">
        <f t="shared" si="109"/>
        <v>9.9999999999999574</v>
      </c>
      <c r="O57" s="114">
        <f t="shared" ref="O57:Y57" si="110">IF(O39="","",O39-$O39)</f>
        <v>0</v>
      </c>
      <c r="P57" s="115">
        <f t="shared" si="110"/>
        <v>4.8728813559321793</v>
      </c>
      <c r="Q57" s="115">
        <f t="shared" si="110"/>
        <v>9.9137931034482563</v>
      </c>
      <c r="R57" s="115">
        <f t="shared" si="110"/>
        <v>15.131578947368382</v>
      </c>
      <c r="S57" s="115">
        <f t="shared" si="110"/>
        <v>20.535714285714221</v>
      </c>
      <c r="T57" s="115">
        <f t="shared" si="110"/>
        <v>26.136363636363512</v>
      </c>
      <c r="U57" s="115">
        <f t="shared" si="110"/>
        <v>31.944444444444343</v>
      </c>
      <c r="V57" s="115">
        <f t="shared" si="110"/>
        <v>37.971698113207367</v>
      </c>
      <c r="W57" s="115">
        <f t="shared" si="110"/>
        <v>44.230769230769056</v>
      </c>
      <c r="X57" s="115">
        <f t="shared" si="110"/>
        <v>50.735294117646845</v>
      </c>
      <c r="Y57" s="116">
        <f t="shared" si="110"/>
        <v>57.499999999999773</v>
      </c>
      <c r="Z57" s="114">
        <f t="shared" ref="Z57:AJ57" si="111">IF(Z39="","",Z39-$Z39)</f>
        <v>0</v>
      </c>
      <c r="AA57" s="115">
        <f t="shared" si="111"/>
        <v>8.8983050847457434</v>
      </c>
      <c r="AB57" s="115">
        <f t="shared" si="111"/>
        <v>18.103448275861979</v>
      </c>
      <c r="AC57" s="115">
        <f t="shared" si="111"/>
        <v>27.631578947368325</v>
      </c>
      <c r="AD57" s="115">
        <f t="shared" si="111"/>
        <v>37.499999999999886</v>
      </c>
      <c r="AE57" s="115">
        <f t="shared" si="111"/>
        <v>47.727272727272521</v>
      </c>
      <c r="AF57" s="115">
        <f t="shared" si="111"/>
        <v>58.333333333333144</v>
      </c>
      <c r="AG57" s="115">
        <f t="shared" si="111"/>
        <v>69.339622641509209</v>
      </c>
      <c r="AH57" s="115">
        <f t="shared" si="111"/>
        <v>80.769230769230489</v>
      </c>
      <c r="AI57" s="115">
        <f t="shared" si="111"/>
        <v>92.647058823529051</v>
      </c>
      <c r="AJ57" s="116">
        <f t="shared" si="111"/>
        <v>104.99999999999955</v>
      </c>
      <c r="AK57" s="114">
        <f t="shared" ref="AK57:AU57" si="112">IF(AK39="","",AK39-$AK39)</f>
        <v>0</v>
      </c>
      <c r="AL57" s="115">
        <f t="shared" si="112"/>
        <v>12.923728813559251</v>
      </c>
      <c r="AM57" s="115">
        <f t="shared" si="112"/>
        <v>26.293103448275815</v>
      </c>
      <c r="AN57" s="115">
        <f t="shared" si="112"/>
        <v>40.131578947368325</v>
      </c>
      <c r="AO57" s="115">
        <f t="shared" si="112"/>
        <v>54.464285714285552</v>
      </c>
      <c r="AP57" s="115">
        <f t="shared" si="112"/>
        <v>69.318181818181529</v>
      </c>
      <c r="AQ57" s="115">
        <f t="shared" si="112"/>
        <v>84.722222222221944</v>
      </c>
      <c r="AR57" s="115">
        <f t="shared" si="112"/>
        <v>100.70754716981094</v>
      </c>
      <c r="AS57" s="115">
        <f t="shared" si="112"/>
        <v>117.30769230769181</v>
      </c>
      <c r="AT57" s="115">
        <f t="shared" si="112"/>
        <v>134.55882352941126</v>
      </c>
      <c r="AU57" s="116">
        <f t="shared" si="112"/>
        <v>152.49999999999932</v>
      </c>
      <c r="AV57" s="114">
        <f t="shared" ref="AV57:BF57" si="113">IF(AV39="","",AV39-$AV39)</f>
        <v>0</v>
      </c>
      <c r="AW57" s="115">
        <f t="shared" si="113"/>
        <v>16.949152542372872</v>
      </c>
      <c r="AX57" s="115">
        <f t="shared" si="113"/>
        <v>34.482758620689538</v>
      </c>
      <c r="AY57" s="115">
        <f t="shared" si="113"/>
        <v>52.631578947368325</v>
      </c>
      <c r="AZ57" s="115">
        <f t="shared" si="113"/>
        <v>71.428571428571104</v>
      </c>
      <c r="BA57" s="115">
        <f t="shared" si="113"/>
        <v>90.909090909090537</v>
      </c>
      <c r="BB57" s="115">
        <f t="shared" si="113"/>
        <v>111.11111111111063</v>
      </c>
      <c r="BC57" s="115">
        <f t="shared" si="113"/>
        <v>132.07547169811278</v>
      </c>
      <c r="BD57" s="115">
        <f t="shared" si="113"/>
        <v>153.84615384615313</v>
      </c>
      <c r="BE57" s="115">
        <f t="shared" si="113"/>
        <v>176.47058823529346</v>
      </c>
      <c r="BF57" s="116">
        <f t="shared" si="113"/>
        <v>199.99999999999909</v>
      </c>
    </row>
    <row r="58" spans="1:59">
      <c r="A58" s="49"/>
      <c r="B58" s="54" t="str">
        <f t="shared" si="78"/>
        <v>Capesize</v>
      </c>
      <c r="C58" s="54"/>
      <c r="D58" s="117">
        <f t="shared" ref="D58:N58" si="114">IF(D40="","",D40-$D40)</f>
        <v>0</v>
      </c>
      <c r="E58" s="118">
        <f t="shared" si="114"/>
        <v>0.84745762711864359</v>
      </c>
      <c r="F58" s="118">
        <f t="shared" si="114"/>
        <v>1.7241379310344769</v>
      </c>
      <c r="G58" s="118">
        <f t="shared" si="114"/>
        <v>2.6315789473684106</v>
      </c>
      <c r="H58" s="118">
        <f t="shared" si="114"/>
        <v>3.5714285714285552</v>
      </c>
      <c r="I58" s="118">
        <f t="shared" si="114"/>
        <v>4.5454545454545254</v>
      </c>
      <c r="J58" s="118">
        <f t="shared" si="114"/>
        <v>5.5555555555555358</v>
      </c>
      <c r="K58" s="118">
        <f t="shared" si="114"/>
        <v>6.6037735849056318</v>
      </c>
      <c r="L58" s="118">
        <f t="shared" si="114"/>
        <v>7.6923076923076579</v>
      </c>
      <c r="M58" s="118">
        <f t="shared" si="114"/>
        <v>8.8235294117646674</v>
      </c>
      <c r="N58" s="119">
        <f t="shared" si="114"/>
        <v>9.9999999999999574</v>
      </c>
      <c r="O58" s="117">
        <f t="shared" ref="O58:Y58" si="115">IF(O40="","",O40-$O40)</f>
        <v>0</v>
      </c>
      <c r="P58" s="118">
        <f t="shared" si="115"/>
        <v>5.579096045197673</v>
      </c>
      <c r="Q58" s="118">
        <f t="shared" si="115"/>
        <v>11.350574712643606</v>
      </c>
      <c r="R58" s="118">
        <f t="shared" si="115"/>
        <v>17.32456140350871</v>
      </c>
      <c r="S58" s="118">
        <f t="shared" si="115"/>
        <v>23.511904761904646</v>
      </c>
      <c r="T58" s="118">
        <f t="shared" si="115"/>
        <v>29.924242424242266</v>
      </c>
      <c r="U58" s="118">
        <f t="shared" si="115"/>
        <v>36.574074074073906</v>
      </c>
      <c r="V58" s="118">
        <f t="shared" si="115"/>
        <v>43.474842767295399</v>
      </c>
      <c r="W58" s="118">
        <f t="shared" si="115"/>
        <v>50.641025641025408</v>
      </c>
      <c r="X58" s="118">
        <f t="shared" si="115"/>
        <v>58.088235294117396</v>
      </c>
      <c r="Y58" s="119">
        <f t="shared" si="115"/>
        <v>65.83333333333303</v>
      </c>
      <c r="Z58" s="117">
        <f t="shared" ref="Z58:AJ58" si="116">IF(Z40="","",Z40-$Z40)</f>
        <v>0</v>
      </c>
      <c r="AA58" s="118">
        <f t="shared" si="116"/>
        <v>10.310734463276731</v>
      </c>
      <c r="AB58" s="118">
        <f t="shared" si="116"/>
        <v>20.977011494252793</v>
      </c>
      <c r="AC58" s="118">
        <f t="shared" si="116"/>
        <v>32.017543859648981</v>
      </c>
      <c r="AD58" s="118">
        <f t="shared" si="116"/>
        <v>43.452380952380736</v>
      </c>
      <c r="AE58" s="118">
        <f t="shared" si="116"/>
        <v>55.303030303030027</v>
      </c>
      <c r="AF58" s="118">
        <f t="shared" si="116"/>
        <v>67.592592592592268</v>
      </c>
      <c r="AG58" s="118">
        <f t="shared" si="116"/>
        <v>80.34591194968516</v>
      </c>
      <c r="AH58" s="118">
        <f t="shared" si="116"/>
        <v>93.589743589743193</v>
      </c>
      <c r="AI58" s="118">
        <f t="shared" si="116"/>
        <v>107.35294117647015</v>
      </c>
      <c r="AJ58" s="119">
        <f t="shared" si="116"/>
        <v>121.66666666666606</v>
      </c>
      <c r="AK58" s="117">
        <f t="shared" ref="AK58:AU58" si="117">IF(AK40="","",AK40-$AK40)</f>
        <v>0</v>
      </c>
      <c r="AL58" s="118">
        <f t="shared" si="117"/>
        <v>15.042372881355845</v>
      </c>
      <c r="AM58" s="118">
        <f t="shared" si="117"/>
        <v>30.603448275861979</v>
      </c>
      <c r="AN58" s="118">
        <f t="shared" si="117"/>
        <v>46.710526315789252</v>
      </c>
      <c r="AO58" s="118">
        <f t="shared" si="117"/>
        <v>63.392857142856883</v>
      </c>
      <c r="AP58" s="118">
        <f t="shared" si="117"/>
        <v>80.681818181817903</v>
      </c>
      <c r="AQ58" s="118">
        <f t="shared" si="117"/>
        <v>98.611111111110745</v>
      </c>
      <c r="AR58" s="118">
        <f t="shared" si="117"/>
        <v>117.21698113207503</v>
      </c>
      <c r="AS58" s="118">
        <f t="shared" si="117"/>
        <v>136.53846153846098</v>
      </c>
      <c r="AT58" s="118">
        <f t="shared" si="117"/>
        <v>156.61764705882297</v>
      </c>
      <c r="AU58" s="119">
        <f t="shared" si="117"/>
        <v>177.49999999999932</v>
      </c>
      <c r="AV58" s="117">
        <f t="shared" ref="AV58:BF58" si="118">IF(AV40="","",AV40-$AV40)</f>
        <v>0</v>
      </c>
      <c r="AW58" s="118">
        <f t="shared" si="118"/>
        <v>19.77401129943496</v>
      </c>
      <c r="AX58" s="118">
        <f t="shared" si="118"/>
        <v>40.229885057470938</v>
      </c>
      <c r="AY58" s="118">
        <f t="shared" si="118"/>
        <v>61.40350877192941</v>
      </c>
      <c r="AZ58" s="118">
        <f t="shared" si="118"/>
        <v>83.33333333333303</v>
      </c>
      <c r="BA58" s="118">
        <f t="shared" si="118"/>
        <v>106.06060606060555</v>
      </c>
      <c r="BB58" s="118">
        <f t="shared" si="118"/>
        <v>129.62962962962911</v>
      </c>
      <c r="BC58" s="118">
        <f t="shared" si="118"/>
        <v>154.08805031446468</v>
      </c>
      <c r="BD58" s="118">
        <f t="shared" si="118"/>
        <v>179.48717948717876</v>
      </c>
      <c r="BE58" s="118">
        <f t="shared" si="118"/>
        <v>205.88235294117544</v>
      </c>
      <c r="BF58" s="119">
        <f t="shared" si="118"/>
        <v>233.33333333333235</v>
      </c>
    </row>
    <row r="59" spans="1:59"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</row>
    <row r="60" spans="1:59"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</row>
    <row r="61" spans="1:59"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</row>
    <row r="62" spans="1:59"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</row>
    <row r="63" spans="1:59">
      <c r="A63" s="7" t="s">
        <v>89</v>
      </c>
      <c r="D63" s="283"/>
      <c r="E63" s="283"/>
      <c r="F63" s="283"/>
      <c r="G63" s="283"/>
      <c r="H63" s="283"/>
      <c r="I63" s="283"/>
      <c r="J63" s="283"/>
      <c r="K63" s="283"/>
      <c r="L63" s="283"/>
      <c r="M63" s="283"/>
      <c r="N63" s="283"/>
      <c r="O63" s="283"/>
      <c r="P63" s="283"/>
      <c r="Q63" s="283"/>
      <c r="R63" s="283"/>
      <c r="S63" s="283"/>
      <c r="T63" s="283"/>
      <c r="U63" s="283"/>
      <c r="V63" s="283"/>
      <c r="W63" s="283"/>
      <c r="X63" s="283"/>
      <c r="Y63" s="283"/>
      <c r="Z63" s="283"/>
      <c r="AA63" s="283"/>
      <c r="AB63" s="283"/>
      <c r="AC63" s="283"/>
      <c r="AD63" s="283"/>
      <c r="AE63" s="283"/>
      <c r="AF63" s="283"/>
      <c r="AG63" s="283"/>
      <c r="AH63" s="283"/>
      <c r="AI63" s="283"/>
      <c r="AJ63" s="283"/>
      <c r="AK63" s="283"/>
      <c r="AL63" s="283"/>
      <c r="AM63" s="283"/>
      <c r="AN63" s="283"/>
      <c r="AO63" s="283"/>
      <c r="AP63" s="283"/>
      <c r="AQ63" s="283"/>
      <c r="AR63" s="283"/>
      <c r="AS63" s="283"/>
      <c r="AT63" s="283"/>
      <c r="AU63" s="283"/>
      <c r="AV63" s="283"/>
      <c r="AW63" s="283"/>
      <c r="AX63" s="283"/>
      <c r="AY63" s="283"/>
      <c r="AZ63" s="283"/>
      <c r="BA63" s="283"/>
      <c r="BB63" s="283"/>
      <c r="BC63" s="283"/>
      <c r="BD63" s="283"/>
      <c r="BE63" s="283"/>
      <c r="BF63" s="283"/>
    </row>
    <row r="64" spans="1:59">
      <c r="A64" s="5"/>
      <c r="B64" s="6"/>
      <c r="C64" s="6"/>
      <c r="D64" s="280" t="s">
        <v>28</v>
      </c>
      <c r="E64" s="281"/>
      <c r="F64" s="281"/>
      <c r="G64" s="281"/>
      <c r="H64" s="281"/>
      <c r="I64" s="281"/>
      <c r="J64" s="281"/>
      <c r="K64" s="281"/>
      <c r="L64" s="281"/>
      <c r="M64" s="281"/>
      <c r="N64" s="282"/>
      <c r="O64" s="280" t="s">
        <v>28</v>
      </c>
      <c r="P64" s="281"/>
      <c r="Q64" s="281"/>
      <c r="R64" s="281"/>
      <c r="S64" s="281"/>
      <c r="T64" s="281"/>
      <c r="U64" s="281"/>
      <c r="V64" s="281"/>
      <c r="W64" s="281"/>
      <c r="X64" s="281"/>
      <c r="Y64" s="282"/>
      <c r="Z64" s="280" t="s">
        <v>28</v>
      </c>
      <c r="AA64" s="281"/>
      <c r="AB64" s="281"/>
      <c r="AC64" s="281"/>
      <c r="AD64" s="281"/>
      <c r="AE64" s="281"/>
      <c r="AF64" s="281"/>
      <c r="AG64" s="281"/>
      <c r="AH64" s="281"/>
      <c r="AI64" s="281"/>
      <c r="AJ64" s="282"/>
      <c r="AK64" s="280" t="s">
        <v>28</v>
      </c>
      <c r="AL64" s="281"/>
      <c r="AM64" s="281"/>
      <c r="AN64" s="281"/>
      <c r="AO64" s="281"/>
      <c r="AP64" s="281"/>
      <c r="AQ64" s="281"/>
      <c r="AR64" s="281"/>
      <c r="AS64" s="281"/>
      <c r="AT64" s="281"/>
      <c r="AU64" s="282"/>
      <c r="AV64" s="280" t="s">
        <v>28</v>
      </c>
      <c r="AW64" s="281"/>
      <c r="AX64" s="281"/>
      <c r="AY64" s="281"/>
      <c r="AZ64" s="281"/>
      <c r="BA64" s="281"/>
      <c r="BB64" s="281"/>
      <c r="BC64" s="281"/>
      <c r="BD64" s="281"/>
      <c r="BE64" s="281"/>
      <c r="BF64" s="282"/>
    </row>
    <row r="65" spans="1:58">
      <c r="A65" s="5" t="s">
        <v>0</v>
      </c>
      <c r="B65" s="6" t="s">
        <v>3</v>
      </c>
      <c r="C65" s="6"/>
      <c r="D65" s="280" t="s">
        <v>16</v>
      </c>
      <c r="E65" s="281"/>
      <c r="F65" s="281"/>
      <c r="G65" s="281"/>
      <c r="H65" s="281"/>
      <c r="I65" s="281"/>
      <c r="J65" s="281"/>
      <c r="K65" s="281"/>
      <c r="L65" s="281"/>
      <c r="M65" s="281"/>
      <c r="N65" s="282"/>
      <c r="O65" s="280" t="s">
        <v>8</v>
      </c>
      <c r="P65" s="281"/>
      <c r="Q65" s="281"/>
      <c r="R65" s="281"/>
      <c r="S65" s="281"/>
      <c r="T65" s="281"/>
      <c r="U65" s="281"/>
      <c r="V65" s="281"/>
      <c r="W65" s="281"/>
      <c r="X65" s="281"/>
      <c r="Y65" s="282"/>
      <c r="Z65" s="280" t="s">
        <v>9</v>
      </c>
      <c r="AA65" s="281"/>
      <c r="AB65" s="281"/>
      <c r="AC65" s="281"/>
      <c r="AD65" s="281"/>
      <c r="AE65" s="281"/>
      <c r="AF65" s="281"/>
      <c r="AG65" s="281"/>
      <c r="AH65" s="281"/>
      <c r="AI65" s="281"/>
      <c r="AJ65" s="282"/>
      <c r="AK65" s="280" t="s">
        <v>10</v>
      </c>
      <c r="AL65" s="281"/>
      <c r="AM65" s="281"/>
      <c r="AN65" s="281"/>
      <c r="AO65" s="281"/>
      <c r="AP65" s="281"/>
      <c r="AQ65" s="281"/>
      <c r="AR65" s="281"/>
      <c r="AS65" s="281"/>
      <c r="AT65" s="281"/>
      <c r="AU65" s="282"/>
      <c r="AV65" s="280" t="s">
        <v>11</v>
      </c>
      <c r="AW65" s="281"/>
      <c r="AX65" s="281"/>
      <c r="AY65" s="281"/>
      <c r="AZ65" s="281"/>
      <c r="BA65" s="281"/>
      <c r="BB65" s="281"/>
      <c r="BC65" s="281"/>
      <c r="BD65" s="281"/>
      <c r="BE65" s="281"/>
      <c r="BF65" s="282"/>
    </row>
    <row r="66" spans="1:58">
      <c r="A66" s="5"/>
      <c r="B66" s="6"/>
      <c r="C66" s="6"/>
      <c r="D66" s="14" t="s">
        <v>18</v>
      </c>
      <c r="E66" s="15" t="s">
        <v>32</v>
      </c>
      <c r="F66" s="15" t="s">
        <v>33</v>
      </c>
      <c r="G66" s="15" t="s">
        <v>34</v>
      </c>
      <c r="H66" s="15" t="s">
        <v>19</v>
      </c>
      <c r="I66" s="15" t="s">
        <v>35</v>
      </c>
      <c r="J66" s="15" t="s">
        <v>20</v>
      </c>
      <c r="K66" s="15" t="s">
        <v>36</v>
      </c>
      <c r="L66" s="15" t="s">
        <v>21</v>
      </c>
      <c r="M66" s="15" t="s">
        <v>38</v>
      </c>
      <c r="N66" s="15" t="s">
        <v>39</v>
      </c>
      <c r="O66" s="14" t="s">
        <v>18</v>
      </c>
      <c r="P66" s="15" t="s">
        <v>32</v>
      </c>
      <c r="Q66" s="15" t="s">
        <v>33</v>
      </c>
      <c r="R66" s="15" t="s">
        <v>34</v>
      </c>
      <c r="S66" s="15" t="s">
        <v>19</v>
      </c>
      <c r="T66" s="15" t="s">
        <v>35</v>
      </c>
      <c r="U66" s="15" t="s">
        <v>20</v>
      </c>
      <c r="V66" s="15" t="s">
        <v>36</v>
      </c>
      <c r="W66" s="15" t="s">
        <v>21</v>
      </c>
      <c r="X66" s="15" t="s">
        <v>38</v>
      </c>
      <c r="Y66" s="15" t="s">
        <v>39</v>
      </c>
      <c r="Z66" s="14" t="s">
        <v>18</v>
      </c>
      <c r="AA66" s="15" t="s">
        <v>32</v>
      </c>
      <c r="AB66" s="15" t="s">
        <v>33</v>
      </c>
      <c r="AC66" s="15" t="s">
        <v>34</v>
      </c>
      <c r="AD66" s="15" t="s">
        <v>19</v>
      </c>
      <c r="AE66" s="15" t="s">
        <v>35</v>
      </c>
      <c r="AF66" s="15" t="s">
        <v>20</v>
      </c>
      <c r="AG66" s="15" t="s">
        <v>36</v>
      </c>
      <c r="AH66" s="15" t="s">
        <v>21</v>
      </c>
      <c r="AI66" s="15" t="s">
        <v>38</v>
      </c>
      <c r="AJ66" s="15" t="s">
        <v>39</v>
      </c>
      <c r="AK66" s="14" t="s">
        <v>18</v>
      </c>
      <c r="AL66" s="15" t="s">
        <v>32</v>
      </c>
      <c r="AM66" s="15" t="s">
        <v>33</v>
      </c>
      <c r="AN66" s="15" t="s">
        <v>34</v>
      </c>
      <c r="AO66" s="15" t="s">
        <v>19</v>
      </c>
      <c r="AP66" s="15" t="s">
        <v>35</v>
      </c>
      <c r="AQ66" s="15" t="s">
        <v>20</v>
      </c>
      <c r="AR66" s="15" t="s">
        <v>36</v>
      </c>
      <c r="AS66" s="15" t="s">
        <v>21</v>
      </c>
      <c r="AT66" s="15" t="s">
        <v>38</v>
      </c>
      <c r="AU66" s="15" t="s">
        <v>39</v>
      </c>
      <c r="AV66" s="14" t="s">
        <v>18</v>
      </c>
      <c r="AW66" s="15" t="s">
        <v>32</v>
      </c>
      <c r="AX66" s="15" t="s">
        <v>33</v>
      </c>
      <c r="AY66" s="15" t="s">
        <v>34</v>
      </c>
      <c r="AZ66" s="15" t="s">
        <v>19</v>
      </c>
      <c r="BA66" s="15" t="s">
        <v>35</v>
      </c>
      <c r="BB66" s="15" t="s">
        <v>20</v>
      </c>
      <c r="BC66" s="15" t="s">
        <v>36</v>
      </c>
      <c r="BD66" s="15" t="s">
        <v>21</v>
      </c>
      <c r="BE66" s="15" t="s">
        <v>38</v>
      </c>
      <c r="BF66" s="15" t="s">
        <v>39</v>
      </c>
    </row>
    <row r="67" spans="1:58">
      <c r="A67" s="5"/>
      <c r="B67" s="6"/>
      <c r="C67" s="6"/>
      <c r="D67" s="14" t="s">
        <v>25</v>
      </c>
      <c r="E67" s="15" t="s">
        <v>25</v>
      </c>
      <c r="F67" s="15" t="s">
        <v>25</v>
      </c>
      <c r="G67" s="15" t="s">
        <v>25</v>
      </c>
      <c r="H67" s="15" t="s">
        <v>25</v>
      </c>
      <c r="I67" s="15" t="s">
        <v>25</v>
      </c>
      <c r="J67" s="15" t="s">
        <v>25</v>
      </c>
      <c r="K67" s="15" t="s">
        <v>25</v>
      </c>
      <c r="L67" s="15" t="s">
        <v>25</v>
      </c>
      <c r="M67" s="15" t="s">
        <v>25</v>
      </c>
      <c r="N67" s="16" t="s">
        <v>25</v>
      </c>
      <c r="O67" s="14" t="s">
        <v>25</v>
      </c>
      <c r="P67" s="15" t="s">
        <v>25</v>
      </c>
      <c r="Q67" s="15" t="s">
        <v>25</v>
      </c>
      <c r="R67" s="15" t="s">
        <v>25</v>
      </c>
      <c r="S67" s="15" t="s">
        <v>25</v>
      </c>
      <c r="T67" s="15" t="s">
        <v>25</v>
      </c>
      <c r="U67" s="15" t="s">
        <v>25</v>
      </c>
      <c r="V67" s="15" t="s">
        <v>25</v>
      </c>
      <c r="W67" s="15" t="s">
        <v>25</v>
      </c>
      <c r="X67" s="15" t="s">
        <v>25</v>
      </c>
      <c r="Y67" s="16" t="s">
        <v>25</v>
      </c>
      <c r="Z67" s="14" t="s">
        <v>25</v>
      </c>
      <c r="AA67" s="15" t="s">
        <v>25</v>
      </c>
      <c r="AB67" s="15" t="s">
        <v>25</v>
      </c>
      <c r="AC67" s="15" t="s">
        <v>25</v>
      </c>
      <c r="AD67" s="15" t="s">
        <v>25</v>
      </c>
      <c r="AE67" s="15" t="s">
        <v>25</v>
      </c>
      <c r="AF67" s="15" t="s">
        <v>25</v>
      </c>
      <c r="AG67" s="15" t="s">
        <v>25</v>
      </c>
      <c r="AH67" s="15" t="s">
        <v>25</v>
      </c>
      <c r="AI67" s="15" t="s">
        <v>25</v>
      </c>
      <c r="AJ67" s="16" t="s">
        <v>25</v>
      </c>
      <c r="AK67" s="14" t="s">
        <v>25</v>
      </c>
      <c r="AL67" s="15" t="s">
        <v>25</v>
      </c>
      <c r="AM67" s="15" t="s">
        <v>25</v>
      </c>
      <c r="AN67" s="15" t="s">
        <v>25</v>
      </c>
      <c r="AO67" s="15" t="s">
        <v>25</v>
      </c>
      <c r="AP67" s="15" t="s">
        <v>25</v>
      </c>
      <c r="AQ67" s="15" t="s">
        <v>25</v>
      </c>
      <c r="AR67" s="15" t="s">
        <v>25</v>
      </c>
      <c r="AS67" s="15" t="s">
        <v>25</v>
      </c>
      <c r="AT67" s="15" t="s">
        <v>25</v>
      </c>
      <c r="AU67" s="16" t="s">
        <v>25</v>
      </c>
      <c r="AV67" s="14" t="s">
        <v>25</v>
      </c>
      <c r="AW67" s="15" t="s">
        <v>25</v>
      </c>
      <c r="AX67" s="15" t="s">
        <v>25</v>
      </c>
      <c r="AY67" s="15" t="s">
        <v>25</v>
      </c>
      <c r="AZ67" s="15" t="s">
        <v>25</v>
      </c>
      <c r="BA67" s="15" t="s">
        <v>25</v>
      </c>
      <c r="BB67" s="15" t="s">
        <v>25</v>
      </c>
      <c r="BC67" s="15" t="s">
        <v>25</v>
      </c>
      <c r="BD67" s="15" t="s">
        <v>25</v>
      </c>
      <c r="BE67" s="15" t="s">
        <v>25</v>
      </c>
      <c r="BF67" s="16" t="s">
        <v>25</v>
      </c>
    </row>
    <row r="68" spans="1:58">
      <c r="A68" s="49" t="str">
        <f>A$14</f>
        <v>Container</v>
      </c>
      <c r="B68" s="50" t="str">
        <f>B50</f>
        <v>1,000 teu</v>
      </c>
      <c r="C68" s="50"/>
      <c r="D68" s="51">
        <f>IF(D50=0,1,IF(D50="","",IF(D32/($D32+$U14)&lt;1,1,D32/($D32+$U14))))</f>
        <v>1</v>
      </c>
      <c r="E68" s="52">
        <f t="shared" ref="E68:N68" si="119">IF(E50=0,1,IF(E50="","",IF(E32/($D32+$U14)&lt;1,1,E32/($D32+$U14))))</f>
        <v>1</v>
      </c>
      <c r="F68" s="52">
        <f t="shared" si="119"/>
        <v>1</v>
      </c>
      <c r="G68" s="52">
        <f t="shared" si="119"/>
        <v>1</v>
      </c>
      <c r="H68" s="52">
        <f>IF(H50=0,1,IF(H50="","",IF(H32/($D32+$U14)&lt;1,1,H32/($D32+$U14))))</f>
        <v>1</v>
      </c>
      <c r="I68" s="52">
        <f t="shared" si="119"/>
        <v>1</v>
      </c>
      <c r="J68" s="52">
        <f t="shared" si="119"/>
        <v>1</v>
      </c>
      <c r="K68" s="52">
        <f t="shared" si="119"/>
        <v>1</v>
      </c>
      <c r="L68" s="52">
        <f t="shared" si="119"/>
        <v>1</v>
      </c>
      <c r="M68" s="52">
        <f t="shared" si="119"/>
        <v>1</v>
      </c>
      <c r="N68" s="53">
        <f t="shared" si="119"/>
        <v>1</v>
      </c>
      <c r="O68" s="51">
        <f>IF(O50=0,1,IF(O50="","",IF(O32/($O32+$U14)&lt;1,1,O32/($O32+$U14))))</f>
        <v>1</v>
      </c>
      <c r="P68" s="52">
        <f t="shared" ref="P68:Y68" si="120">IF(P50=0,1,IF(P50="","",IF(P32/($O32+$U14)&lt;1,1,P32/($O32+$U14))))</f>
        <v>1</v>
      </c>
      <c r="Q68" s="52">
        <f t="shared" si="120"/>
        <v>1</v>
      </c>
      <c r="R68" s="52">
        <f t="shared" si="120"/>
        <v>1</v>
      </c>
      <c r="S68" s="52">
        <f t="shared" si="120"/>
        <v>1</v>
      </c>
      <c r="T68" s="52">
        <f t="shared" si="120"/>
        <v>1</v>
      </c>
      <c r="U68" s="52">
        <f t="shared" si="120"/>
        <v>1</v>
      </c>
      <c r="V68" s="52">
        <f t="shared" si="120"/>
        <v>1</v>
      </c>
      <c r="W68" s="52">
        <f t="shared" si="120"/>
        <v>1</v>
      </c>
      <c r="X68" s="52">
        <f t="shared" si="120"/>
        <v>1.0300107682943953</v>
      </c>
      <c r="Y68" s="53">
        <f t="shared" si="120"/>
        <v>1.0918114143920592</v>
      </c>
      <c r="Z68" s="51">
        <f>IF(Z50=0,1,IF(Z50="","",IF(Z32/($Z32+$U14)&lt;1,1,Z32/($Z32+$U14))))</f>
        <v>1</v>
      </c>
      <c r="AA68" s="52">
        <f t="shared" ref="AA68:AJ68" si="121">IF(AA50=0,1,IF(AA50="","",IF(AA32/($Z32+$U14)&lt;1,1,AA32/($Z32+$U14))))</f>
        <v>1</v>
      </c>
      <c r="AB68" s="52">
        <f t="shared" si="121"/>
        <v>1</v>
      </c>
      <c r="AC68" s="52">
        <f t="shared" si="121"/>
        <v>1</v>
      </c>
      <c r="AD68" s="52">
        <f t="shared" si="121"/>
        <v>1</v>
      </c>
      <c r="AE68" s="52">
        <f t="shared" si="121"/>
        <v>1</v>
      </c>
      <c r="AF68" s="52">
        <f t="shared" si="121"/>
        <v>1.0341261633919336</v>
      </c>
      <c r="AG68" s="52">
        <f t="shared" si="121"/>
        <v>1.0867088496660997</v>
      </c>
      <c r="AH68" s="52">
        <f t="shared" si="121"/>
        <v>1.1449253951839264</v>
      </c>
      <c r="AI68" s="52">
        <f t="shared" si="121"/>
        <v>1.2097324930245261</v>
      </c>
      <c r="AJ68" s="53">
        <f t="shared" si="121"/>
        <v>1.2823164426059974</v>
      </c>
      <c r="AK68" s="51">
        <f>IF(AK50=0,1,IF(AK50="","",IF(AK32/($AK32+$U14)&lt;1,1,AK32/($AK32+$U14))))</f>
        <v>1</v>
      </c>
      <c r="AL68" s="52">
        <f t="shared" ref="AL68:AU68" si="122">IF(AL50=0,1,IF(AL50="","",IF(AL32/($AK32+$U14)&lt;1,1,AL32/($AK32+$U14))))</f>
        <v>1</v>
      </c>
      <c r="AM68" s="52">
        <f t="shared" si="122"/>
        <v>1</v>
      </c>
      <c r="AN68" s="52">
        <f t="shared" si="122"/>
        <v>1</v>
      </c>
      <c r="AO68" s="52">
        <f t="shared" si="122"/>
        <v>1.0065703603743112</v>
      </c>
      <c r="AP68" s="52">
        <f t="shared" si="122"/>
        <v>1.0530274539300488</v>
      </c>
      <c r="AQ68" s="52">
        <f t="shared" si="122"/>
        <v>1.1039803952492446</v>
      </c>
      <c r="AR68" s="52">
        <f t="shared" si="122"/>
        <v>1.1601149916178501</v>
      </c>
      <c r="AS68" s="52">
        <f t="shared" si="122"/>
        <v>1.2222640090259493</v>
      </c>
      <c r="AT68" s="52">
        <f t="shared" si="122"/>
        <v>1.291448764253833</v>
      </c>
      <c r="AU68" s="53">
        <f t="shared" si="122"/>
        <v>1.368935690109063</v>
      </c>
      <c r="AV68" s="51">
        <f>IF(AV50=0,1,IF(AV50="","",IF(AV32/($AV32+$U14)&lt;1,1,AV32/($AV32+$U14))))</f>
        <v>1</v>
      </c>
      <c r="AW68" s="52">
        <f t="shared" ref="AW68:BF68" si="123">IF(AW50=0,1,IF(AW50="","",IF(AW32/($AV32+$U14)&lt;1,1,AW32/($AV32+$U14))))</f>
        <v>1</v>
      </c>
      <c r="AX68" s="52">
        <f t="shared" si="123"/>
        <v>1</v>
      </c>
      <c r="AY68" s="52">
        <f t="shared" si="123"/>
        <v>1</v>
      </c>
      <c r="AZ68" s="52">
        <f t="shared" si="123"/>
        <v>1.042970379641218</v>
      </c>
      <c r="BA68" s="52">
        <f t="shared" si="123"/>
        <v>1.0911074740861975</v>
      </c>
      <c r="BB68" s="52">
        <f t="shared" si="123"/>
        <v>1.1439029970258519</v>
      </c>
      <c r="BC68" s="52">
        <f t="shared" si="123"/>
        <v>1.2020675561966581</v>
      </c>
      <c r="BD68" s="52">
        <f t="shared" si="123"/>
        <v>1.2664640324214789</v>
      </c>
      <c r="BE68" s="52">
        <f t="shared" si="123"/>
        <v>1.3381506757660908</v>
      </c>
      <c r="BF68" s="53">
        <f t="shared" si="123"/>
        <v>1.4184397163120561</v>
      </c>
    </row>
    <row r="69" spans="1:58">
      <c r="A69" s="49"/>
      <c r="B69" s="54" t="str">
        <f t="shared" ref="B69:B76" si="124">B51</f>
        <v>3,000 teu</v>
      </c>
      <c r="C69" s="54"/>
      <c r="D69" s="55">
        <f t="shared" ref="D69:N69" si="125">IF(D51=0,1,IF(D51="","",IF(D33/($D33+$U15)&lt;1,1,D33/($D33+$U15))))</f>
        <v>1</v>
      </c>
      <c r="E69" s="56">
        <f t="shared" si="125"/>
        <v>1</v>
      </c>
      <c r="F69" s="56">
        <f t="shared" si="125"/>
        <v>1</v>
      </c>
      <c r="G69" s="56">
        <f t="shared" si="125"/>
        <v>1</v>
      </c>
      <c r="H69" s="56">
        <f t="shared" si="125"/>
        <v>1</v>
      </c>
      <c r="I69" s="56">
        <f t="shared" si="125"/>
        <v>1</v>
      </c>
      <c r="J69" s="56">
        <f t="shared" si="125"/>
        <v>1</v>
      </c>
      <c r="K69" s="56">
        <f t="shared" si="125"/>
        <v>1</v>
      </c>
      <c r="L69" s="56">
        <f t="shared" si="125"/>
        <v>1</v>
      </c>
      <c r="M69" s="56">
        <f t="shared" si="125"/>
        <v>1</v>
      </c>
      <c r="N69" s="57">
        <f t="shared" si="125"/>
        <v>1</v>
      </c>
      <c r="O69" s="55">
        <f t="shared" ref="O69:Y69" si="126">IF(O51=0,1,IF(O51="","",IF(O33/($O33+$U15)&lt;1,1,O33/($O33+$U15))))</f>
        <v>1</v>
      </c>
      <c r="P69" s="56">
        <f t="shared" si="126"/>
        <v>1</v>
      </c>
      <c r="Q69" s="56">
        <f t="shared" si="126"/>
        <v>1</v>
      </c>
      <c r="R69" s="56">
        <f t="shared" si="126"/>
        <v>1</v>
      </c>
      <c r="S69" s="56">
        <f t="shared" si="126"/>
        <v>1</v>
      </c>
      <c r="T69" s="56">
        <f t="shared" si="126"/>
        <v>1</v>
      </c>
      <c r="U69" s="56">
        <f t="shared" si="126"/>
        <v>1</v>
      </c>
      <c r="V69" s="56">
        <f t="shared" si="126"/>
        <v>1</v>
      </c>
      <c r="W69" s="56">
        <f t="shared" si="126"/>
        <v>1.03699440320724</v>
      </c>
      <c r="X69" s="56">
        <f t="shared" si="126"/>
        <v>1.122617794297746</v>
      </c>
      <c r="Y69" s="57">
        <f t="shared" si="126"/>
        <v>1.2236533957845432</v>
      </c>
      <c r="Z69" s="55">
        <f t="shared" ref="Z69:AJ69" si="127">IF(Z51=0,1,IF(Z51="","",IF(Z33/($Z33+$U15)&lt;1,1,Z33/($Z33+$U15))))</f>
        <v>1</v>
      </c>
      <c r="AA69" s="56">
        <f t="shared" si="127"/>
        <v>1</v>
      </c>
      <c r="AB69" s="56">
        <f t="shared" si="127"/>
        <v>1</v>
      </c>
      <c r="AC69" s="56">
        <f t="shared" si="127"/>
        <v>1</v>
      </c>
      <c r="AD69" s="56">
        <f t="shared" si="127"/>
        <v>1</v>
      </c>
      <c r="AE69" s="56">
        <f t="shared" si="127"/>
        <v>1.0124798019733898</v>
      </c>
      <c r="AF69" s="56">
        <f t="shared" si="127"/>
        <v>1.0794821418098641</v>
      </c>
      <c r="AG69" s="56">
        <f t="shared" si="127"/>
        <v>1.1559808762688311</v>
      </c>
      <c r="AH69" s="56">
        <f t="shared" si="127"/>
        <v>1.2441489092045894</v>
      </c>
      <c r="AI69" s="56">
        <f t="shared" si="127"/>
        <v>1.3468768007902894</v>
      </c>
      <c r="AJ69" s="57">
        <f t="shared" si="127"/>
        <v>1.4680957128614154</v>
      </c>
      <c r="AK69" s="55">
        <f t="shared" ref="AK69:AU69" si="128">IF(AK51=0,1,IF(AK51="","",IF(AK33/($AK33+$U15)&lt;1,1,AK33/($AK33+$U15))))</f>
        <v>1</v>
      </c>
      <c r="AL69" s="56">
        <f t="shared" si="128"/>
        <v>1</v>
      </c>
      <c r="AM69" s="56">
        <f t="shared" si="128"/>
        <v>1</v>
      </c>
      <c r="AN69" s="56">
        <f t="shared" si="128"/>
        <v>1</v>
      </c>
      <c r="AO69" s="56">
        <f t="shared" si="128"/>
        <v>1.0277620585200222</v>
      </c>
      <c r="AP69" s="56">
        <f t="shared" si="128"/>
        <v>1.0915541862902305</v>
      </c>
      <c r="AQ69" s="56">
        <f t="shared" si="128"/>
        <v>1.1637893897947311</v>
      </c>
      <c r="AR69" s="56">
        <f t="shared" si="128"/>
        <v>1.2462626536384522</v>
      </c>
      <c r="AS69" s="56">
        <f t="shared" si="128"/>
        <v>1.3413165848481647</v>
      </c>
      <c r="AT69" s="56">
        <f t="shared" si="128"/>
        <v>1.4520674955237012</v>
      </c>
      <c r="AU69" s="57">
        <f t="shared" si="128"/>
        <v>1.5827535701208344</v>
      </c>
      <c r="AV69" s="55">
        <f t="shared" ref="AV69:BF69" si="129">IF(AV51=0,1,IF(AV51="","",IF(AV33/($AV33+$U15)&lt;1,1,AV33/($AV33+$U15))))</f>
        <v>1</v>
      </c>
      <c r="AW69" s="56">
        <f t="shared" si="129"/>
        <v>1</v>
      </c>
      <c r="AX69" s="56">
        <f t="shared" si="129"/>
        <v>1</v>
      </c>
      <c r="AY69" s="56">
        <f t="shared" si="129"/>
        <v>1.0118438991138374</v>
      </c>
      <c r="AZ69" s="56">
        <f t="shared" si="129"/>
        <v>1.0709776334776333</v>
      </c>
      <c r="BA69" s="56">
        <f t="shared" si="129"/>
        <v>1.1374521072796933</v>
      </c>
      <c r="BB69" s="56">
        <f t="shared" si="129"/>
        <v>1.212724673202614</v>
      </c>
      <c r="BC69" s="56">
        <f t="shared" si="129"/>
        <v>1.2986657917760278</v>
      </c>
      <c r="BD69" s="56">
        <f t="shared" si="129"/>
        <v>1.3977165725047078</v>
      </c>
      <c r="BE69" s="56">
        <f t="shared" si="129"/>
        <v>1.5131243628950048</v>
      </c>
      <c r="BF69" s="57">
        <f t="shared" si="129"/>
        <v>1.6493055555555554</v>
      </c>
    </row>
    <row r="70" spans="1:58">
      <c r="A70" s="49"/>
      <c r="B70" s="50" t="str">
        <f t="shared" si="124"/>
        <v>6,000 teu</v>
      </c>
      <c r="C70" s="50"/>
      <c r="D70" s="51">
        <f t="shared" ref="D70:N70" si="130">IF(D52=0,1,IF(D52="","",IF(D34/($D34+$U16)&lt;1,1,D34/($D34+$U16))))</f>
        <v>1</v>
      </c>
      <c r="E70" s="52">
        <f t="shared" si="130"/>
        <v>1</v>
      </c>
      <c r="F70" s="52">
        <f t="shared" si="130"/>
        <v>1</v>
      </c>
      <c r="G70" s="52">
        <f t="shared" si="130"/>
        <v>1</v>
      </c>
      <c r="H70" s="52">
        <f t="shared" si="130"/>
        <v>1</v>
      </c>
      <c r="I70" s="52">
        <f t="shared" si="130"/>
        <v>1</v>
      </c>
      <c r="J70" s="52">
        <f t="shared" si="130"/>
        <v>1</v>
      </c>
      <c r="K70" s="52">
        <f t="shared" si="130"/>
        <v>1</v>
      </c>
      <c r="L70" s="52">
        <f t="shared" si="130"/>
        <v>1</v>
      </c>
      <c r="M70" s="52">
        <f t="shared" si="130"/>
        <v>1</v>
      </c>
      <c r="N70" s="53">
        <f t="shared" si="130"/>
        <v>1</v>
      </c>
      <c r="O70" s="51">
        <f t="shared" ref="O70:Y70" si="131">IF(O52=0,1,IF(O52="","",IF(O34/($O34+$U16)&lt;1,1,O34/($O34+$U16))))</f>
        <v>1</v>
      </c>
      <c r="P70" s="52">
        <f t="shared" si="131"/>
        <v>1</v>
      </c>
      <c r="Q70" s="52">
        <f t="shared" si="131"/>
        <v>1</v>
      </c>
      <c r="R70" s="52">
        <f t="shared" si="131"/>
        <v>1</v>
      </c>
      <c r="S70" s="52">
        <f t="shared" si="131"/>
        <v>1</v>
      </c>
      <c r="T70" s="52">
        <f t="shared" si="131"/>
        <v>1</v>
      </c>
      <c r="U70" s="52">
        <f t="shared" si="131"/>
        <v>1</v>
      </c>
      <c r="V70" s="52">
        <f t="shared" si="131"/>
        <v>1.071080817916261</v>
      </c>
      <c r="W70" s="52">
        <f t="shared" si="131"/>
        <v>1.1603375527426161</v>
      </c>
      <c r="X70" s="52">
        <f t="shared" si="131"/>
        <v>1.2658227848101267</v>
      </c>
      <c r="Y70" s="53">
        <f t="shared" si="131"/>
        <v>1.3924050632911393</v>
      </c>
      <c r="Z70" s="51">
        <f t="shared" ref="Z70:AJ70" si="132">IF(Z52=0,1,IF(Z52="","",IF(Z34/($Z34+$U16)&lt;1,1,Z34/($Z34+$U16))))</f>
        <v>1</v>
      </c>
      <c r="AA70" s="52">
        <f t="shared" si="132"/>
        <v>1</v>
      </c>
      <c r="AB70" s="52">
        <f t="shared" si="132"/>
        <v>1</v>
      </c>
      <c r="AC70" s="52">
        <f t="shared" si="132"/>
        <v>1</v>
      </c>
      <c r="AD70" s="52">
        <f t="shared" si="132"/>
        <v>1</v>
      </c>
      <c r="AE70" s="52">
        <f t="shared" si="132"/>
        <v>1.0644257703081232</v>
      </c>
      <c r="AF70" s="52">
        <f t="shared" si="132"/>
        <v>1.1404561824729893</v>
      </c>
      <c r="AG70" s="52">
        <f t="shared" si="132"/>
        <v>1.2281835811247577</v>
      </c>
      <c r="AH70" s="52">
        <f t="shared" si="132"/>
        <v>1.3305322128851542</v>
      </c>
      <c r="AI70" s="52">
        <f t="shared" si="132"/>
        <v>1.4514896867838043</v>
      </c>
      <c r="AJ70" s="53">
        <f t="shared" si="132"/>
        <v>1.596638655462185</v>
      </c>
      <c r="AK70" s="51">
        <f t="shared" ref="AK70:AU70" si="133">IF(AK52=0,1,IF(AK52="","",IF(AK34/($AK34+$U16)&lt;1,1,AK34/($AK34+$U16))))</f>
        <v>1</v>
      </c>
      <c r="AL70" s="52">
        <f t="shared" si="133"/>
        <v>1</v>
      </c>
      <c r="AM70" s="52">
        <f t="shared" si="133"/>
        <v>1</v>
      </c>
      <c r="AN70" s="52">
        <f t="shared" si="133"/>
        <v>1</v>
      </c>
      <c r="AO70" s="52">
        <f t="shared" si="133"/>
        <v>1.0613207547169812</v>
      </c>
      <c r="AP70" s="52">
        <f t="shared" si="133"/>
        <v>1.1320754716981132</v>
      </c>
      <c r="AQ70" s="52">
        <f t="shared" si="133"/>
        <v>1.2129380053908356</v>
      </c>
      <c r="AR70" s="52">
        <f t="shared" si="133"/>
        <v>1.3062409288824381</v>
      </c>
      <c r="AS70" s="52">
        <f t="shared" si="133"/>
        <v>1.4150943396226414</v>
      </c>
      <c r="AT70" s="52">
        <f t="shared" si="133"/>
        <v>1.5437392795883362</v>
      </c>
      <c r="AU70" s="53">
        <f t="shared" si="133"/>
        <v>1.6981132075471699</v>
      </c>
      <c r="AV70" s="51">
        <f t="shared" ref="AV70:BF70" si="134">IF(AV52=0,1,IF(AV52="","",IF(AV34/($AV34+$U16)&lt;1,1,AV34/($AV34+$U16))))</f>
        <v>1</v>
      </c>
      <c r="AW70" s="52">
        <f t="shared" si="134"/>
        <v>1</v>
      </c>
      <c r="AX70" s="52">
        <f t="shared" si="134"/>
        <v>1</v>
      </c>
      <c r="AY70" s="52">
        <f t="shared" si="134"/>
        <v>1.0345846881466154</v>
      </c>
      <c r="AZ70" s="52">
        <f t="shared" si="134"/>
        <v>1.0992462311557789</v>
      </c>
      <c r="BA70" s="52">
        <f t="shared" si="134"/>
        <v>1.1725293132328309</v>
      </c>
      <c r="BB70" s="52">
        <f t="shared" si="134"/>
        <v>1.256281407035176</v>
      </c>
      <c r="BC70" s="52">
        <f t="shared" si="134"/>
        <v>1.3529184383455739</v>
      </c>
      <c r="BD70" s="52">
        <f t="shared" si="134"/>
        <v>1.4656616415410386</v>
      </c>
      <c r="BE70" s="52">
        <f t="shared" si="134"/>
        <v>1.5989036089538602</v>
      </c>
      <c r="BF70" s="53">
        <f t="shared" si="134"/>
        <v>1.7587939698492463</v>
      </c>
    </row>
    <row r="71" spans="1:58">
      <c r="A71" s="49"/>
      <c r="B71" s="54" t="str">
        <f t="shared" si="124"/>
        <v>9,000 teu</v>
      </c>
      <c r="C71" s="54"/>
      <c r="D71" s="55">
        <f t="shared" ref="D71:N71" si="135">IF(D53=0,1,IF(D53="","",IF(D35/($D35+$U17)&lt;1,1,D35/($D35+$U17))))</f>
        <v>1</v>
      </c>
      <c r="E71" s="56">
        <f t="shared" si="135"/>
        <v>1</v>
      </c>
      <c r="F71" s="56">
        <f t="shared" si="135"/>
        <v>1</v>
      </c>
      <c r="G71" s="56">
        <f t="shared" si="135"/>
        <v>1</v>
      </c>
      <c r="H71" s="56">
        <f t="shared" si="135"/>
        <v>1</v>
      </c>
      <c r="I71" s="56">
        <f t="shared" si="135"/>
        <v>1</v>
      </c>
      <c r="J71" s="56">
        <f t="shared" si="135"/>
        <v>1</v>
      </c>
      <c r="K71" s="56">
        <f t="shared" si="135"/>
        <v>1</v>
      </c>
      <c r="L71" s="56">
        <f t="shared" si="135"/>
        <v>1</v>
      </c>
      <c r="M71" s="56">
        <f t="shared" si="135"/>
        <v>1</v>
      </c>
      <c r="N71" s="57">
        <f t="shared" si="135"/>
        <v>1</v>
      </c>
      <c r="O71" s="55">
        <f t="shared" ref="O71:Y71" si="136">IF(O53=0,1,IF(O53="","",IF(O35/($O35+$U17)&lt;1,1,O35/($O35+$U17))))</f>
        <v>1</v>
      </c>
      <c r="P71" s="56">
        <f t="shared" si="136"/>
        <v>1</v>
      </c>
      <c r="Q71" s="56">
        <f t="shared" si="136"/>
        <v>1</v>
      </c>
      <c r="R71" s="56">
        <f t="shared" si="136"/>
        <v>1</v>
      </c>
      <c r="S71" s="56">
        <f t="shared" si="136"/>
        <v>1</v>
      </c>
      <c r="T71" s="56">
        <f t="shared" si="136"/>
        <v>1</v>
      </c>
      <c r="U71" s="56">
        <f t="shared" si="136"/>
        <v>1.043338683788122</v>
      </c>
      <c r="V71" s="56">
        <f t="shared" si="136"/>
        <v>1.1235955056179776</v>
      </c>
      <c r="W71" s="56">
        <f t="shared" si="136"/>
        <v>1.2172284644194755</v>
      </c>
      <c r="X71" s="56">
        <f t="shared" si="136"/>
        <v>1.3278855975485189</v>
      </c>
      <c r="Y71" s="57">
        <f t="shared" si="136"/>
        <v>1.4606741573033708</v>
      </c>
      <c r="Z71" s="55">
        <f t="shared" ref="Z71:AJ71" si="137">IF(Z53=0,1,IF(Z53="","",IF(Z35/($Z35+$U17)&lt;1,1,Z35/($Z35+$U17))))</f>
        <v>1</v>
      </c>
      <c r="AA71" s="56">
        <f t="shared" si="137"/>
        <v>1</v>
      </c>
      <c r="AB71" s="56">
        <f t="shared" si="137"/>
        <v>1</v>
      </c>
      <c r="AC71" s="56">
        <f t="shared" si="137"/>
        <v>1</v>
      </c>
      <c r="AD71" s="56">
        <f t="shared" si="137"/>
        <v>1.0261194029850746</v>
      </c>
      <c r="AE71" s="56">
        <f t="shared" si="137"/>
        <v>1.0945273631840795</v>
      </c>
      <c r="AF71" s="56">
        <f t="shared" si="137"/>
        <v>1.1727078891257996</v>
      </c>
      <c r="AG71" s="56">
        <f t="shared" si="137"/>
        <v>1.2629161882893225</v>
      </c>
      <c r="AH71" s="56">
        <f t="shared" si="137"/>
        <v>1.3681592039800996</v>
      </c>
      <c r="AI71" s="56">
        <f t="shared" si="137"/>
        <v>1.4925373134328359</v>
      </c>
      <c r="AJ71" s="57">
        <f t="shared" si="137"/>
        <v>1.6417910447761195</v>
      </c>
      <c r="AK71" s="55">
        <f t="shared" ref="AK71:AU71" si="138">IF(AK53=0,1,IF(AK53="","",IF(AK35/($AK35+$U17)&lt;1,1,AK35/($AK35+$U17))))</f>
        <v>1</v>
      </c>
      <c r="AL71" s="56">
        <f t="shared" si="138"/>
        <v>1</v>
      </c>
      <c r="AM71" s="56">
        <f t="shared" si="138"/>
        <v>1</v>
      </c>
      <c r="AN71" s="56">
        <f t="shared" si="138"/>
        <v>1.0187315149523497</v>
      </c>
      <c r="AO71" s="56">
        <f t="shared" si="138"/>
        <v>1.0824022346368716</v>
      </c>
      <c r="AP71" s="56">
        <f t="shared" si="138"/>
        <v>1.1545623836126628</v>
      </c>
      <c r="AQ71" s="56">
        <f t="shared" si="138"/>
        <v>1.2370311252992816</v>
      </c>
      <c r="AR71" s="56">
        <f t="shared" si="138"/>
        <v>1.3321873657069188</v>
      </c>
      <c r="AS71" s="56">
        <f t="shared" si="138"/>
        <v>1.4432029795158285</v>
      </c>
      <c r="AT71" s="56">
        <f t="shared" si="138"/>
        <v>1.574403250380904</v>
      </c>
      <c r="AU71" s="57">
        <f t="shared" si="138"/>
        <v>1.7318435754189945</v>
      </c>
      <c r="AV71" s="55">
        <f t="shared" ref="AV71:BF71" si="139">IF(AV53=0,1,IF(AV53="","",IF(AV35/($AV35+$U17)&lt;1,1,AV35/($AV35+$U17))))</f>
        <v>1</v>
      </c>
      <c r="AW71" s="56">
        <f t="shared" si="139"/>
        <v>1</v>
      </c>
      <c r="AX71" s="56">
        <f t="shared" si="139"/>
        <v>1</v>
      </c>
      <c r="AY71" s="56">
        <f t="shared" si="139"/>
        <v>1.0504201680672269</v>
      </c>
      <c r="AZ71" s="56">
        <f t="shared" si="139"/>
        <v>1.1160714285714286</v>
      </c>
      <c r="BA71" s="56">
        <f t="shared" si="139"/>
        <v>1.1904761904761905</v>
      </c>
      <c r="BB71" s="56">
        <f t="shared" si="139"/>
        <v>1.2755102040816326</v>
      </c>
      <c r="BC71" s="56">
        <f t="shared" si="139"/>
        <v>1.3736263736263736</v>
      </c>
      <c r="BD71" s="56">
        <f t="shared" si="139"/>
        <v>1.4880952380952379</v>
      </c>
      <c r="BE71" s="56">
        <f t="shared" si="139"/>
        <v>1.6233766233766234</v>
      </c>
      <c r="BF71" s="57">
        <f t="shared" si="139"/>
        <v>1.7857142857142858</v>
      </c>
    </row>
    <row r="72" spans="1:58">
      <c r="A72" s="49"/>
      <c r="B72" s="50" t="str">
        <f t="shared" si="124"/>
        <v>14,000 teu</v>
      </c>
      <c r="C72" s="50"/>
      <c r="D72" s="51">
        <f t="shared" ref="D72:N72" si="140">IF(D54=0,1,IF(D54="","",IF(D36/($D36+$U18)&lt;1,1,D36/($D36+$U18))))</f>
        <v>1</v>
      </c>
      <c r="E72" s="52">
        <f t="shared" si="140"/>
        <v>1</v>
      </c>
      <c r="F72" s="52">
        <f t="shared" si="140"/>
        <v>1</v>
      </c>
      <c r="G72" s="52">
        <f t="shared" si="140"/>
        <v>1</v>
      </c>
      <c r="H72" s="52">
        <f t="shared" si="140"/>
        <v>1</v>
      </c>
      <c r="I72" s="52">
        <f t="shared" si="140"/>
        <v>1</v>
      </c>
      <c r="J72" s="52">
        <f t="shared" si="140"/>
        <v>1</v>
      </c>
      <c r="K72" s="52">
        <f t="shared" si="140"/>
        <v>1</v>
      </c>
      <c r="L72" s="52">
        <f t="shared" si="140"/>
        <v>1</v>
      </c>
      <c r="M72" s="52">
        <f t="shared" si="140"/>
        <v>1</v>
      </c>
      <c r="N72" s="53">
        <f t="shared" si="140"/>
        <v>1.0204081632653061</v>
      </c>
      <c r="O72" s="51">
        <f t="shared" ref="O72:Y72" si="141">IF(O54=0,1,IF(O54="","",IF(O36/($O36+$U18)&lt;1,1,O36/($O36+$U18))))</f>
        <v>1</v>
      </c>
      <c r="P72" s="52">
        <f t="shared" si="141"/>
        <v>1</v>
      </c>
      <c r="Q72" s="52">
        <f t="shared" si="141"/>
        <v>1</v>
      </c>
      <c r="R72" s="52">
        <f t="shared" si="141"/>
        <v>1</v>
      </c>
      <c r="S72" s="52">
        <f t="shared" si="141"/>
        <v>1</v>
      </c>
      <c r="T72" s="52">
        <f t="shared" si="141"/>
        <v>1.0101010101010102</v>
      </c>
      <c r="U72" s="52">
        <f t="shared" si="141"/>
        <v>1.0822510822510822</v>
      </c>
      <c r="V72" s="52">
        <f t="shared" si="141"/>
        <v>1.1655011655011656</v>
      </c>
      <c r="W72" s="52">
        <f t="shared" si="141"/>
        <v>1.2626262626262625</v>
      </c>
      <c r="X72" s="52">
        <f t="shared" si="141"/>
        <v>1.3774104683195594</v>
      </c>
      <c r="Y72" s="53">
        <f t="shared" si="141"/>
        <v>1.5151515151515151</v>
      </c>
      <c r="Z72" s="51">
        <f t="shared" ref="Z72:AJ72" si="142">IF(Z54=0,1,IF(Z54="","",IF(Z36/($Z36+$U18)&lt;1,1,Z36/($Z36+$U18))))</f>
        <v>1</v>
      </c>
      <c r="AA72" s="52">
        <f t="shared" si="142"/>
        <v>1</v>
      </c>
      <c r="AB72" s="52">
        <f t="shared" si="142"/>
        <v>1</v>
      </c>
      <c r="AC72" s="52">
        <f t="shared" si="142"/>
        <v>1</v>
      </c>
      <c r="AD72" s="52">
        <f t="shared" si="142"/>
        <v>1.0486577181208054</v>
      </c>
      <c r="AE72" s="52">
        <f t="shared" si="142"/>
        <v>1.1185682326621924</v>
      </c>
      <c r="AF72" s="52">
        <f t="shared" si="142"/>
        <v>1.1984659635666348</v>
      </c>
      <c r="AG72" s="52">
        <f t="shared" si="142"/>
        <v>1.2906556530717606</v>
      </c>
      <c r="AH72" s="52">
        <f t="shared" si="142"/>
        <v>1.3982102908277405</v>
      </c>
      <c r="AI72" s="52">
        <f t="shared" si="142"/>
        <v>1.5253203172666261</v>
      </c>
      <c r="AJ72" s="53">
        <f t="shared" si="142"/>
        <v>1.6778523489932886</v>
      </c>
      <c r="AK72" s="51">
        <f t="shared" ref="AK72:AU72" si="143">IF(AK54=0,1,IF(AK54="","",IF(AK36/($AK36+$U18)&lt;1,1,AK36/($AK36+$U18))))</f>
        <v>1</v>
      </c>
      <c r="AL72" s="52">
        <f t="shared" si="143"/>
        <v>1</v>
      </c>
      <c r="AM72" s="52">
        <f t="shared" si="143"/>
        <v>1</v>
      </c>
      <c r="AN72" s="52">
        <f t="shared" si="143"/>
        <v>1.0345846881466154</v>
      </c>
      <c r="AO72" s="52">
        <f t="shared" si="143"/>
        <v>1.0992462311557789</v>
      </c>
      <c r="AP72" s="52">
        <f t="shared" si="143"/>
        <v>1.1725293132328309</v>
      </c>
      <c r="AQ72" s="52">
        <f t="shared" si="143"/>
        <v>1.256281407035176</v>
      </c>
      <c r="AR72" s="52">
        <f t="shared" si="143"/>
        <v>1.3529184383455739</v>
      </c>
      <c r="AS72" s="52">
        <f t="shared" si="143"/>
        <v>1.4656616415410386</v>
      </c>
      <c r="AT72" s="52">
        <f t="shared" si="143"/>
        <v>1.5989036089538602</v>
      </c>
      <c r="AU72" s="53">
        <f t="shared" si="143"/>
        <v>1.7587939698492463</v>
      </c>
      <c r="AV72" s="51">
        <f t="shared" ref="AV72:BF72" si="144">IF(AV54=0,1,IF(AV54="","",IF(AV36/($AV36+$U18)&lt;1,1,AV36/($AV36+$U18))))</f>
        <v>1</v>
      </c>
      <c r="AW72" s="52">
        <f t="shared" si="144"/>
        <v>1</v>
      </c>
      <c r="AX72" s="52">
        <f t="shared" si="144"/>
        <v>1.0040160642570282</v>
      </c>
      <c r="AY72" s="52">
        <f t="shared" si="144"/>
        <v>1.0630758327427356</v>
      </c>
      <c r="AZ72" s="52">
        <f t="shared" si="144"/>
        <v>1.1295180722891567</v>
      </c>
      <c r="BA72" s="52">
        <f t="shared" si="144"/>
        <v>1.2048192771084338</v>
      </c>
      <c r="BB72" s="52">
        <f t="shared" si="144"/>
        <v>1.2908777969018934</v>
      </c>
      <c r="BC72" s="52">
        <f t="shared" si="144"/>
        <v>1.3901760889712695</v>
      </c>
      <c r="BD72" s="52">
        <f t="shared" si="144"/>
        <v>1.5060240963855422</v>
      </c>
      <c r="BE72" s="52">
        <f t="shared" si="144"/>
        <v>1.6429353778751368</v>
      </c>
      <c r="BF72" s="53">
        <f t="shared" si="144"/>
        <v>1.8072289156626506</v>
      </c>
    </row>
    <row r="73" spans="1:58" s="18" customFormat="1">
      <c r="A73" s="189"/>
      <c r="B73" s="120" t="str">
        <f t="shared" si="124"/>
        <v>17,000 teu</v>
      </c>
      <c r="C73" s="120"/>
      <c r="D73" s="127">
        <f t="shared" ref="D73:N73" si="145">IF(D55=0,1,IF(D55="","",IF(D37/($D37+$U19)&lt;1,1,D37/($D37+$U19))))</f>
        <v>1</v>
      </c>
      <c r="E73" s="128">
        <f t="shared" si="145"/>
        <v>1</v>
      </c>
      <c r="F73" s="128">
        <f t="shared" si="145"/>
        <v>1</v>
      </c>
      <c r="G73" s="128">
        <f t="shared" si="145"/>
        <v>1</v>
      </c>
      <c r="H73" s="128">
        <f t="shared" si="145"/>
        <v>1</v>
      </c>
      <c r="I73" s="128">
        <f t="shared" si="145"/>
        <v>1</v>
      </c>
      <c r="J73" s="128">
        <f t="shared" si="145"/>
        <v>1</v>
      </c>
      <c r="K73" s="128">
        <f t="shared" si="145"/>
        <v>1</v>
      </c>
      <c r="L73" s="128">
        <f t="shared" si="145"/>
        <v>1</v>
      </c>
      <c r="M73" s="128">
        <f t="shared" si="145"/>
        <v>1.0101010101010102</v>
      </c>
      <c r="N73" s="129">
        <f t="shared" si="145"/>
        <v>1.1111111111111112</v>
      </c>
      <c r="O73" s="127">
        <f t="shared" ref="O73:Y73" si="146">IF(O55=0,1,IF(O55="","",IF(O37/($O37+$U19)&lt;1,1,O37/($O37+$U19))))</f>
        <v>1</v>
      </c>
      <c r="P73" s="128">
        <f t="shared" si="146"/>
        <v>1</v>
      </c>
      <c r="Q73" s="128">
        <f t="shared" si="146"/>
        <v>1</v>
      </c>
      <c r="R73" s="128">
        <f t="shared" si="146"/>
        <v>1</v>
      </c>
      <c r="S73" s="128">
        <f t="shared" si="146"/>
        <v>1.036096256684492</v>
      </c>
      <c r="T73" s="128">
        <f t="shared" si="146"/>
        <v>1.1051693404634582</v>
      </c>
      <c r="U73" s="128">
        <f t="shared" si="146"/>
        <v>1.1841100076394195</v>
      </c>
      <c r="V73" s="128">
        <f t="shared" si="146"/>
        <v>1.2751953928424515</v>
      </c>
      <c r="W73" s="128">
        <f t="shared" si="146"/>
        <v>1.3814616755793225</v>
      </c>
      <c r="X73" s="128">
        <f t="shared" si="146"/>
        <v>1.5070491006319884</v>
      </c>
      <c r="Y73" s="129">
        <f t="shared" si="146"/>
        <v>1.6577540106951871</v>
      </c>
      <c r="Z73" s="127">
        <f t="shared" ref="Z73:AJ73" si="147">IF(Z55=0,1,IF(Z55="","",IF(Z37/($Z37+$U19)&lt;1,1,Z37/($Z37+$U19))))</f>
        <v>1</v>
      </c>
      <c r="AA73" s="128">
        <f t="shared" si="147"/>
        <v>1</v>
      </c>
      <c r="AB73" s="128">
        <f t="shared" si="147"/>
        <v>1</v>
      </c>
      <c r="AC73" s="128">
        <f t="shared" si="147"/>
        <v>1.0518114530580445</v>
      </c>
      <c r="AD73" s="128">
        <f t="shared" si="147"/>
        <v>1.1175496688741722</v>
      </c>
      <c r="AE73" s="128">
        <f t="shared" si="147"/>
        <v>1.1920529801324504</v>
      </c>
      <c r="AF73" s="128">
        <f t="shared" si="147"/>
        <v>1.2771996215704824</v>
      </c>
      <c r="AG73" s="128">
        <f t="shared" si="147"/>
        <v>1.3754457463066736</v>
      </c>
      <c r="AH73" s="128">
        <f t="shared" si="147"/>
        <v>1.490066225165563</v>
      </c>
      <c r="AI73" s="128">
        <f t="shared" si="147"/>
        <v>1.6255267910897051</v>
      </c>
      <c r="AJ73" s="129">
        <f t="shared" si="147"/>
        <v>1.7880794701986755</v>
      </c>
      <c r="AK73" s="127">
        <f t="shared" ref="AK73:AU73" si="148">IF(AK55=0,1,IF(AK55="","",IF(AK37/($AK37+$U19)&lt;1,1,AK37/($AK37+$U19))))</f>
        <v>1</v>
      </c>
      <c r="AL73" s="128">
        <f t="shared" si="148"/>
        <v>1</v>
      </c>
      <c r="AM73" s="128">
        <f t="shared" si="148"/>
        <v>1.0258459898747667</v>
      </c>
      <c r="AN73" s="128">
        <f t="shared" si="148"/>
        <v>1.0861898716321061</v>
      </c>
      <c r="AO73" s="128">
        <f t="shared" si="148"/>
        <v>1.1540767386091126</v>
      </c>
      <c r="AP73" s="128">
        <f t="shared" si="148"/>
        <v>1.2310151878497202</v>
      </c>
      <c r="AQ73" s="128">
        <f t="shared" si="148"/>
        <v>1.3189448441247003</v>
      </c>
      <c r="AR73" s="128">
        <f t="shared" si="148"/>
        <v>1.4204021398266002</v>
      </c>
      <c r="AS73" s="128">
        <f t="shared" si="148"/>
        <v>1.5387689848121502</v>
      </c>
      <c r="AT73" s="128">
        <f t="shared" si="148"/>
        <v>1.6786570743405276</v>
      </c>
      <c r="AU73" s="129">
        <f t="shared" si="148"/>
        <v>1.8465227817745804</v>
      </c>
      <c r="AV73" s="127">
        <f t="shared" ref="AV73:BF73" si="149">IF(AV55=0,1,IF(AV55="","",IF(AV37/($AV37+$U19)&lt;1,1,AV37/($AV37+$U19))))</f>
        <v>1</v>
      </c>
      <c r="AW73" s="128">
        <f t="shared" si="149"/>
        <v>1</v>
      </c>
      <c r="AX73" s="128">
        <f t="shared" si="149"/>
        <v>1.0442773600668338</v>
      </c>
      <c r="AY73" s="128">
        <f t="shared" si="149"/>
        <v>1.1057054400707651</v>
      </c>
      <c r="AZ73" s="128">
        <f t="shared" si="149"/>
        <v>1.1748120300751879</v>
      </c>
      <c r="BA73" s="128">
        <f t="shared" si="149"/>
        <v>1.2531328320802004</v>
      </c>
      <c r="BB73" s="128">
        <f t="shared" si="149"/>
        <v>1.342642320085929</v>
      </c>
      <c r="BC73" s="128">
        <f t="shared" si="149"/>
        <v>1.4459224985540775</v>
      </c>
      <c r="BD73" s="128">
        <f t="shared" si="149"/>
        <v>1.5664160401002507</v>
      </c>
      <c r="BE73" s="128">
        <f>IF(BE55=0,1,IF(BE55="","",IF(BE37/($AV37+$U19)&lt;1,1,BE37/($AV37+$U19))))</f>
        <v>1.7088174982911826</v>
      </c>
      <c r="BF73" s="129">
        <f t="shared" si="149"/>
        <v>1.8796992481203008</v>
      </c>
    </row>
    <row r="74" spans="1:58">
      <c r="A74" s="58" t="str">
        <f>A$20</f>
        <v>Bulk</v>
      </c>
      <c r="B74" s="59" t="str">
        <f t="shared" si="124"/>
        <v>Handymax</v>
      </c>
      <c r="C74" s="59"/>
      <c r="D74" s="60">
        <f t="shared" ref="D74:N74" si="150">IF(D56=0,1,IF(D56="","",IF(D38/($D38+$U20)&lt;1,1,D38/($D38+$U20))))</f>
        <v>1</v>
      </c>
      <c r="E74" s="61">
        <f t="shared" si="150"/>
        <v>1</v>
      </c>
      <c r="F74" s="61">
        <f t="shared" si="150"/>
        <v>1</v>
      </c>
      <c r="G74" s="61">
        <f t="shared" si="150"/>
        <v>1</v>
      </c>
      <c r="H74" s="61">
        <f t="shared" si="150"/>
        <v>1</v>
      </c>
      <c r="I74" s="61">
        <f t="shared" si="150"/>
        <v>1</v>
      </c>
      <c r="J74" s="61">
        <f t="shared" si="150"/>
        <v>1</v>
      </c>
      <c r="K74" s="61">
        <f t="shared" si="150"/>
        <v>1</v>
      </c>
      <c r="L74" s="61">
        <f t="shared" si="150"/>
        <v>1</v>
      </c>
      <c r="M74" s="61">
        <f t="shared" si="150"/>
        <v>1</v>
      </c>
      <c r="N74" s="62">
        <f t="shared" si="150"/>
        <v>1</v>
      </c>
      <c r="O74" s="60">
        <f t="shared" ref="O74:Y74" si="151">IF(O56=0,1,IF(O56="","",IF(O38/($O38+$U20)&lt;1,1,O38/($O38+$U20))))</f>
        <v>1</v>
      </c>
      <c r="P74" s="61">
        <f t="shared" si="151"/>
        <v>1</v>
      </c>
      <c r="Q74" s="61">
        <f t="shared" si="151"/>
        <v>1</v>
      </c>
      <c r="R74" s="61">
        <f t="shared" si="151"/>
        <v>1</v>
      </c>
      <c r="S74" s="61">
        <f t="shared" si="151"/>
        <v>1</v>
      </c>
      <c r="T74" s="61">
        <f t="shared" si="151"/>
        <v>1</v>
      </c>
      <c r="U74" s="61">
        <f t="shared" si="151"/>
        <v>1</v>
      </c>
      <c r="V74" s="61">
        <f t="shared" si="151"/>
        <v>1</v>
      </c>
      <c r="W74" s="61">
        <f t="shared" si="151"/>
        <v>1</v>
      </c>
      <c r="X74" s="61">
        <f t="shared" si="151"/>
        <v>1</v>
      </c>
      <c r="Y74" s="62">
        <f t="shared" si="151"/>
        <v>1</v>
      </c>
      <c r="Z74" s="60">
        <f t="shared" ref="Z74:AJ74" si="152">IF(Z56=0,1,IF(Z56="","",IF(Z38/($Z38+$U20)&lt;1,1,Z38/($Z38+$U20))))</f>
        <v>1</v>
      </c>
      <c r="AA74" s="61">
        <f t="shared" si="152"/>
        <v>1</v>
      </c>
      <c r="AB74" s="61">
        <f t="shared" si="152"/>
        <v>1</v>
      </c>
      <c r="AC74" s="61">
        <f t="shared" si="152"/>
        <v>1</v>
      </c>
      <c r="AD74" s="61">
        <f t="shared" si="152"/>
        <v>1</v>
      </c>
      <c r="AE74" s="61">
        <f t="shared" si="152"/>
        <v>1</v>
      </c>
      <c r="AF74" s="61">
        <f t="shared" si="152"/>
        <v>1</v>
      </c>
      <c r="AG74" s="61">
        <f t="shared" si="152"/>
        <v>1.0107816711590292</v>
      </c>
      <c r="AH74" s="61">
        <f t="shared" si="152"/>
        <v>1.0302197802197797</v>
      </c>
      <c r="AI74" s="61">
        <f t="shared" si="152"/>
        <v>1.0504201680672263</v>
      </c>
      <c r="AJ74" s="62">
        <f t="shared" si="152"/>
        <v>1.0714285714285707</v>
      </c>
      <c r="AK74" s="60">
        <f t="shared" ref="AK74:AU74" si="153">IF(AK56=0,1,IF(AK56="","",IF(AK38/($AK38+$U20)&lt;1,1,AK38/($AK38+$U20))))</f>
        <v>1</v>
      </c>
      <c r="AL74" s="61">
        <f t="shared" si="153"/>
        <v>1</v>
      </c>
      <c r="AM74" s="61">
        <f t="shared" si="153"/>
        <v>1</v>
      </c>
      <c r="AN74" s="61">
        <f t="shared" si="153"/>
        <v>1</v>
      </c>
      <c r="AO74" s="61">
        <f t="shared" si="153"/>
        <v>1</v>
      </c>
      <c r="AP74" s="61">
        <f t="shared" si="153"/>
        <v>1.0068583102290964</v>
      </c>
      <c r="AQ74" s="61">
        <f t="shared" si="153"/>
        <v>1.0255038344925982</v>
      </c>
      <c r="AR74" s="61">
        <f t="shared" si="153"/>
        <v>1.0448529634452886</v>
      </c>
      <c r="AS74" s="61">
        <f t="shared" si="153"/>
        <v>1.0649462896653903</v>
      </c>
      <c r="AT74" s="61">
        <f t="shared" si="153"/>
        <v>1.0858275894627507</v>
      </c>
      <c r="AU74" s="62">
        <f t="shared" si="153"/>
        <v>1.1075441412520057</v>
      </c>
      <c r="AV74" s="60">
        <f t="shared" ref="AV74:BF74" si="154">IF(AV56=0,1,IF(AV56="","",IF(AV38/($AV38+$U20)&lt;1,1,AV38/($AV38+$U20))))</f>
        <v>1</v>
      </c>
      <c r="AW74" s="61">
        <f t="shared" si="154"/>
        <v>1</v>
      </c>
      <c r="AX74" s="61">
        <f t="shared" si="154"/>
        <v>1</v>
      </c>
      <c r="AY74" s="61">
        <f t="shared" si="154"/>
        <v>1</v>
      </c>
      <c r="AZ74" s="61">
        <f t="shared" si="154"/>
        <v>1.0069817400644465</v>
      </c>
      <c r="BA74" s="61">
        <f t="shared" si="154"/>
        <v>1.0252904989747091</v>
      </c>
      <c r="BB74" s="61">
        <f t="shared" si="154"/>
        <v>1.0442773600668334</v>
      </c>
      <c r="BC74" s="61">
        <f t="shared" si="154"/>
        <v>1.0639807064831885</v>
      </c>
      <c r="BD74" s="61">
        <f t="shared" si="154"/>
        <v>1.0844418739155575</v>
      </c>
      <c r="BE74" s="61">
        <f t="shared" si="154"/>
        <v>1.1057054400707644</v>
      </c>
      <c r="BF74" s="62">
        <f t="shared" si="154"/>
        <v>1.1278195488721796</v>
      </c>
    </row>
    <row r="75" spans="1:58">
      <c r="A75" s="49"/>
      <c r="B75" s="50" t="str">
        <f t="shared" si="124"/>
        <v>Panamax</v>
      </c>
      <c r="C75" s="50"/>
      <c r="D75" s="51">
        <f t="shared" ref="D75:N75" si="155">IF(D57=0,1,IF(D57="","",IF(D39/($D39+$U21)&lt;1,1,D39/($D39+$U21))))</f>
        <v>1</v>
      </c>
      <c r="E75" s="52">
        <f t="shared" si="155"/>
        <v>1</v>
      </c>
      <c r="F75" s="52">
        <f t="shared" si="155"/>
        <v>1</v>
      </c>
      <c r="G75" s="52">
        <f t="shared" si="155"/>
        <v>1</v>
      </c>
      <c r="H75" s="52">
        <f t="shared" si="155"/>
        <v>1</v>
      </c>
      <c r="I75" s="52">
        <f t="shared" si="155"/>
        <v>1</v>
      </c>
      <c r="J75" s="52">
        <f t="shared" si="155"/>
        <v>1</v>
      </c>
      <c r="K75" s="52">
        <f t="shared" si="155"/>
        <v>1</v>
      </c>
      <c r="L75" s="52">
        <f t="shared" si="155"/>
        <v>1</v>
      </c>
      <c r="M75" s="52">
        <f t="shared" si="155"/>
        <v>1</v>
      </c>
      <c r="N75" s="53">
        <f t="shared" si="155"/>
        <v>1</v>
      </c>
      <c r="O75" s="51">
        <f t="shared" ref="O75:Y75" si="156">IF(O57=0,1,IF(O57="","",IF(O39/($O39+$U21)&lt;1,1,O39/($O39+$U21))))</f>
        <v>1</v>
      </c>
      <c r="P75" s="52">
        <f t="shared" si="156"/>
        <v>1</v>
      </c>
      <c r="Q75" s="52">
        <f t="shared" si="156"/>
        <v>1</v>
      </c>
      <c r="R75" s="52">
        <f t="shared" si="156"/>
        <v>1</v>
      </c>
      <c r="S75" s="52">
        <f t="shared" si="156"/>
        <v>1</v>
      </c>
      <c r="T75" s="52">
        <f t="shared" si="156"/>
        <v>1</v>
      </c>
      <c r="U75" s="52">
        <f t="shared" si="156"/>
        <v>1</v>
      </c>
      <c r="V75" s="52">
        <f t="shared" si="156"/>
        <v>1</v>
      </c>
      <c r="W75" s="52">
        <f t="shared" si="156"/>
        <v>1</v>
      </c>
      <c r="X75" s="52">
        <f t="shared" si="156"/>
        <v>1.0081528885771889</v>
      </c>
      <c r="Y75" s="53">
        <f t="shared" si="156"/>
        <v>1.0283159463487326</v>
      </c>
      <c r="Z75" s="51">
        <f t="shared" ref="Z75:AJ75" si="157">IF(Z57=0,1,IF(Z57="","",IF(Z39/($Z39+$U21)&lt;1,1,Z39/($Z39+$U21))))</f>
        <v>1</v>
      </c>
      <c r="AA75" s="52">
        <f t="shared" si="157"/>
        <v>1</v>
      </c>
      <c r="AB75" s="52">
        <f t="shared" si="157"/>
        <v>1</v>
      </c>
      <c r="AC75" s="52">
        <f t="shared" si="157"/>
        <v>1</v>
      </c>
      <c r="AD75" s="52">
        <f t="shared" si="157"/>
        <v>1</v>
      </c>
      <c r="AE75" s="52">
        <f t="shared" si="157"/>
        <v>1</v>
      </c>
      <c r="AF75" s="52">
        <f t="shared" si="157"/>
        <v>1.0180337405468292</v>
      </c>
      <c r="AG75" s="52">
        <f t="shared" si="157"/>
        <v>1.0372419243307316</v>
      </c>
      <c r="AH75" s="52">
        <f t="shared" si="157"/>
        <v>1.0571888844140147</v>
      </c>
      <c r="AI75" s="52">
        <f t="shared" si="157"/>
        <v>1.0779180782260542</v>
      </c>
      <c r="AJ75" s="53">
        <f t="shared" si="157"/>
        <v>1.0994764397905752</v>
      </c>
      <c r="AK75" s="51">
        <f t="shared" ref="AK75:AU75" si="158">IF(AK57=0,1,IF(AK57="","",IF(AK39/($AK39+$U21)&lt;1,1,AK39/($AK39+$U21))))</f>
        <v>1</v>
      </c>
      <c r="AL75" s="52">
        <f t="shared" si="158"/>
        <v>1</v>
      </c>
      <c r="AM75" s="52">
        <f t="shared" si="158"/>
        <v>1</v>
      </c>
      <c r="AN75" s="52">
        <f t="shared" si="158"/>
        <v>1</v>
      </c>
      <c r="AO75" s="52">
        <f t="shared" si="158"/>
        <v>1.007975676390235</v>
      </c>
      <c r="AP75" s="52">
        <f t="shared" si="158"/>
        <v>1.0263025068700573</v>
      </c>
      <c r="AQ75" s="52">
        <f t="shared" si="158"/>
        <v>1.0453081088491325</v>
      </c>
      <c r="AR75" s="52">
        <f t="shared" si="158"/>
        <v>1.0650309033557199</v>
      </c>
      <c r="AS75" s="52">
        <f t="shared" si="158"/>
        <v>1.0855122668817911</v>
      </c>
      <c r="AT75" s="52">
        <f t="shared" si="158"/>
        <v>1.1067968211343755</v>
      </c>
      <c r="AU75" s="53">
        <f t="shared" si="158"/>
        <v>1.1289327575570627</v>
      </c>
      <c r="AV75" s="51">
        <f t="shared" ref="AV75:BF75" si="159">IF(AV57=0,1,IF(AV57="","",IF(AV39/($AV39+$U21)&lt;1,1,AV39/($AV39+$U21))))</f>
        <v>1</v>
      </c>
      <c r="AW75" s="52">
        <f t="shared" si="159"/>
        <v>1</v>
      </c>
      <c r="AX75" s="52">
        <f t="shared" si="159"/>
        <v>1</v>
      </c>
      <c r="AY75" s="52">
        <f t="shared" si="159"/>
        <v>1.004419445560466</v>
      </c>
      <c r="AZ75" s="52">
        <f t="shared" si="159"/>
        <v>1.0223555070883312</v>
      </c>
      <c r="BA75" s="52">
        <f t="shared" si="159"/>
        <v>1.0409437890353916</v>
      </c>
      <c r="BB75" s="52">
        <f t="shared" si="159"/>
        <v>1.0602205258693804</v>
      </c>
      <c r="BC75" s="52">
        <f t="shared" si="159"/>
        <v>1.0802246867348404</v>
      </c>
      <c r="BD75" s="52">
        <f t="shared" si="159"/>
        <v>1.1009982384028179</v>
      </c>
      <c r="BE75" s="52">
        <f t="shared" si="159"/>
        <v>1.1225864391558145</v>
      </c>
      <c r="BF75" s="53">
        <f t="shared" si="159"/>
        <v>1.1450381679389305</v>
      </c>
    </row>
    <row r="76" spans="1:58">
      <c r="A76" s="49"/>
      <c r="B76" s="54" t="str">
        <f t="shared" si="124"/>
        <v>Capesize</v>
      </c>
      <c r="C76" s="54"/>
      <c r="D76" s="55">
        <f t="shared" ref="D76:N76" si="160">IF(D58=0,1,IF(D58="","",IF(D40/($D40+$U22)&lt;1,1,D40/($D40+$U22))))</f>
        <v>1</v>
      </c>
      <c r="E76" s="56">
        <f t="shared" si="160"/>
        <v>1</v>
      </c>
      <c r="F76" s="56">
        <f t="shared" si="160"/>
        <v>1</v>
      </c>
      <c r="G76" s="56">
        <f t="shared" si="160"/>
        <v>1</v>
      </c>
      <c r="H76" s="56">
        <f t="shared" si="160"/>
        <v>1</v>
      </c>
      <c r="I76" s="56">
        <f t="shared" si="160"/>
        <v>1</v>
      </c>
      <c r="J76" s="56">
        <f t="shared" si="160"/>
        <v>1</v>
      </c>
      <c r="K76" s="56">
        <f t="shared" si="160"/>
        <v>1</v>
      </c>
      <c r="L76" s="56">
        <f t="shared" si="160"/>
        <v>1</v>
      </c>
      <c r="M76" s="56">
        <f t="shared" si="160"/>
        <v>1</v>
      </c>
      <c r="N76" s="57">
        <f t="shared" si="160"/>
        <v>1</v>
      </c>
      <c r="O76" s="55">
        <f t="shared" ref="O76:Y76" si="161">IF(O58=0,1,IF(O58="","",IF(O40/($O40+$U22)&lt;1,1,O40/($O40+$U22))))</f>
        <v>1</v>
      </c>
      <c r="P76" s="56">
        <f t="shared" si="161"/>
        <v>1</v>
      </c>
      <c r="Q76" s="56">
        <f t="shared" si="161"/>
        <v>1</v>
      </c>
      <c r="R76" s="56">
        <f t="shared" si="161"/>
        <v>1</v>
      </c>
      <c r="S76" s="56">
        <f t="shared" si="161"/>
        <v>1</v>
      </c>
      <c r="T76" s="56">
        <f t="shared" si="161"/>
        <v>1</v>
      </c>
      <c r="U76" s="56">
        <f t="shared" si="161"/>
        <v>1</v>
      </c>
      <c r="V76" s="56">
        <f t="shared" si="161"/>
        <v>1</v>
      </c>
      <c r="W76" s="56">
        <f t="shared" si="161"/>
        <v>1.0070022774397491</v>
      </c>
      <c r="X76" s="56">
        <f t="shared" si="161"/>
        <v>1.0267474201346463</v>
      </c>
      <c r="Y76" s="57">
        <f t="shared" si="161"/>
        <v>1.0472823685373389</v>
      </c>
      <c r="Z76" s="55">
        <f t="shared" ref="Z76:AJ76" si="162">IF(Z58=0,1,IF(Z58="","",IF(Z40/($Z40+$U22)&lt;1,1,Z40/($Z40+$U22))))</f>
        <v>1</v>
      </c>
      <c r="AA76" s="56">
        <f t="shared" si="162"/>
        <v>1</v>
      </c>
      <c r="AB76" s="56">
        <f t="shared" si="162"/>
        <v>1</v>
      </c>
      <c r="AC76" s="56">
        <f t="shared" si="162"/>
        <v>1</v>
      </c>
      <c r="AD76" s="56">
        <f t="shared" si="162"/>
        <v>1</v>
      </c>
      <c r="AE76" s="56">
        <f t="shared" si="162"/>
        <v>1.0111270141742459</v>
      </c>
      <c r="AF76" s="56">
        <f t="shared" si="162"/>
        <v>1.0298515885108059</v>
      </c>
      <c r="AG76" s="56">
        <f t="shared" si="162"/>
        <v>1.0492827505581794</v>
      </c>
      <c r="AH76" s="56">
        <f t="shared" si="162"/>
        <v>1.0694612649919906</v>
      </c>
      <c r="AI76" s="56">
        <f t="shared" si="162"/>
        <v>1.0904310937173238</v>
      </c>
      <c r="AJ76" s="57">
        <f t="shared" si="162"/>
        <v>1.1122397155916699</v>
      </c>
      <c r="AK76" s="55">
        <f t="shared" ref="AK76:AU76" si="163">IF(AK58=0,1,IF(AK58="","",IF(AK40/($AK40+$U22)&lt;1,1,AK40/($AK40+$U22))))</f>
        <v>1</v>
      </c>
      <c r="AL76" s="56">
        <f t="shared" si="163"/>
        <v>1</v>
      </c>
      <c r="AM76" s="56">
        <f t="shared" si="163"/>
        <v>1</v>
      </c>
      <c r="AN76" s="56">
        <f t="shared" si="163"/>
        <v>1</v>
      </c>
      <c r="AO76" s="56">
        <f t="shared" si="163"/>
        <v>1.0164541498052986</v>
      </c>
      <c r="AP76" s="56">
        <f t="shared" si="163"/>
        <v>1.0349351343472131</v>
      </c>
      <c r="AQ76" s="56">
        <f t="shared" si="163"/>
        <v>1.0541005997980875</v>
      </c>
      <c r="AR76" s="56">
        <f t="shared" si="163"/>
        <v>1.0739892903603154</v>
      </c>
      <c r="AS76" s="56">
        <f t="shared" si="163"/>
        <v>1.0946429305595522</v>
      </c>
      <c r="AT76" s="56">
        <f t="shared" si="163"/>
        <v>1.1161065174332687</v>
      </c>
      <c r="AU76" s="57">
        <f t="shared" si="163"/>
        <v>1.1384286477819341</v>
      </c>
      <c r="AV76" s="55">
        <f t="shared" ref="AV76:BF76" si="164">IF(AV58=0,1,IF(AV58="","",IF(AV40/($AV40+$U22)&lt;1,1,AV40/($AV40+$U22))))</f>
        <v>1</v>
      </c>
      <c r="AW76" s="56">
        <f t="shared" si="164"/>
        <v>1</v>
      </c>
      <c r="AX76" s="56">
        <f t="shared" si="164"/>
        <v>1</v>
      </c>
      <c r="AY76" s="56">
        <f t="shared" si="164"/>
        <v>1.0110347218210176</v>
      </c>
      <c r="AZ76" s="56">
        <f t="shared" si="164"/>
        <v>1.0290889132821073</v>
      </c>
      <c r="BA76" s="56">
        <f t="shared" si="164"/>
        <v>1.0477996207963274</v>
      </c>
      <c r="BB76" s="56">
        <f t="shared" si="164"/>
        <v>1.0672033174777407</v>
      </c>
      <c r="BC76" s="56">
        <f t="shared" si="164"/>
        <v>1.087339229128264</v>
      </c>
      <c r="BD76" s="56">
        <f t="shared" si="164"/>
        <v>1.1082495989191923</v>
      </c>
      <c r="BE76" s="56">
        <f t="shared" si="164"/>
        <v>1.1299799832117252</v>
      </c>
      <c r="BF76" s="57">
        <f t="shared" si="164"/>
        <v>1.1525795828759597</v>
      </c>
    </row>
    <row r="77" spans="1:58">
      <c r="C77" s="86"/>
      <c r="D77" s="87"/>
      <c r="E77" s="88"/>
      <c r="F77" s="88"/>
      <c r="G77" s="86"/>
      <c r="H77" s="86"/>
      <c r="I77" s="87"/>
      <c r="J77" s="86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</row>
    <row r="78" spans="1:58">
      <c r="C78" s="86"/>
      <c r="D78" s="87"/>
      <c r="E78" s="88"/>
      <c r="F78" s="88"/>
      <c r="G78" s="86"/>
      <c r="H78" s="86"/>
      <c r="I78" s="89"/>
      <c r="J78" s="86"/>
      <c r="K78" s="94">
        <v>1</v>
      </c>
      <c r="L78" s="95" t="s">
        <v>61</v>
      </c>
      <c r="M78" s="95"/>
      <c r="N78" s="96"/>
      <c r="O78" s="19"/>
      <c r="P78" s="19"/>
      <c r="Q78" s="19"/>
      <c r="R78" s="19"/>
      <c r="S78" s="19"/>
      <c r="T78" s="19"/>
      <c r="U78" s="19"/>
      <c r="V78" s="19"/>
    </row>
    <row r="79" spans="1:58">
      <c r="C79" s="86"/>
      <c r="D79" s="87"/>
      <c r="E79" s="88"/>
      <c r="F79" s="88"/>
      <c r="G79" s="86"/>
      <c r="H79" s="89"/>
      <c r="I79" s="86"/>
      <c r="J79" s="86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</row>
    <row r="80" spans="1:58">
      <c r="C80" s="86"/>
      <c r="D80" s="87"/>
      <c r="E80" s="88"/>
      <c r="F80" s="88"/>
      <c r="G80" s="86"/>
      <c r="H80" s="86"/>
      <c r="I80" s="86"/>
      <c r="J80" s="86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19"/>
      <c r="V80" s="19"/>
    </row>
    <row r="81" spans="1:77">
      <c r="A81" s="7" t="s">
        <v>90</v>
      </c>
      <c r="D81" s="283"/>
      <c r="E81" s="283"/>
      <c r="F81" s="283"/>
      <c r="G81" s="283"/>
      <c r="H81" s="283"/>
      <c r="I81" s="283"/>
      <c r="J81" s="283"/>
      <c r="K81" s="283"/>
      <c r="L81" s="283"/>
      <c r="M81" s="283"/>
      <c r="N81" s="283"/>
      <c r="O81" s="283"/>
      <c r="P81" s="283"/>
      <c r="Q81" s="283"/>
      <c r="R81" s="283"/>
      <c r="S81" s="283"/>
      <c r="T81" s="283"/>
      <c r="U81" s="283"/>
      <c r="V81" s="283"/>
      <c r="W81" s="283"/>
      <c r="X81" s="283"/>
      <c r="Y81" s="283"/>
      <c r="Z81" s="283"/>
      <c r="AA81" s="283"/>
      <c r="AB81" s="283"/>
      <c r="AC81" s="283"/>
      <c r="AD81" s="283"/>
      <c r="AE81" s="283"/>
      <c r="AF81" s="283"/>
      <c r="AG81" s="283"/>
      <c r="AH81" s="283"/>
      <c r="AI81" s="283"/>
      <c r="AJ81" s="283"/>
      <c r="AK81" s="283"/>
      <c r="AL81" s="283"/>
      <c r="AM81" s="283"/>
      <c r="AN81" s="283"/>
      <c r="AO81" s="283"/>
      <c r="AP81" s="283"/>
      <c r="AQ81" s="283"/>
      <c r="AR81" s="283"/>
      <c r="AS81" s="283"/>
      <c r="AT81" s="283"/>
      <c r="AU81" s="283"/>
      <c r="AV81" s="283"/>
      <c r="AW81" s="283"/>
      <c r="AX81" s="283"/>
      <c r="AY81" s="283"/>
      <c r="AZ81" s="283"/>
      <c r="BA81" s="283"/>
      <c r="BB81" s="283"/>
      <c r="BC81" s="283"/>
      <c r="BD81" s="283"/>
      <c r="BE81" s="283"/>
      <c r="BF81" s="283"/>
    </row>
    <row r="82" spans="1:77">
      <c r="A82" s="5"/>
      <c r="B82" s="6"/>
      <c r="C82" s="6"/>
      <c r="D82" s="280" t="s">
        <v>180</v>
      </c>
      <c r="E82" s="284"/>
      <c r="F82" s="284"/>
      <c r="G82" s="284"/>
      <c r="H82" s="284"/>
      <c r="I82" s="284"/>
      <c r="J82" s="284"/>
      <c r="K82" s="284"/>
      <c r="L82" s="284"/>
      <c r="M82" s="284"/>
      <c r="N82" s="282"/>
      <c r="O82" s="280" t="s">
        <v>180</v>
      </c>
      <c r="P82" s="284"/>
      <c r="Q82" s="284"/>
      <c r="R82" s="284"/>
      <c r="S82" s="284"/>
      <c r="T82" s="284"/>
      <c r="U82" s="284"/>
      <c r="V82" s="284"/>
      <c r="W82" s="284"/>
      <c r="X82" s="284"/>
      <c r="Y82" s="282"/>
      <c r="Z82" s="280" t="s">
        <v>180</v>
      </c>
      <c r="AA82" s="284"/>
      <c r="AB82" s="284"/>
      <c r="AC82" s="284"/>
      <c r="AD82" s="284"/>
      <c r="AE82" s="284"/>
      <c r="AF82" s="284"/>
      <c r="AG82" s="284"/>
      <c r="AH82" s="284"/>
      <c r="AI82" s="284"/>
      <c r="AJ82" s="282"/>
      <c r="AK82" s="280" t="s">
        <v>180</v>
      </c>
      <c r="AL82" s="284"/>
      <c r="AM82" s="284"/>
      <c r="AN82" s="284"/>
      <c r="AO82" s="284"/>
      <c r="AP82" s="284"/>
      <c r="AQ82" s="284"/>
      <c r="AR82" s="284"/>
      <c r="AS82" s="284"/>
      <c r="AT82" s="284"/>
      <c r="AU82" s="282"/>
      <c r="AV82" s="280" t="s">
        <v>180</v>
      </c>
      <c r="AW82" s="284"/>
      <c r="AX82" s="284"/>
      <c r="AY82" s="284"/>
      <c r="AZ82" s="284"/>
      <c r="BA82" s="284"/>
      <c r="BB82" s="284"/>
      <c r="BC82" s="284"/>
      <c r="BD82" s="284"/>
      <c r="BE82" s="284"/>
      <c r="BF82" s="282"/>
    </row>
    <row r="83" spans="1:77">
      <c r="A83" s="5" t="s">
        <v>0</v>
      </c>
      <c r="B83" s="6" t="s">
        <v>3</v>
      </c>
      <c r="C83" s="6"/>
      <c r="D83" s="280" t="s">
        <v>16</v>
      </c>
      <c r="E83" s="281"/>
      <c r="F83" s="281"/>
      <c r="G83" s="281"/>
      <c r="H83" s="281"/>
      <c r="I83" s="281"/>
      <c r="J83" s="281"/>
      <c r="K83" s="281"/>
      <c r="L83" s="281"/>
      <c r="M83" s="281"/>
      <c r="N83" s="282"/>
      <c r="O83" s="280" t="s">
        <v>8</v>
      </c>
      <c r="P83" s="281"/>
      <c r="Q83" s="281"/>
      <c r="R83" s="281"/>
      <c r="S83" s="281"/>
      <c r="T83" s="281"/>
      <c r="U83" s="281"/>
      <c r="V83" s="281"/>
      <c r="W83" s="281"/>
      <c r="X83" s="281"/>
      <c r="Y83" s="282"/>
      <c r="Z83" s="280" t="s">
        <v>9</v>
      </c>
      <c r="AA83" s="281"/>
      <c r="AB83" s="281"/>
      <c r="AC83" s="281"/>
      <c r="AD83" s="281"/>
      <c r="AE83" s="281"/>
      <c r="AF83" s="281"/>
      <c r="AG83" s="281"/>
      <c r="AH83" s="281"/>
      <c r="AI83" s="281"/>
      <c r="AJ83" s="282"/>
      <c r="AK83" s="280" t="s">
        <v>10</v>
      </c>
      <c r="AL83" s="281"/>
      <c r="AM83" s="281"/>
      <c r="AN83" s="281"/>
      <c r="AO83" s="281"/>
      <c r="AP83" s="281"/>
      <c r="AQ83" s="281"/>
      <c r="AR83" s="281"/>
      <c r="AS83" s="281"/>
      <c r="AT83" s="281"/>
      <c r="AU83" s="282"/>
      <c r="AV83" s="280" t="s">
        <v>11</v>
      </c>
      <c r="AW83" s="281"/>
      <c r="AX83" s="281"/>
      <c r="AY83" s="281"/>
      <c r="AZ83" s="281"/>
      <c r="BA83" s="281"/>
      <c r="BB83" s="281"/>
      <c r="BC83" s="281"/>
      <c r="BD83" s="281"/>
      <c r="BE83" s="281"/>
      <c r="BF83" s="282"/>
    </row>
    <row r="84" spans="1:77">
      <c r="A84" s="5"/>
      <c r="B84" s="6"/>
      <c r="C84" s="6"/>
      <c r="D84" s="14" t="s">
        <v>18</v>
      </c>
      <c r="E84" s="15" t="s">
        <v>32</v>
      </c>
      <c r="F84" s="15" t="s">
        <v>33</v>
      </c>
      <c r="G84" s="15" t="s">
        <v>34</v>
      </c>
      <c r="H84" s="15" t="s">
        <v>19</v>
      </c>
      <c r="I84" s="15" t="s">
        <v>35</v>
      </c>
      <c r="J84" s="15" t="s">
        <v>20</v>
      </c>
      <c r="K84" s="15" t="s">
        <v>36</v>
      </c>
      <c r="L84" s="15" t="s">
        <v>21</v>
      </c>
      <c r="M84" s="15" t="s">
        <v>38</v>
      </c>
      <c r="N84" s="15" t="s">
        <v>39</v>
      </c>
      <c r="O84" s="14" t="s">
        <v>18</v>
      </c>
      <c r="P84" s="15" t="s">
        <v>32</v>
      </c>
      <c r="Q84" s="15" t="s">
        <v>33</v>
      </c>
      <c r="R84" s="15" t="s">
        <v>34</v>
      </c>
      <c r="S84" s="15" t="s">
        <v>19</v>
      </c>
      <c r="T84" s="15" t="s">
        <v>35</v>
      </c>
      <c r="U84" s="15" t="s">
        <v>20</v>
      </c>
      <c r="V84" s="15" t="s">
        <v>36</v>
      </c>
      <c r="W84" s="15" t="s">
        <v>21</v>
      </c>
      <c r="X84" s="15" t="s">
        <v>38</v>
      </c>
      <c r="Y84" s="15" t="s">
        <v>39</v>
      </c>
      <c r="Z84" s="14" t="s">
        <v>18</v>
      </c>
      <c r="AA84" s="15" t="s">
        <v>32</v>
      </c>
      <c r="AB84" s="15" t="s">
        <v>33</v>
      </c>
      <c r="AC84" s="15" t="s">
        <v>34</v>
      </c>
      <c r="AD84" s="15" t="s">
        <v>19</v>
      </c>
      <c r="AE84" s="15" t="s">
        <v>35</v>
      </c>
      <c r="AF84" s="15" t="s">
        <v>20</v>
      </c>
      <c r="AG84" s="15" t="s">
        <v>36</v>
      </c>
      <c r="AH84" s="15" t="s">
        <v>21</v>
      </c>
      <c r="AI84" s="15" t="s">
        <v>38</v>
      </c>
      <c r="AJ84" s="15" t="s">
        <v>39</v>
      </c>
      <c r="AK84" s="14" t="s">
        <v>18</v>
      </c>
      <c r="AL84" s="15" t="s">
        <v>32</v>
      </c>
      <c r="AM84" s="15" t="s">
        <v>33</v>
      </c>
      <c r="AN84" s="15" t="s">
        <v>34</v>
      </c>
      <c r="AO84" s="15" t="s">
        <v>19</v>
      </c>
      <c r="AP84" s="15" t="s">
        <v>35</v>
      </c>
      <c r="AQ84" s="15" t="s">
        <v>20</v>
      </c>
      <c r="AR84" s="15" t="s">
        <v>36</v>
      </c>
      <c r="AS84" s="15" t="s">
        <v>21</v>
      </c>
      <c r="AT84" s="15" t="s">
        <v>38</v>
      </c>
      <c r="AU84" s="15" t="s">
        <v>39</v>
      </c>
      <c r="AV84" s="14" t="s">
        <v>18</v>
      </c>
      <c r="AW84" s="15" t="s">
        <v>32</v>
      </c>
      <c r="AX84" s="15" t="s">
        <v>33</v>
      </c>
      <c r="AY84" s="15" t="s">
        <v>34</v>
      </c>
      <c r="AZ84" s="15" t="s">
        <v>19</v>
      </c>
      <c r="BA84" s="15" t="s">
        <v>35</v>
      </c>
      <c r="BB84" s="15" t="s">
        <v>20</v>
      </c>
      <c r="BC84" s="15" t="s">
        <v>36</v>
      </c>
      <c r="BD84" s="15" t="s">
        <v>21</v>
      </c>
      <c r="BE84" s="15" t="s">
        <v>38</v>
      </c>
      <c r="BF84" s="15" t="s">
        <v>39</v>
      </c>
    </row>
    <row r="85" spans="1:77">
      <c r="A85" s="5"/>
      <c r="B85" s="6"/>
      <c r="C85" s="6"/>
      <c r="D85" s="14" t="s">
        <v>134</v>
      </c>
      <c r="E85" s="15" t="s">
        <v>134</v>
      </c>
      <c r="F85" s="15" t="s">
        <v>134</v>
      </c>
      <c r="G85" s="15" t="s">
        <v>134</v>
      </c>
      <c r="H85" s="15" t="s">
        <v>134</v>
      </c>
      <c r="I85" s="15" t="s">
        <v>134</v>
      </c>
      <c r="J85" s="15" t="s">
        <v>134</v>
      </c>
      <c r="K85" s="15" t="s">
        <v>134</v>
      </c>
      <c r="L85" s="15" t="s">
        <v>134</v>
      </c>
      <c r="M85" s="15" t="s">
        <v>134</v>
      </c>
      <c r="N85" s="16" t="s">
        <v>134</v>
      </c>
      <c r="O85" s="14" t="s">
        <v>134</v>
      </c>
      <c r="P85" s="15" t="s">
        <v>134</v>
      </c>
      <c r="Q85" s="15" t="s">
        <v>134</v>
      </c>
      <c r="R85" s="15" t="s">
        <v>134</v>
      </c>
      <c r="S85" s="15" t="s">
        <v>134</v>
      </c>
      <c r="T85" s="15" t="s">
        <v>134</v>
      </c>
      <c r="U85" s="15" t="s">
        <v>134</v>
      </c>
      <c r="V85" s="15" t="s">
        <v>134</v>
      </c>
      <c r="W85" s="15" t="s">
        <v>134</v>
      </c>
      <c r="X85" s="15" t="s">
        <v>134</v>
      </c>
      <c r="Y85" s="16" t="s">
        <v>134</v>
      </c>
      <c r="Z85" s="14" t="s">
        <v>134</v>
      </c>
      <c r="AA85" s="15" t="s">
        <v>134</v>
      </c>
      <c r="AB85" s="15" t="s">
        <v>134</v>
      </c>
      <c r="AC85" s="15" t="s">
        <v>134</v>
      </c>
      <c r="AD85" s="15" t="s">
        <v>134</v>
      </c>
      <c r="AE85" s="15" t="s">
        <v>134</v>
      </c>
      <c r="AF85" s="15" t="s">
        <v>134</v>
      </c>
      <c r="AG85" s="15" t="s">
        <v>134</v>
      </c>
      <c r="AH85" s="15" t="s">
        <v>134</v>
      </c>
      <c r="AI85" s="15" t="s">
        <v>134</v>
      </c>
      <c r="AJ85" s="16" t="s">
        <v>134</v>
      </c>
      <c r="AK85" s="14" t="s">
        <v>134</v>
      </c>
      <c r="AL85" s="15" t="s">
        <v>134</v>
      </c>
      <c r="AM85" s="15" t="s">
        <v>134</v>
      </c>
      <c r="AN85" s="15" t="s">
        <v>134</v>
      </c>
      <c r="AO85" s="15" t="s">
        <v>134</v>
      </c>
      <c r="AP85" s="15" t="s">
        <v>134</v>
      </c>
      <c r="AQ85" s="15" t="s">
        <v>134</v>
      </c>
      <c r="AR85" s="15" t="s">
        <v>134</v>
      </c>
      <c r="AS85" s="15" t="s">
        <v>134</v>
      </c>
      <c r="AT85" s="15" t="s">
        <v>134</v>
      </c>
      <c r="AU85" s="16" t="s">
        <v>134</v>
      </c>
      <c r="AV85" s="14" t="s">
        <v>134</v>
      </c>
      <c r="AW85" s="15" t="s">
        <v>134</v>
      </c>
      <c r="AX85" s="15" t="s">
        <v>134</v>
      </c>
      <c r="AY85" s="15" t="s">
        <v>134</v>
      </c>
      <c r="AZ85" s="15" t="s">
        <v>134</v>
      </c>
      <c r="BA85" s="15" t="s">
        <v>134</v>
      </c>
      <c r="BB85" s="15" t="s">
        <v>134</v>
      </c>
      <c r="BC85" s="15" t="s">
        <v>134</v>
      </c>
      <c r="BD85" s="15" t="s">
        <v>134</v>
      </c>
      <c r="BE85" s="15" t="s">
        <v>134</v>
      </c>
      <c r="BF85" s="16" t="s">
        <v>134</v>
      </c>
    </row>
    <row r="86" spans="1:77">
      <c r="A86" s="49" t="str">
        <f>A$14</f>
        <v>Container</v>
      </c>
      <c r="B86" s="50" t="str">
        <f>B68</f>
        <v>1,000 teu</v>
      </c>
      <c r="C86" s="50"/>
      <c r="D86" s="130">
        <f>IF(D68=0,1,IF(D68="","",ROUNDUP(D68*$C14,0)))</f>
        <v>12</v>
      </c>
      <c r="E86" s="131">
        <f t="shared" ref="E86:N86" si="165">IF(E68=0,1,IF(E68="","",ROUNDUP(E68*$C14,0)))</f>
        <v>12</v>
      </c>
      <c r="F86" s="131">
        <f t="shared" si="165"/>
        <v>12</v>
      </c>
      <c r="G86" s="131">
        <f t="shared" si="165"/>
        <v>12</v>
      </c>
      <c r="H86" s="131">
        <f t="shared" si="165"/>
        <v>12</v>
      </c>
      <c r="I86" s="131">
        <f t="shared" si="165"/>
        <v>12</v>
      </c>
      <c r="J86" s="131">
        <f t="shared" si="165"/>
        <v>12</v>
      </c>
      <c r="K86" s="131">
        <f t="shared" si="165"/>
        <v>12</v>
      </c>
      <c r="L86" s="131">
        <f t="shared" si="165"/>
        <v>12</v>
      </c>
      <c r="M86" s="131">
        <f t="shared" si="165"/>
        <v>12</v>
      </c>
      <c r="N86" s="132">
        <f t="shared" si="165"/>
        <v>12</v>
      </c>
      <c r="O86" s="130">
        <f>IF(O68=0,1,IF(O68="","",ROUNDUP(O68*$C14,0)))</f>
        <v>12</v>
      </c>
      <c r="P86" s="131">
        <f t="shared" ref="P86:Y86" si="166">IF(P68=0,1,IF(P68="","",ROUNDUP(P68*$C14,0)))</f>
        <v>12</v>
      </c>
      <c r="Q86" s="131">
        <f t="shared" si="166"/>
        <v>12</v>
      </c>
      <c r="R86" s="131">
        <f t="shared" si="166"/>
        <v>12</v>
      </c>
      <c r="S86" s="131">
        <f t="shared" si="166"/>
        <v>12</v>
      </c>
      <c r="T86" s="131">
        <f t="shared" si="166"/>
        <v>12</v>
      </c>
      <c r="U86" s="131">
        <f t="shared" si="166"/>
        <v>12</v>
      </c>
      <c r="V86" s="131">
        <f t="shared" si="166"/>
        <v>12</v>
      </c>
      <c r="W86" s="131">
        <f t="shared" si="166"/>
        <v>12</v>
      </c>
      <c r="X86" s="131">
        <f t="shared" si="166"/>
        <v>13</v>
      </c>
      <c r="Y86" s="132">
        <f t="shared" si="166"/>
        <v>14</v>
      </c>
      <c r="Z86" s="130">
        <f>IF(Z68=0,1,IF(Z68="","",ROUNDUP(Z68*$C14,0)))</f>
        <v>12</v>
      </c>
      <c r="AA86" s="131">
        <f t="shared" ref="AA86:AJ86" si="167">IF(AA68=0,1,IF(AA68="","",ROUNDUP(AA68*$C14,0)))</f>
        <v>12</v>
      </c>
      <c r="AB86" s="131">
        <f t="shared" si="167"/>
        <v>12</v>
      </c>
      <c r="AC86" s="131">
        <f t="shared" si="167"/>
        <v>12</v>
      </c>
      <c r="AD86" s="131">
        <f t="shared" si="167"/>
        <v>12</v>
      </c>
      <c r="AE86" s="131">
        <f t="shared" si="167"/>
        <v>12</v>
      </c>
      <c r="AF86" s="131">
        <f t="shared" si="167"/>
        <v>13</v>
      </c>
      <c r="AG86" s="131">
        <f t="shared" si="167"/>
        <v>14</v>
      </c>
      <c r="AH86" s="131">
        <f t="shared" si="167"/>
        <v>14</v>
      </c>
      <c r="AI86" s="131">
        <f t="shared" si="167"/>
        <v>15</v>
      </c>
      <c r="AJ86" s="132">
        <f t="shared" si="167"/>
        <v>16</v>
      </c>
      <c r="AK86" s="130">
        <f>IF(AK68=0,1,IF(AK68="","",ROUNDUP(AK68*$C14,0)))</f>
        <v>12</v>
      </c>
      <c r="AL86" s="131">
        <f t="shared" ref="AL86:AU86" si="168">IF(AL68=0,1,IF(AL68="","",ROUNDUP(AL68*$C14,0)))</f>
        <v>12</v>
      </c>
      <c r="AM86" s="131">
        <f t="shared" si="168"/>
        <v>12</v>
      </c>
      <c r="AN86" s="131">
        <f t="shared" si="168"/>
        <v>12</v>
      </c>
      <c r="AO86" s="131">
        <f t="shared" si="168"/>
        <v>13</v>
      </c>
      <c r="AP86" s="131">
        <f t="shared" si="168"/>
        <v>13</v>
      </c>
      <c r="AQ86" s="131">
        <f t="shared" si="168"/>
        <v>14</v>
      </c>
      <c r="AR86" s="131">
        <f t="shared" si="168"/>
        <v>14</v>
      </c>
      <c r="AS86" s="131">
        <f t="shared" si="168"/>
        <v>15</v>
      </c>
      <c r="AT86" s="131">
        <f t="shared" si="168"/>
        <v>16</v>
      </c>
      <c r="AU86" s="132">
        <f t="shared" si="168"/>
        <v>17</v>
      </c>
      <c r="AV86" s="130">
        <f>IF(AV68=0,1,IF(AV68="","",ROUNDUP(AV68*$C14,0)))</f>
        <v>12</v>
      </c>
      <c r="AW86" s="131">
        <f t="shared" ref="AW86:BF86" si="169">IF(AW68=0,1,IF(AW68="","",ROUNDUP(AW68*$C14,0)))</f>
        <v>12</v>
      </c>
      <c r="AX86" s="131">
        <f t="shared" si="169"/>
        <v>12</v>
      </c>
      <c r="AY86" s="131">
        <f t="shared" si="169"/>
        <v>12</v>
      </c>
      <c r="AZ86" s="131">
        <f t="shared" si="169"/>
        <v>13</v>
      </c>
      <c r="BA86" s="131">
        <f t="shared" si="169"/>
        <v>14</v>
      </c>
      <c r="BB86" s="131">
        <f t="shared" si="169"/>
        <v>14</v>
      </c>
      <c r="BC86" s="131">
        <f t="shared" si="169"/>
        <v>15</v>
      </c>
      <c r="BD86" s="131">
        <f t="shared" si="169"/>
        <v>16</v>
      </c>
      <c r="BE86" s="131">
        <f t="shared" si="169"/>
        <v>17</v>
      </c>
      <c r="BF86" s="132">
        <f t="shared" si="169"/>
        <v>18</v>
      </c>
    </row>
    <row r="87" spans="1:77">
      <c r="A87" s="49"/>
      <c r="B87" s="54" t="str">
        <f t="shared" ref="B87:B94" si="170">B69</f>
        <v>3,000 teu</v>
      </c>
      <c r="C87" s="54"/>
      <c r="D87" s="133">
        <f t="shared" ref="D87:N87" si="171">IF(D69=0,1,IF(D69="","",ROUNDUP(D69*$C15,0)))</f>
        <v>12</v>
      </c>
      <c r="E87" s="134">
        <f t="shared" si="171"/>
        <v>12</v>
      </c>
      <c r="F87" s="134">
        <f t="shared" si="171"/>
        <v>12</v>
      </c>
      <c r="G87" s="134">
        <f t="shared" si="171"/>
        <v>12</v>
      </c>
      <c r="H87" s="134">
        <f t="shared" si="171"/>
        <v>12</v>
      </c>
      <c r="I87" s="134">
        <f t="shared" si="171"/>
        <v>12</v>
      </c>
      <c r="J87" s="134">
        <f t="shared" si="171"/>
        <v>12</v>
      </c>
      <c r="K87" s="134">
        <f t="shared" si="171"/>
        <v>12</v>
      </c>
      <c r="L87" s="134">
        <f t="shared" si="171"/>
        <v>12</v>
      </c>
      <c r="M87" s="134">
        <f t="shared" si="171"/>
        <v>12</v>
      </c>
      <c r="N87" s="135">
        <f t="shared" si="171"/>
        <v>12</v>
      </c>
      <c r="O87" s="133">
        <f t="shared" ref="O87:Y87" si="172">IF(O69=0,1,IF(O69="","",ROUNDUP(O69*$C15,0)))</f>
        <v>12</v>
      </c>
      <c r="P87" s="134">
        <f t="shared" si="172"/>
        <v>12</v>
      </c>
      <c r="Q87" s="134">
        <f t="shared" si="172"/>
        <v>12</v>
      </c>
      <c r="R87" s="134">
        <f t="shared" si="172"/>
        <v>12</v>
      </c>
      <c r="S87" s="134">
        <f t="shared" si="172"/>
        <v>12</v>
      </c>
      <c r="T87" s="134">
        <f t="shared" si="172"/>
        <v>12</v>
      </c>
      <c r="U87" s="134">
        <f t="shared" si="172"/>
        <v>12</v>
      </c>
      <c r="V87" s="134">
        <f t="shared" si="172"/>
        <v>12</v>
      </c>
      <c r="W87" s="134">
        <f t="shared" si="172"/>
        <v>13</v>
      </c>
      <c r="X87" s="134">
        <f t="shared" si="172"/>
        <v>14</v>
      </c>
      <c r="Y87" s="135">
        <f t="shared" si="172"/>
        <v>15</v>
      </c>
      <c r="Z87" s="133">
        <f t="shared" ref="Z87:BF87" si="173">IF(Z69=0,1,IF(Z69="","",ROUNDUP(Z69*$C15,0)))</f>
        <v>12</v>
      </c>
      <c r="AA87" s="134">
        <f t="shared" si="173"/>
        <v>12</v>
      </c>
      <c r="AB87" s="134">
        <f t="shared" si="173"/>
        <v>12</v>
      </c>
      <c r="AC87" s="134">
        <f t="shared" si="173"/>
        <v>12</v>
      </c>
      <c r="AD87" s="134">
        <f t="shared" si="173"/>
        <v>12</v>
      </c>
      <c r="AE87" s="134">
        <f t="shared" si="173"/>
        <v>13</v>
      </c>
      <c r="AF87" s="134">
        <f t="shared" si="173"/>
        <v>13</v>
      </c>
      <c r="AG87" s="134">
        <f t="shared" si="173"/>
        <v>14</v>
      </c>
      <c r="AH87" s="134">
        <f t="shared" si="173"/>
        <v>15</v>
      </c>
      <c r="AI87" s="134">
        <f t="shared" si="173"/>
        <v>17</v>
      </c>
      <c r="AJ87" s="135">
        <f t="shared" si="173"/>
        <v>18</v>
      </c>
      <c r="AK87" s="133">
        <f t="shared" si="173"/>
        <v>12</v>
      </c>
      <c r="AL87" s="134">
        <f t="shared" si="173"/>
        <v>12</v>
      </c>
      <c r="AM87" s="134">
        <f t="shared" si="173"/>
        <v>12</v>
      </c>
      <c r="AN87" s="134">
        <f t="shared" si="173"/>
        <v>12</v>
      </c>
      <c r="AO87" s="134">
        <f t="shared" si="173"/>
        <v>13</v>
      </c>
      <c r="AP87" s="134">
        <f t="shared" si="173"/>
        <v>14</v>
      </c>
      <c r="AQ87" s="134">
        <f t="shared" si="173"/>
        <v>14</v>
      </c>
      <c r="AR87" s="134">
        <f t="shared" si="173"/>
        <v>15</v>
      </c>
      <c r="AS87" s="134">
        <f t="shared" si="173"/>
        <v>17</v>
      </c>
      <c r="AT87" s="134">
        <f t="shared" si="173"/>
        <v>18</v>
      </c>
      <c r="AU87" s="135">
        <f t="shared" si="173"/>
        <v>19</v>
      </c>
      <c r="AV87" s="133">
        <f t="shared" si="173"/>
        <v>12</v>
      </c>
      <c r="AW87" s="134">
        <f t="shared" si="173"/>
        <v>12</v>
      </c>
      <c r="AX87" s="134">
        <f t="shared" si="173"/>
        <v>12</v>
      </c>
      <c r="AY87" s="134">
        <f t="shared" si="173"/>
        <v>13</v>
      </c>
      <c r="AZ87" s="134">
        <f t="shared" si="173"/>
        <v>13</v>
      </c>
      <c r="BA87" s="134">
        <f t="shared" si="173"/>
        <v>14</v>
      </c>
      <c r="BB87" s="134">
        <f t="shared" si="173"/>
        <v>15</v>
      </c>
      <c r="BC87" s="134">
        <f t="shared" si="173"/>
        <v>16</v>
      </c>
      <c r="BD87" s="134">
        <f t="shared" si="173"/>
        <v>17</v>
      </c>
      <c r="BE87" s="134">
        <f t="shared" si="173"/>
        <v>19</v>
      </c>
      <c r="BF87" s="135">
        <f t="shared" si="173"/>
        <v>20</v>
      </c>
    </row>
    <row r="88" spans="1:77">
      <c r="A88" s="49"/>
      <c r="B88" s="50" t="str">
        <f t="shared" si="170"/>
        <v>6,000 teu</v>
      </c>
      <c r="C88" s="50"/>
      <c r="D88" s="130">
        <f t="shared" ref="D88:N88" si="174">IF(D70=0,1,IF(D70="","",ROUNDUP(D70*$C16,0)))</f>
        <v>12</v>
      </c>
      <c r="E88" s="131">
        <f t="shared" si="174"/>
        <v>12</v>
      </c>
      <c r="F88" s="131">
        <f t="shared" si="174"/>
        <v>12</v>
      </c>
      <c r="G88" s="131">
        <f t="shared" si="174"/>
        <v>12</v>
      </c>
      <c r="H88" s="131">
        <f t="shared" si="174"/>
        <v>12</v>
      </c>
      <c r="I88" s="131">
        <f t="shared" si="174"/>
        <v>12</v>
      </c>
      <c r="J88" s="131">
        <f t="shared" si="174"/>
        <v>12</v>
      </c>
      <c r="K88" s="131">
        <f t="shared" si="174"/>
        <v>12</v>
      </c>
      <c r="L88" s="131">
        <f t="shared" si="174"/>
        <v>12</v>
      </c>
      <c r="M88" s="131">
        <f t="shared" si="174"/>
        <v>12</v>
      </c>
      <c r="N88" s="132">
        <f t="shared" si="174"/>
        <v>12</v>
      </c>
      <c r="O88" s="130">
        <f t="shared" ref="O88:Y88" si="175">IF(O70=0,1,IF(O70="","",ROUNDUP(O70*$C16,0)))</f>
        <v>12</v>
      </c>
      <c r="P88" s="131">
        <f t="shared" si="175"/>
        <v>12</v>
      </c>
      <c r="Q88" s="131">
        <f t="shared" si="175"/>
        <v>12</v>
      </c>
      <c r="R88" s="131">
        <f t="shared" si="175"/>
        <v>12</v>
      </c>
      <c r="S88" s="131">
        <f t="shared" si="175"/>
        <v>12</v>
      </c>
      <c r="T88" s="131">
        <f t="shared" si="175"/>
        <v>12</v>
      </c>
      <c r="U88" s="131">
        <f t="shared" si="175"/>
        <v>12</v>
      </c>
      <c r="V88" s="131">
        <f t="shared" si="175"/>
        <v>13</v>
      </c>
      <c r="W88" s="131">
        <f t="shared" si="175"/>
        <v>14</v>
      </c>
      <c r="X88" s="131">
        <f t="shared" si="175"/>
        <v>16</v>
      </c>
      <c r="Y88" s="132">
        <f t="shared" si="175"/>
        <v>17</v>
      </c>
      <c r="Z88" s="130">
        <f t="shared" ref="Z88:BF88" si="176">IF(Z70=0,1,IF(Z70="","",ROUNDUP(Z70*$C16,0)))</f>
        <v>12</v>
      </c>
      <c r="AA88" s="131">
        <f t="shared" si="176"/>
        <v>12</v>
      </c>
      <c r="AB88" s="131">
        <f t="shared" si="176"/>
        <v>12</v>
      </c>
      <c r="AC88" s="131">
        <f t="shared" si="176"/>
        <v>12</v>
      </c>
      <c r="AD88" s="131">
        <f t="shared" si="176"/>
        <v>12</v>
      </c>
      <c r="AE88" s="131">
        <f t="shared" si="176"/>
        <v>13</v>
      </c>
      <c r="AF88" s="131">
        <f t="shared" si="176"/>
        <v>14</v>
      </c>
      <c r="AG88" s="131">
        <f t="shared" si="176"/>
        <v>15</v>
      </c>
      <c r="AH88" s="131">
        <f t="shared" si="176"/>
        <v>16</v>
      </c>
      <c r="AI88" s="131">
        <f t="shared" si="176"/>
        <v>18</v>
      </c>
      <c r="AJ88" s="132">
        <f t="shared" si="176"/>
        <v>20</v>
      </c>
      <c r="AK88" s="130">
        <f t="shared" si="176"/>
        <v>12</v>
      </c>
      <c r="AL88" s="131">
        <f t="shared" si="176"/>
        <v>12</v>
      </c>
      <c r="AM88" s="131">
        <f t="shared" si="176"/>
        <v>12</v>
      </c>
      <c r="AN88" s="131">
        <f t="shared" si="176"/>
        <v>12</v>
      </c>
      <c r="AO88" s="131">
        <f t="shared" si="176"/>
        <v>13</v>
      </c>
      <c r="AP88" s="131">
        <f t="shared" si="176"/>
        <v>14</v>
      </c>
      <c r="AQ88" s="131">
        <f t="shared" si="176"/>
        <v>15</v>
      </c>
      <c r="AR88" s="131">
        <f t="shared" si="176"/>
        <v>16</v>
      </c>
      <c r="AS88" s="131">
        <f t="shared" si="176"/>
        <v>17</v>
      </c>
      <c r="AT88" s="131">
        <f t="shared" si="176"/>
        <v>19</v>
      </c>
      <c r="AU88" s="132">
        <f t="shared" si="176"/>
        <v>21</v>
      </c>
      <c r="AV88" s="130">
        <f t="shared" si="176"/>
        <v>12</v>
      </c>
      <c r="AW88" s="131">
        <f t="shared" si="176"/>
        <v>12</v>
      </c>
      <c r="AX88" s="131">
        <f t="shared" si="176"/>
        <v>12</v>
      </c>
      <c r="AY88" s="131">
        <f t="shared" si="176"/>
        <v>13</v>
      </c>
      <c r="AZ88" s="131">
        <f t="shared" si="176"/>
        <v>14</v>
      </c>
      <c r="BA88" s="131">
        <f t="shared" si="176"/>
        <v>15</v>
      </c>
      <c r="BB88" s="131">
        <f t="shared" si="176"/>
        <v>16</v>
      </c>
      <c r="BC88" s="131">
        <f t="shared" si="176"/>
        <v>17</v>
      </c>
      <c r="BD88" s="131">
        <f t="shared" si="176"/>
        <v>18</v>
      </c>
      <c r="BE88" s="131">
        <f t="shared" si="176"/>
        <v>20</v>
      </c>
      <c r="BF88" s="132">
        <f t="shared" si="176"/>
        <v>22</v>
      </c>
    </row>
    <row r="89" spans="1:77">
      <c r="A89" s="49"/>
      <c r="B89" s="54" t="str">
        <f t="shared" si="170"/>
        <v>9,000 teu</v>
      </c>
      <c r="C89" s="54"/>
      <c r="D89" s="133">
        <f t="shared" ref="D89:N89" si="177">IF(D71=0,1,IF(D71="","",ROUNDUP(D71*$C17,0)))</f>
        <v>12</v>
      </c>
      <c r="E89" s="134">
        <f t="shared" si="177"/>
        <v>12</v>
      </c>
      <c r="F89" s="134">
        <f t="shared" si="177"/>
        <v>12</v>
      </c>
      <c r="G89" s="134">
        <f t="shared" si="177"/>
        <v>12</v>
      </c>
      <c r="H89" s="134">
        <f t="shared" si="177"/>
        <v>12</v>
      </c>
      <c r="I89" s="134">
        <f t="shared" si="177"/>
        <v>12</v>
      </c>
      <c r="J89" s="134">
        <f t="shared" si="177"/>
        <v>12</v>
      </c>
      <c r="K89" s="134">
        <f t="shared" si="177"/>
        <v>12</v>
      </c>
      <c r="L89" s="134">
        <f t="shared" si="177"/>
        <v>12</v>
      </c>
      <c r="M89" s="134">
        <f t="shared" si="177"/>
        <v>12</v>
      </c>
      <c r="N89" s="135">
        <f t="shared" si="177"/>
        <v>12</v>
      </c>
      <c r="O89" s="133">
        <f t="shared" ref="O89:Y89" si="178">IF(O71=0,1,IF(O71="","",ROUNDUP(O71*$C17,0)))</f>
        <v>12</v>
      </c>
      <c r="P89" s="134">
        <f t="shared" si="178"/>
        <v>12</v>
      </c>
      <c r="Q89" s="134">
        <f t="shared" si="178"/>
        <v>12</v>
      </c>
      <c r="R89" s="134">
        <f t="shared" si="178"/>
        <v>12</v>
      </c>
      <c r="S89" s="134">
        <f t="shared" si="178"/>
        <v>12</v>
      </c>
      <c r="T89" s="134">
        <f t="shared" si="178"/>
        <v>12</v>
      </c>
      <c r="U89" s="134">
        <f t="shared" si="178"/>
        <v>13</v>
      </c>
      <c r="V89" s="134">
        <f t="shared" si="178"/>
        <v>14</v>
      </c>
      <c r="W89" s="134">
        <f t="shared" si="178"/>
        <v>15</v>
      </c>
      <c r="X89" s="134">
        <f t="shared" si="178"/>
        <v>16</v>
      </c>
      <c r="Y89" s="135">
        <f t="shared" si="178"/>
        <v>18</v>
      </c>
      <c r="Z89" s="133">
        <f t="shared" ref="Z89:BF89" si="179">IF(Z71=0,1,IF(Z71="","",ROUNDUP(Z71*$C17,0)))</f>
        <v>12</v>
      </c>
      <c r="AA89" s="134">
        <f t="shared" si="179"/>
        <v>12</v>
      </c>
      <c r="AB89" s="134">
        <f t="shared" si="179"/>
        <v>12</v>
      </c>
      <c r="AC89" s="134">
        <f t="shared" si="179"/>
        <v>12</v>
      </c>
      <c r="AD89" s="134">
        <f t="shared" si="179"/>
        <v>13</v>
      </c>
      <c r="AE89" s="134">
        <f t="shared" si="179"/>
        <v>14</v>
      </c>
      <c r="AF89" s="134">
        <f t="shared" si="179"/>
        <v>15</v>
      </c>
      <c r="AG89" s="134">
        <f t="shared" si="179"/>
        <v>16</v>
      </c>
      <c r="AH89" s="134">
        <f t="shared" si="179"/>
        <v>17</v>
      </c>
      <c r="AI89" s="134">
        <f t="shared" si="179"/>
        <v>18</v>
      </c>
      <c r="AJ89" s="135">
        <f t="shared" si="179"/>
        <v>20</v>
      </c>
      <c r="AK89" s="133">
        <f t="shared" si="179"/>
        <v>12</v>
      </c>
      <c r="AL89" s="134">
        <f t="shared" si="179"/>
        <v>12</v>
      </c>
      <c r="AM89" s="134">
        <f t="shared" si="179"/>
        <v>12</v>
      </c>
      <c r="AN89" s="134">
        <f t="shared" si="179"/>
        <v>13</v>
      </c>
      <c r="AO89" s="134">
        <f t="shared" si="179"/>
        <v>13</v>
      </c>
      <c r="AP89" s="134">
        <f t="shared" si="179"/>
        <v>14</v>
      </c>
      <c r="AQ89" s="134">
        <f t="shared" si="179"/>
        <v>15</v>
      </c>
      <c r="AR89" s="134">
        <f t="shared" si="179"/>
        <v>16</v>
      </c>
      <c r="AS89" s="134">
        <f t="shared" si="179"/>
        <v>18</v>
      </c>
      <c r="AT89" s="134">
        <f t="shared" si="179"/>
        <v>19</v>
      </c>
      <c r="AU89" s="135">
        <f t="shared" si="179"/>
        <v>21</v>
      </c>
      <c r="AV89" s="133">
        <f t="shared" si="179"/>
        <v>12</v>
      </c>
      <c r="AW89" s="134">
        <f t="shared" si="179"/>
        <v>12</v>
      </c>
      <c r="AX89" s="134">
        <f t="shared" si="179"/>
        <v>12</v>
      </c>
      <c r="AY89" s="134">
        <f t="shared" si="179"/>
        <v>13</v>
      </c>
      <c r="AZ89" s="134">
        <f t="shared" si="179"/>
        <v>14</v>
      </c>
      <c r="BA89" s="134">
        <f t="shared" si="179"/>
        <v>15</v>
      </c>
      <c r="BB89" s="134">
        <f t="shared" si="179"/>
        <v>16</v>
      </c>
      <c r="BC89" s="134">
        <f t="shared" si="179"/>
        <v>17</v>
      </c>
      <c r="BD89" s="134">
        <f t="shared" si="179"/>
        <v>18</v>
      </c>
      <c r="BE89" s="134">
        <f t="shared" si="179"/>
        <v>20</v>
      </c>
      <c r="BF89" s="135">
        <f t="shared" si="179"/>
        <v>22</v>
      </c>
    </row>
    <row r="90" spans="1:77">
      <c r="A90" s="49"/>
      <c r="B90" s="50" t="str">
        <f t="shared" si="170"/>
        <v>14,000 teu</v>
      </c>
      <c r="C90" s="50"/>
      <c r="D90" s="130">
        <f t="shared" ref="D90:N90" si="180">IF(D72=0,1,IF(D72="","",ROUNDUP(D72*$C18,0)))</f>
        <v>15</v>
      </c>
      <c r="E90" s="131">
        <f t="shared" si="180"/>
        <v>15</v>
      </c>
      <c r="F90" s="131">
        <f t="shared" si="180"/>
        <v>15</v>
      </c>
      <c r="G90" s="131">
        <f t="shared" si="180"/>
        <v>15</v>
      </c>
      <c r="H90" s="131">
        <f t="shared" si="180"/>
        <v>15</v>
      </c>
      <c r="I90" s="131">
        <f t="shared" si="180"/>
        <v>15</v>
      </c>
      <c r="J90" s="131">
        <f t="shared" si="180"/>
        <v>15</v>
      </c>
      <c r="K90" s="131">
        <f t="shared" si="180"/>
        <v>15</v>
      </c>
      <c r="L90" s="131">
        <f t="shared" si="180"/>
        <v>15</v>
      </c>
      <c r="M90" s="131">
        <f t="shared" si="180"/>
        <v>15</v>
      </c>
      <c r="N90" s="132">
        <f t="shared" si="180"/>
        <v>16</v>
      </c>
      <c r="O90" s="130">
        <f t="shared" ref="O90:Y90" si="181">IF(O72=0,1,IF(O72="","",ROUNDUP(O72*$C18,0)))</f>
        <v>15</v>
      </c>
      <c r="P90" s="131">
        <f t="shared" si="181"/>
        <v>15</v>
      </c>
      <c r="Q90" s="131">
        <f t="shared" si="181"/>
        <v>15</v>
      </c>
      <c r="R90" s="131">
        <f t="shared" si="181"/>
        <v>15</v>
      </c>
      <c r="S90" s="131">
        <f t="shared" si="181"/>
        <v>15</v>
      </c>
      <c r="T90" s="131">
        <f t="shared" si="181"/>
        <v>16</v>
      </c>
      <c r="U90" s="131">
        <f t="shared" si="181"/>
        <v>17</v>
      </c>
      <c r="V90" s="131">
        <f t="shared" si="181"/>
        <v>18</v>
      </c>
      <c r="W90" s="131">
        <f t="shared" si="181"/>
        <v>19</v>
      </c>
      <c r="X90" s="131">
        <f t="shared" si="181"/>
        <v>21</v>
      </c>
      <c r="Y90" s="132">
        <f t="shared" si="181"/>
        <v>23</v>
      </c>
      <c r="Z90" s="130">
        <f t="shared" ref="Z90:BF90" si="182">IF(Z72=0,1,IF(Z72="","",ROUNDUP(Z72*$C18,0)))</f>
        <v>15</v>
      </c>
      <c r="AA90" s="131">
        <f t="shared" si="182"/>
        <v>15</v>
      </c>
      <c r="AB90" s="131">
        <f t="shared" si="182"/>
        <v>15</v>
      </c>
      <c r="AC90" s="131">
        <f t="shared" si="182"/>
        <v>15</v>
      </c>
      <c r="AD90" s="131">
        <f t="shared" si="182"/>
        <v>16</v>
      </c>
      <c r="AE90" s="131">
        <f t="shared" si="182"/>
        <v>17</v>
      </c>
      <c r="AF90" s="131">
        <f t="shared" si="182"/>
        <v>18</v>
      </c>
      <c r="AG90" s="131">
        <f t="shared" si="182"/>
        <v>20</v>
      </c>
      <c r="AH90" s="131">
        <f t="shared" si="182"/>
        <v>21</v>
      </c>
      <c r="AI90" s="131">
        <f t="shared" si="182"/>
        <v>23</v>
      </c>
      <c r="AJ90" s="132">
        <f t="shared" si="182"/>
        <v>26</v>
      </c>
      <c r="AK90" s="130">
        <f t="shared" si="182"/>
        <v>15</v>
      </c>
      <c r="AL90" s="131">
        <f t="shared" si="182"/>
        <v>15</v>
      </c>
      <c r="AM90" s="131">
        <f t="shared" si="182"/>
        <v>15</v>
      </c>
      <c r="AN90" s="131">
        <f t="shared" si="182"/>
        <v>16</v>
      </c>
      <c r="AO90" s="131">
        <f t="shared" si="182"/>
        <v>17</v>
      </c>
      <c r="AP90" s="131">
        <f t="shared" si="182"/>
        <v>18</v>
      </c>
      <c r="AQ90" s="131">
        <f t="shared" si="182"/>
        <v>19</v>
      </c>
      <c r="AR90" s="131">
        <f t="shared" si="182"/>
        <v>21</v>
      </c>
      <c r="AS90" s="131">
        <f t="shared" si="182"/>
        <v>22</v>
      </c>
      <c r="AT90" s="131">
        <f t="shared" si="182"/>
        <v>24</v>
      </c>
      <c r="AU90" s="132">
        <f t="shared" si="182"/>
        <v>27</v>
      </c>
      <c r="AV90" s="130">
        <f t="shared" si="182"/>
        <v>15</v>
      </c>
      <c r="AW90" s="131">
        <f t="shared" si="182"/>
        <v>15</v>
      </c>
      <c r="AX90" s="131">
        <f t="shared" si="182"/>
        <v>16</v>
      </c>
      <c r="AY90" s="131">
        <f t="shared" si="182"/>
        <v>16</v>
      </c>
      <c r="AZ90" s="131">
        <f t="shared" si="182"/>
        <v>17</v>
      </c>
      <c r="BA90" s="131">
        <f t="shared" si="182"/>
        <v>19</v>
      </c>
      <c r="BB90" s="131">
        <f t="shared" si="182"/>
        <v>20</v>
      </c>
      <c r="BC90" s="131">
        <f t="shared" si="182"/>
        <v>21</v>
      </c>
      <c r="BD90" s="131">
        <f t="shared" si="182"/>
        <v>23</v>
      </c>
      <c r="BE90" s="131">
        <f t="shared" si="182"/>
        <v>25</v>
      </c>
      <c r="BF90" s="132">
        <f t="shared" si="182"/>
        <v>28</v>
      </c>
    </row>
    <row r="91" spans="1:77" s="18" customFormat="1">
      <c r="A91" s="189"/>
      <c r="B91" s="120" t="str">
        <f t="shared" si="170"/>
        <v>17,000 teu</v>
      </c>
      <c r="C91" s="120"/>
      <c r="D91" s="136">
        <f t="shared" ref="D91:N91" si="183">IF(D73=0,1,IF(D73="","",ROUNDUP(D73*$C19,0)))</f>
        <v>15</v>
      </c>
      <c r="E91" s="137">
        <f t="shared" si="183"/>
        <v>15</v>
      </c>
      <c r="F91" s="137">
        <f t="shared" si="183"/>
        <v>15</v>
      </c>
      <c r="G91" s="137">
        <f t="shared" si="183"/>
        <v>15</v>
      </c>
      <c r="H91" s="137">
        <f t="shared" si="183"/>
        <v>15</v>
      </c>
      <c r="I91" s="137">
        <f t="shared" si="183"/>
        <v>15</v>
      </c>
      <c r="J91" s="137">
        <f t="shared" si="183"/>
        <v>15</v>
      </c>
      <c r="K91" s="137">
        <f t="shared" si="183"/>
        <v>15</v>
      </c>
      <c r="L91" s="137">
        <f t="shared" si="183"/>
        <v>15</v>
      </c>
      <c r="M91" s="137">
        <f t="shared" si="183"/>
        <v>16</v>
      </c>
      <c r="N91" s="138">
        <f t="shared" si="183"/>
        <v>17</v>
      </c>
      <c r="O91" s="136">
        <f t="shared" ref="O91:Y91" si="184">IF(O73=0,1,IF(O73="","",ROUNDUP(O73*$C19,0)))</f>
        <v>15</v>
      </c>
      <c r="P91" s="137">
        <f t="shared" si="184"/>
        <v>15</v>
      </c>
      <c r="Q91" s="137">
        <f t="shared" si="184"/>
        <v>15</v>
      </c>
      <c r="R91" s="137">
        <f t="shared" si="184"/>
        <v>15</v>
      </c>
      <c r="S91" s="137">
        <f t="shared" si="184"/>
        <v>16</v>
      </c>
      <c r="T91" s="137">
        <f t="shared" si="184"/>
        <v>17</v>
      </c>
      <c r="U91" s="137">
        <f t="shared" si="184"/>
        <v>18</v>
      </c>
      <c r="V91" s="137">
        <f t="shared" si="184"/>
        <v>20</v>
      </c>
      <c r="W91" s="137">
        <f t="shared" si="184"/>
        <v>21</v>
      </c>
      <c r="X91" s="137">
        <f t="shared" si="184"/>
        <v>23</v>
      </c>
      <c r="Y91" s="138">
        <f t="shared" si="184"/>
        <v>25</v>
      </c>
      <c r="Z91" s="136">
        <f t="shared" ref="Z91:BF91" si="185">IF(Z73=0,1,IF(Z73="","",ROUNDUP(Z73*$C19,0)))</f>
        <v>15</v>
      </c>
      <c r="AA91" s="137">
        <f t="shared" si="185"/>
        <v>15</v>
      </c>
      <c r="AB91" s="137">
        <f t="shared" si="185"/>
        <v>15</v>
      </c>
      <c r="AC91" s="137">
        <f t="shared" si="185"/>
        <v>16</v>
      </c>
      <c r="AD91" s="137">
        <f t="shared" si="185"/>
        <v>17</v>
      </c>
      <c r="AE91" s="137">
        <f t="shared" si="185"/>
        <v>18</v>
      </c>
      <c r="AF91" s="137">
        <f t="shared" si="185"/>
        <v>20</v>
      </c>
      <c r="AG91" s="137">
        <f t="shared" si="185"/>
        <v>21</v>
      </c>
      <c r="AH91" s="137">
        <f t="shared" si="185"/>
        <v>23</v>
      </c>
      <c r="AI91" s="137">
        <f t="shared" si="185"/>
        <v>25</v>
      </c>
      <c r="AJ91" s="138">
        <f t="shared" si="185"/>
        <v>27</v>
      </c>
      <c r="AK91" s="136">
        <f t="shared" si="185"/>
        <v>15</v>
      </c>
      <c r="AL91" s="137">
        <f t="shared" si="185"/>
        <v>15</v>
      </c>
      <c r="AM91" s="137">
        <f t="shared" si="185"/>
        <v>16</v>
      </c>
      <c r="AN91" s="137">
        <f t="shared" si="185"/>
        <v>17</v>
      </c>
      <c r="AO91" s="137">
        <f t="shared" si="185"/>
        <v>18</v>
      </c>
      <c r="AP91" s="137">
        <f t="shared" si="185"/>
        <v>19</v>
      </c>
      <c r="AQ91" s="137">
        <f t="shared" si="185"/>
        <v>20</v>
      </c>
      <c r="AR91" s="137">
        <f t="shared" si="185"/>
        <v>22</v>
      </c>
      <c r="AS91" s="137">
        <f t="shared" si="185"/>
        <v>24</v>
      </c>
      <c r="AT91" s="137">
        <f t="shared" si="185"/>
        <v>26</v>
      </c>
      <c r="AU91" s="138">
        <f t="shared" si="185"/>
        <v>28</v>
      </c>
      <c r="AV91" s="136">
        <f t="shared" si="185"/>
        <v>15</v>
      </c>
      <c r="AW91" s="137">
        <f t="shared" si="185"/>
        <v>15</v>
      </c>
      <c r="AX91" s="137">
        <f t="shared" si="185"/>
        <v>16</v>
      </c>
      <c r="AY91" s="137">
        <f t="shared" si="185"/>
        <v>17</v>
      </c>
      <c r="AZ91" s="137">
        <f t="shared" si="185"/>
        <v>18</v>
      </c>
      <c r="BA91" s="137">
        <f t="shared" si="185"/>
        <v>19</v>
      </c>
      <c r="BB91" s="137">
        <f t="shared" si="185"/>
        <v>21</v>
      </c>
      <c r="BC91" s="137">
        <f t="shared" si="185"/>
        <v>22</v>
      </c>
      <c r="BD91" s="137">
        <f t="shared" si="185"/>
        <v>24</v>
      </c>
      <c r="BE91" s="137">
        <f t="shared" si="185"/>
        <v>26</v>
      </c>
      <c r="BF91" s="138">
        <f t="shared" si="185"/>
        <v>29</v>
      </c>
    </row>
    <row r="92" spans="1:77">
      <c r="A92" s="58" t="str">
        <f>A$20</f>
        <v>Bulk</v>
      </c>
      <c r="B92" s="59" t="str">
        <f t="shared" si="170"/>
        <v>Handymax</v>
      </c>
      <c r="C92" s="59"/>
      <c r="D92" s="139">
        <f t="shared" ref="D92:N92" si="186">IF(D74=0,1,IF(D74="","",ROUNDUP(D74*$C20,0)))</f>
        <v>12</v>
      </c>
      <c r="E92" s="140">
        <f t="shared" si="186"/>
        <v>12</v>
      </c>
      <c r="F92" s="140">
        <f t="shared" si="186"/>
        <v>12</v>
      </c>
      <c r="G92" s="140">
        <f t="shared" si="186"/>
        <v>12</v>
      </c>
      <c r="H92" s="140">
        <f t="shared" si="186"/>
        <v>12</v>
      </c>
      <c r="I92" s="140">
        <f t="shared" si="186"/>
        <v>12</v>
      </c>
      <c r="J92" s="140">
        <f t="shared" si="186"/>
        <v>12</v>
      </c>
      <c r="K92" s="140">
        <f t="shared" si="186"/>
        <v>12</v>
      </c>
      <c r="L92" s="140">
        <f t="shared" si="186"/>
        <v>12</v>
      </c>
      <c r="M92" s="140">
        <f t="shared" si="186"/>
        <v>12</v>
      </c>
      <c r="N92" s="141">
        <f t="shared" si="186"/>
        <v>12</v>
      </c>
      <c r="O92" s="139">
        <f t="shared" ref="O92:Y92" si="187">IF(O74=0,1,IF(O74="","",ROUNDUP(O74*$C20,0)))</f>
        <v>12</v>
      </c>
      <c r="P92" s="140">
        <f t="shared" si="187"/>
        <v>12</v>
      </c>
      <c r="Q92" s="140">
        <f t="shared" si="187"/>
        <v>12</v>
      </c>
      <c r="R92" s="140">
        <f t="shared" si="187"/>
        <v>12</v>
      </c>
      <c r="S92" s="140">
        <f t="shared" si="187"/>
        <v>12</v>
      </c>
      <c r="T92" s="140">
        <f t="shared" si="187"/>
        <v>12</v>
      </c>
      <c r="U92" s="140">
        <f t="shared" si="187"/>
        <v>12</v>
      </c>
      <c r="V92" s="140">
        <f t="shared" si="187"/>
        <v>12</v>
      </c>
      <c r="W92" s="140">
        <f t="shared" si="187"/>
        <v>12</v>
      </c>
      <c r="X92" s="140">
        <f t="shared" si="187"/>
        <v>12</v>
      </c>
      <c r="Y92" s="141">
        <f t="shared" si="187"/>
        <v>12</v>
      </c>
      <c r="Z92" s="139">
        <f t="shared" ref="Z92:BF92" si="188">IF(Z74=0,1,IF(Z74="","",ROUNDUP(Z74*$C20,0)))</f>
        <v>12</v>
      </c>
      <c r="AA92" s="140">
        <f t="shared" si="188"/>
        <v>12</v>
      </c>
      <c r="AB92" s="140">
        <f t="shared" si="188"/>
        <v>12</v>
      </c>
      <c r="AC92" s="140">
        <f t="shared" si="188"/>
        <v>12</v>
      </c>
      <c r="AD92" s="140">
        <f t="shared" si="188"/>
        <v>12</v>
      </c>
      <c r="AE92" s="140">
        <f t="shared" si="188"/>
        <v>12</v>
      </c>
      <c r="AF92" s="140">
        <f t="shared" si="188"/>
        <v>12</v>
      </c>
      <c r="AG92" s="140">
        <f t="shared" si="188"/>
        <v>13</v>
      </c>
      <c r="AH92" s="140">
        <f t="shared" si="188"/>
        <v>13</v>
      </c>
      <c r="AI92" s="140">
        <f t="shared" si="188"/>
        <v>13</v>
      </c>
      <c r="AJ92" s="141">
        <f t="shared" si="188"/>
        <v>13</v>
      </c>
      <c r="AK92" s="139">
        <f t="shared" si="188"/>
        <v>12</v>
      </c>
      <c r="AL92" s="140">
        <f t="shared" si="188"/>
        <v>12</v>
      </c>
      <c r="AM92" s="140">
        <f t="shared" si="188"/>
        <v>12</v>
      </c>
      <c r="AN92" s="140">
        <f t="shared" si="188"/>
        <v>12</v>
      </c>
      <c r="AO92" s="140">
        <f t="shared" si="188"/>
        <v>12</v>
      </c>
      <c r="AP92" s="140">
        <f t="shared" si="188"/>
        <v>13</v>
      </c>
      <c r="AQ92" s="140">
        <f t="shared" si="188"/>
        <v>13</v>
      </c>
      <c r="AR92" s="140">
        <f t="shared" si="188"/>
        <v>13</v>
      </c>
      <c r="AS92" s="140">
        <f t="shared" si="188"/>
        <v>13</v>
      </c>
      <c r="AT92" s="140">
        <f t="shared" si="188"/>
        <v>14</v>
      </c>
      <c r="AU92" s="141">
        <f t="shared" si="188"/>
        <v>14</v>
      </c>
      <c r="AV92" s="139">
        <f t="shared" si="188"/>
        <v>12</v>
      </c>
      <c r="AW92" s="140">
        <f t="shared" si="188"/>
        <v>12</v>
      </c>
      <c r="AX92" s="140">
        <f t="shared" si="188"/>
        <v>12</v>
      </c>
      <c r="AY92" s="140">
        <f t="shared" si="188"/>
        <v>12</v>
      </c>
      <c r="AZ92" s="140">
        <f t="shared" si="188"/>
        <v>13</v>
      </c>
      <c r="BA92" s="140">
        <f t="shared" si="188"/>
        <v>13</v>
      </c>
      <c r="BB92" s="140">
        <f t="shared" si="188"/>
        <v>13</v>
      </c>
      <c r="BC92" s="140">
        <f t="shared" si="188"/>
        <v>13</v>
      </c>
      <c r="BD92" s="140">
        <f t="shared" si="188"/>
        <v>14</v>
      </c>
      <c r="BE92" s="140">
        <f t="shared" si="188"/>
        <v>14</v>
      </c>
      <c r="BF92" s="141">
        <f t="shared" si="188"/>
        <v>14</v>
      </c>
    </row>
    <row r="93" spans="1:77">
      <c r="A93" s="49"/>
      <c r="B93" s="50" t="str">
        <f t="shared" si="170"/>
        <v>Panamax</v>
      </c>
      <c r="C93" s="50"/>
      <c r="D93" s="130">
        <f t="shared" ref="D93:N93" si="189">IF(D75=0,1,IF(D75="","",ROUNDUP(D75*$C21,0)))</f>
        <v>12</v>
      </c>
      <c r="E93" s="131">
        <f t="shared" si="189"/>
        <v>12</v>
      </c>
      <c r="F93" s="131">
        <f t="shared" si="189"/>
        <v>12</v>
      </c>
      <c r="G93" s="131">
        <f t="shared" si="189"/>
        <v>12</v>
      </c>
      <c r="H93" s="131">
        <f t="shared" si="189"/>
        <v>12</v>
      </c>
      <c r="I93" s="131">
        <f t="shared" si="189"/>
        <v>12</v>
      </c>
      <c r="J93" s="131">
        <f t="shared" si="189"/>
        <v>12</v>
      </c>
      <c r="K93" s="131">
        <f t="shared" si="189"/>
        <v>12</v>
      </c>
      <c r="L93" s="131">
        <f t="shared" si="189"/>
        <v>12</v>
      </c>
      <c r="M93" s="131">
        <f t="shared" si="189"/>
        <v>12</v>
      </c>
      <c r="N93" s="132">
        <f t="shared" si="189"/>
        <v>12</v>
      </c>
      <c r="O93" s="130">
        <f t="shared" ref="O93:Y93" si="190">IF(O75=0,1,IF(O75="","",ROUNDUP(O75*$C21,0)))</f>
        <v>12</v>
      </c>
      <c r="P93" s="131">
        <f t="shared" si="190"/>
        <v>12</v>
      </c>
      <c r="Q93" s="131">
        <f t="shared" si="190"/>
        <v>12</v>
      </c>
      <c r="R93" s="131">
        <f t="shared" si="190"/>
        <v>12</v>
      </c>
      <c r="S93" s="131">
        <f t="shared" si="190"/>
        <v>12</v>
      </c>
      <c r="T93" s="131">
        <f t="shared" si="190"/>
        <v>12</v>
      </c>
      <c r="U93" s="131">
        <f t="shared" si="190"/>
        <v>12</v>
      </c>
      <c r="V93" s="131">
        <f t="shared" si="190"/>
        <v>12</v>
      </c>
      <c r="W93" s="131">
        <f t="shared" si="190"/>
        <v>12</v>
      </c>
      <c r="X93" s="131">
        <f t="shared" si="190"/>
        <v>13</v>
      </c>
      <c r="Y93" s="132">
        <f t="shared" si="190"/>
        <v>13</v>
      </c>
      <c r="Z93" s="130">
        <f t="shared" ref="Z93:BF93" si="191">IF(Z75=0,1,IF(Z75="","",ROUNDUP(Z75*$C21,0)))</f>
        <v>12</v>
      </c>
      <c r="AA93" s="131">
        <f t="shared" si="191"/>
        <v>12</v>
      </c>
      <c r="AB93" s="131">
        <f t="shared" si="191"/>
        <v>12</v>
      </c>
      <c r="AC93" s="131">
        <f t="shared" si="191"/>
        <v>12</v>
      </c>
      <c r="AD93" s="131">
        <f t="shared" si="191"/>
        <v>12</v>
      </c>
      <c r="AE93" s="131">
        <f t="shared" si="191"/>
        <v>12</v>
      </c>
      <c r="AF93" s="131">
        <f t="shared" si="191"/>
        <v>13</v>
      </c>
      <c r="AG93" s="131">
        <f t="shared" si="191"/>
        <v>13</v>
      </c>
      <c r="AH93" s="131">
        <f t="shared" si="191"/>
        <v>13</v>
      </c>
      <c r="AI93" s="131">
        <f t="shared" si="191"/>
        <v>13</v>
      </c>
      <c r="AJ93" s="132">
        <f t="shared" si="191"/>
        <v>14</v>
      </c>
      <c r="AK93" s="130">
        <f t="shared" si="191"/>
        <v>12</v>
      </c>
      <c r="AL93" s="131">
        <f t="shared" si="191"/>
        <v>12</v>
      </c>
      <c r="AM93" s="131">
        <f t="shared" si="191"/>
        <v>12</v>
      </c>
      <c r="AN93" s="131">
        <f t="shared" si="191"/>
        <v>12</v>
      </c>
      <c r="AO93" s="131">
        <f t="shared" si="191"/>
        <v>13</v>
      </c>
      <c r="AP93" s="131">
        <f t="shared" si="191"/>
        <v>13</v>
      </c>
      <c r="AQ93" s="131">
        <f t="shared" si="191"/>
        <v>13</v>
      </c>
      <c r="AR93" s="131">
        <f t="shared" si="191"/>
        <v>13</v>
      </c>
      <c r="AS93" s="131">
        <f t="shared" si="191"/>
        <v>14</v>
      </c>
      <c r="AT93" s="131">
        <f t="shared" si="191"/>
        <v>14</v>
      </c>
      <c r="AU93" s="132">
        <f t="shared" si="191"/>
        <v>14</v>
      </c>
      <c r="AV93" s="130">
        <f t="shared" si="191"/>
        <v>12</v>
      </c>
      <c r="AW93" s="131">
        <f t="shared" si="191"/>
        <v>12</v>
      </c>
      <c r="AX93" s="131">
        <f t="shared" si="191"/>
        <v>12</v>
      </c>
      <c r="AY93" s="131">
        <f t="shared" si="191"/>
        <v>13</v>
      </c>
      <c r="AZ93" s="131">
        <f t="shared" si="191"/>
        <v>13</v>
      </c>
      <c r="BA93" s="131">
        <f t="shared" si="191"/>
        <v>13</v>
      </c>
      <c r="BB93" s="131">
        <f t="shared" si="191"/>
        <v>13</v>
      </c>
      <c r="BC93" s="131">
        <f t="shared" si="191"/>
        <v>13</v>
      </c>
      <c r="BD93" s="131">
        <f t="shared" si="191"/>
        <v>14</v>
      </c>
      <c r="BE93" s="131">
        <f t="shared" si="191"/>
        <v>14</v>
      </c>
      <c r="BF93" s="132">
        <f t="shared" si="191"/>
        <v>14</v>
      </c>
    </row>
    <row r="94" spans="1:77">
      <c r="A94" s="49"/>
      <c r="B94" s="54" t="str">
        <f t="shared" si="170"/>
        <v>Capesize</v>
      </c>
      <c r="C94" s="54"/>
      <c r="D94" s="133">
        <f t="shared" ref="D94:N94" si="192">IF(D76=0,1,IF(D76="","",ROUNDUP(D76*$C22,0)))</f>
        <v>12</v>
      </c>
      <c r="E94" s="134">
        <f t="shared" si="192"/>
        <v>12</v>
      </c>
      <c r="F94" s="134">
        <f t="shared" si="192"/>
        <v>12</v>
      </c>
      <c r="G94" s="134">
        <f t="shared" si="192"/>
        <v>12</v>
      </c>
      <c r="H94" s="134">
        <f t="shared" si="192"/>
        <v>12</v>
      </c>
      <c r="I94" s="134">
        <f t="shared" si="192"/>
        <v>12</v>
      </c>
      <c r="J94" s="134">
        <f t="shared" si="192"/>
        <v>12</v>
      </c>
      <c r="K94" s="134">
        <f t="shared" si="192"/>
        <v>12</v>
      </c>
      <c r="L94" s="134">
        <f t="shared" si="192"/>
        <v>12</v>
      </c>
      <c r="M94" s="134">
        <f t="shared" si="192"/>
        <v>12</v>
      </c>
      <c r="N94" s="135">
        <f t="shared" si="192"/>
        <v>12</v>
      </c>
      <c r="O94" s="133">
        <f t="shared" ref="O94:Y94" si="193">IF(O76=0,1,IF(O76="","",ROUNDUP(O76*$C22,0)))</f>
        <v>12</v>
      </c>
      <c r="P94" s="134">
        <f t="shared" si="193"/>
        <v>12</v>
      </c>
      <c r="Q94" s="134">
        <f t="shared" si="193"/>
        <v>12</v>
      </c>
      <c r="R94" s="134">
        <f t="shared" si="193"/>
        <v>12</v>
      </c>
      <c r="S94" s="134">
        <f t="shared" si="193"/>
        <v>12</v>
      </c>
      <c r="T94" s="134">
        <f t="shared" si="193"/>
        <v>12</v>
      </c>
      <c r="U94" s="134">
        <f t="shared" si="193"/>
        <v>12</v>
      </c>
      <c r="V94" s="134">
        <f t="shared" si="193"/>
        <v>12</v>
      </c>
      <c r="W94" s="134">
        <f t="shared" si="193"/>
        <v>13</v>
      </c>
      <c r="X94" s="134">
        <f t="shared" si="193"/>
        <v>13</v>
      </c>
      <c r="Y94" s="135">
        <f t="shared" si="193"/>
        <v>13</v>
      </c>
      <c r="Z94" s="133">
        <f t="shared" ref="Z94:BF94" si="194">IF(Z76=0,1,IF(Z76="","",ROUNDUP(Z76*$C22,0)))</f>
        <v>12</v>
      </c>
      <c r="AA94" s="134">
        <f t="shared" si="194"/>
        <v>12</v>
      </c>
      <c r="AB94" s="134">
        <f t="shared" si="194"/>
        <v>12</v>
      </c>
      <c r="AC94" s="134">
        <f t="shared" si="194"/>
        <v>12</v>
      </c>
      <c r="AD94" s="134">
        <f t="shared" si="194"/>
        <v>12</v>
      </c>
      <c r="AE94" s="134">
        <f t="shared" si="194"/>
        <v>13</v>
      </c>
      <c r="AF94" s="134">
        <f t="shared" si="194"/>
        <v>13</v>
      </c>
      <c r="AG94" s="134">
        <f t="shared" si="194"/>
        <v>13</v>
      </c>
      <c r="AH94" s="134">
        <f t="shared" si="194"/>
        <v>13</v>
      </c>
      <c r="AI94" s="134">
        <f t="shared" si="194"/>
        <v>14</v>
      </c>
      <c r="AJ94" s="135">
        <f t="shared" si="194"/>
        <v>14</v>
      </c>
      <c r="AK94" s="133">
        <f t="shared" si="194"/>
        <v>12</v>
      </c>
      <c r="AL94" s="134">
        <f t="shared" si="194"/>
        <v>12</v>
      </c>
      <c r="AM94" s="134">
        <f t="shared" si="194"/>
        <v>12</v>
      </c>
      <c r="AN94" s="134">
        <f t="shared" si="194"/>
        <v>12</v>
      </c>
      <c r="AO94" s="134">
        <f t="shared" si="194"/>
        <v>13</v>
      </c>
      <c r="AP94" s="134">
        <f t="shared" si="194"/>
        <v>13</v>
      </c>
      <c r="AQ94" s="134">
        <f t="shared" si="194"/>
        <v>13</v>
      </c>
      <c r="AR94" s="134">
        <f t="shared" si="194"/>
        <v>13</v>
      </c>
      <c r="AS94" s="134">
        <f t="shared" si="194"/>
        <v>14</v>
      </c>
      <c r="AT94" s="134">
        <f t="shared" si="194"/>
        <v>14</v>
      </c>
      <c r="AU94" s="135">
        <f t="shared" si="194"/>
        <v>14</v>
      </c>
      <c r="AV94" s="133">
        <f t="shared" si="194"/>
        <v>12</v>
      </c>
      <c r="AW94" s="134">
        <f t="shared" si="194"/>
        <v>12</v>
      </c>
      <c r="AX94" s="134">
        <f t="shared" si="194"/>
        <v>12</v>
      </c>
      <c r="AY94" s="134">
        <f t="shared" si="194"/>
        <v>13</v>
      </c>
      <c r="AZ94" s="134">
        <f t="shared" si="194"/>
        <v>13</v>
      </c>
      <c r="BA94" s="134">
        <f t="shared" si="194"/>
        <v>13</v>
      </c>
      <c r="BB94" s="134">
        <f t="shared" si="194"/>
        <v>13</v>
      </c>
      <c r="BC94" s="134">
        <f t="shared" si="194"/>
        <v>14</v>
      </c>
      <c r="BD94" s="134">
        <f t="shared" si="194"/>
        <v>14</v>
      </c>
      <c r="BE94" s="134">
        <f t="shared" si="194"/>
        <v>14</v>
      </c>
      <c r="BF94" s="135">
        <f t="shared" si="194"/>
        <v>14</v>
      </c>
    </row>
    <row r="95" spans="1:77" s="40" customFormat="1">
      <c r="A95" s="73"/>
      <c r="B95" s="73"/>
      <c r="C95" s="73"/>
      <c r="D95" s="74"/>
      <c r="E95" s="74"/>
      <c r="F95" s="74"/>
      <c r="G95" s="74"/>
      <c r="H95" s="74"/>
      <c r="I95" s="74"/>
      <c r="J95" s="74"/>
      <c r="K95" s="74"/>
      <c r="L95" s="74"/>
      <c r="M95" s="74"/>
      <c r="N95" s="74"/>
      <c r="O95" s="74"/>
      <c r="P95" s="74"/>
      <c r="Q95" s="74"/>
      <c r="R95" s="74"/>
      <c r="S95" s="74"/>
      <c r="T95" s="74"/>
      <c r="U95" s="74"/>
      <c r="V95" s="74"/>
      <c r="W95" s="74"/>
      <c r="X95" s="74"/>
      <c r="Y95" s="74"/>
      <c r="Z95" s="74"/>
      <c r="AA95" s="74"/>
      <c r="AB95" s="74"/>
      <c r="AC95" s="74"/>
      <c r="AD95" s="74"/>
      <c r="AE95" s="74"/>
      <c r="AF95" s="74"/>
      <c r="AG95" s="74"/>
      <c r="AH95" s="74"/>
      <c r="AI95" s="74"/>
      <c r="AJ95" s="74"/>
      <c r="AK95" s="74"/>
      <c r="AL95" s="74"/>
      <c r="AM95" s="74"/>
      <c r="AN95" s="74"/>
      <c r="AO95" s="74"/>
      <c r="AP95" s="74"/>
      <c r="AQ95" s="74"/>
      <c r="AR95" s="74"/>
      <c r="AS95" s="74"/>
      <c r="AT95" s="74"/>
      <c r="AU95" s="74"/>
      <c r="AV95" s="74"/>
      <c r="AW95" s="74"/>
      <c r="AX95" s="74"/>
      <c r="AY95" s="74"/>
      <c r="AZ95" s="74"/>
      <c r="BA95" s="74"/>
      <c r="BB95" s="74"/>
      <c r="BC95" s="74"/>
      <c r="BD95" s="74"/>
      <c r="BE95" s="74"/>
      <c r="BF95" s="74"/>
      <c r="BG95" s="41"/>
      <c r="BH95" s="41"/>
      <c r="BI95" s="41"/>
      <c r="BJ95" s="41"/>
      <c r="BK95" s="41"/>
      <c r="BL95" s="41"/>
      <c r="BM95" s="41"/>
      <c r="BN95" s="41"/>
      <c r="BO95" s="41"/>
      <c r="BP95" s="41"/>
      <c r="BQ95" s="41"/>
      <c r="BR95" s="41"/>
      <c r="BS95" s="41"/>
      <c r="BT95" s="41"/>
      <c r="BU95" s="41"/>
      <c r="BV95" s="41"/>
      <c r="BW95" s="41"/>
      <c r="BX95" s="41"/>
      <c r="BY95" s="41"/>
    </row>
    <row r="96" spans="1:77" s="40" customFormat="1">
      <c r="A96" s="73"/>
      <c r="B96" s="73"/>
      <c r="C96" s="73"/>
      <c r="D96" s="41"/>
      <c r="E96" s="41"/>
      <c r="F96" s="41"/>
      <c r="G96" s="41"/>
      <c r="H96" s="41"/>
      <c r="I96" s="74"/>
      <c r="J96" s="74"/>
      <c r="K96" s="74"/>
      <c r="L96" s="74"/>
      <c r="M96" s="74"/>
      <c r="N96" s="74"/>
      <c r="O96" s="74"/>
      <c r="P96" s="74"/>
      <c r="Q96" s="74"/>
      <c r="R96" s="74"/>
      <c r="S96" s="74"/>
      <c r="T96" s="74"/>
      <c r="U96" s="74"/>
      <c r="V96" s="74"/>
      <c r="W96" s="74"/>
      <c r="X96" s="74"/>
      <c r="Y96" s="74"/>
      <c r="Z96" s="74"/>
      <c r="AA96" s="74"/>
      <c r="AB96" s="74"/>
      <c r="AC96" s="74"/>
      <c r="AD96" s="74"/>
      <c r="AE96" s="74"/>
      <c r="AF96" s="74"/>
      <c r="AG96" s="74"/>
      <c r="AH96" s="74"/>
      <c r="AI96" s="74"/>
      <c r="AJ96" s="74"/>
      <c r="AK96" s="74"/>
      <c r="AL96" s="74"/>
      <c r="AM96" s="74"/>
      <c r="AN96" s="74"/>
      <c r="AO96" s="74"/>
      <c r="AP96" s="74"/>
      <c r="AQ96" s="74"/>
      <c r="AR96" s="74"/>
      <c r="AS96" s="74"/>
      <c r="AT96" s="74"/>
      <c r="AU96" s="74"/>
      <c r="AV96" s="74"/>
      <c r="AW96" s="74"/>
      <c r="AX96" s="74"/>
      <c r="AY96" s="74"/>
      <c r="AZ96" s="74"/>
      <c r="BA96" s="74"/>
      <c r="BB96" s="74"/>
      <c r="BC96" s="74"/>
      <c r="BD96" s="74"/>
      <c r="BE96" s="74"/>
      <c r="BF96" s="74"/>
      <c r="BG96" s="41"/>
      <c r="BH96" s="41"/>
      <c r="BI96" s="41"/>
      <c r="BJ96" s="41"/>
      <c r="BK96" s="41"/>
      <c r="BL96" s="41"/>
      <c r="BM96" s="41"/>
      <c r="BN96" s="41"/>
      <c r="BO96" s="41"/>
      <c r="BP96" s="41"/>
      <c r="BQ96" s="41"/>
      <c r="BR96" s="41"/>
      <c r="BS96" s="41"/>
      <c r="BT96" s="41"/>
      <c r="BU96" s="41"/>
      <c r="BV96" s="41"/>
      <c r="BW96" s="41"/>
      <c r="BX96" s="41"/>
      <c r="BY96" s="41"/>
    </row>
    <row r="97" spans="1:77" s="40" customFormat="1">
      <c r="D97" s="41"/>
      <c r="E97" s="41"/>
      <c r="F97" s="41"/>
      <c r="G97" s="41"/>
      <c r="H97" s="41"/>
      <c r="I97" s="41"/>
      <c r="J97" s="41"/>
      <c r="K97" s="41"/>
      <c r="L97" s="41"/>
      <c r="M97" s="41"/>
      <c r="N97" s="41"/>
      <c r="O97" s="41"/>
      <c r="P97" s="41"/>
      <c r="Q97" s="41"/>
      <c r="R97" s="41"/>
      <c r="S97" s="41"/>
      <c r="T97" s="41"/>
      <c r="U97" s="41"/>
      <c r="V97" s="41"/>
      <c r="W97" s="41"/>
      <c r="X97" s="41"/>
      <c r="Y97" s="41"/>
      <c r="Z97" s="41"/>
      <c r="AA97" s="41"/>
      <c r="AB97" s="41"/>
      <c r="AC97" s="41"/>
      <c r="AD97" s="41"/>
      <c r="AE97" s="41"/>
      <c r="AF97" s="41"/>
      <c r="AG97" s="41"/>
      <c r="AH97" s="41"/>
      <c r="AI97" s="41"/>
      <c r="AJ97" s="41"/>
      <c r="AK97" s="41"/>
      <c r="AL97" s="41"/>
      <c r="AM97" s="41"/>
      <c r="AN97" s="41"/>
      <c r="AO97" s="41"/>
      <c r="AP97" s="41"/>
      <c r="AQ97" s="41"/>
      <c r="AR97" s="41"/>
      <c r="AS97" s="41"/>
      <c r="AT97" s="41"/>
      <c r="AU97" s="41"/>
      <c r="AV97" s="41"/>
      <c r="AW97" s="41"/>
      <c r="AX97" s="41"/>
      <c r="AY97" s="41"/>
      <c r="AZ97" s="41"/>
      <c r="BA97" s="41"/>
      <c r="BB97" s="41"/>
      <c r="BC97" s="41"/>
      <c r="BD97" s="41"/>
      <c r="BE97" s="41"/>
      <c r="BF97" s="41"/>
      <c r="BG97" s="41"/>
      <c r="BH97" s="41"/>
      <c r="BI97" s="41"/>
      <c r="BJ97" s="41"/>
      <c r="BK97" s="41"/>
      <c r="BL97" s="41"/>
      <c r="BM97" s="41"/>
      <c r="BN97" s="41"/>
      <c r="BO97" s="41"/>
      <c r="BP97" s="41"/>
      <c r="BQ97" s="41"/>
      <c r="BR97" s="41"/>
      <c r="BS97" s="41"/>
      <c r="BT97" s="41"/>
      <c r="BU97" s="41"/>
      <c r="BV97" s="41"/>
      <c r="BW97" s="41"/>
      <c r="BX97" s="41"/>
      <c r="BY97" s="41"/>
    </row>
    <row r="98" spans="1:77" s="40" customFormat="1">
      <c r="I98" s="41"/>
      <c r="J98" s="41"/>
      <c r="K98" s="41"/>
      <c r="L98" s="41"/>
      <c r="M98" s="41"/>
      <c r="N98" s="41"/>
      <c r="O98" s="41"/>
      <c r="P98" s="41"/>
      <c r="Q98" s="41"/>
      <c r="R98" s="41"/>
      <c r="S98" s="41"/>
      <c r="T98" s="41"/>
      <c r="U98" s="41"/>
      <c r="V98" s="41"/>
      <c r="W98" s="41"/>
      <c r="X98" s="41"/>
      <c r="Y98" s="41"/>
      <c r="Z98" s="41"/>
      <c r="AA98" s="41"/>
      <c r="AB98" s="41"/>
      <c r="AC98" s="41"/>
      <c r="AD98" s="41"/>
      <c r="AE98" s="41"/>
      <c r="AF98" s="41"/>
      <c r="AG98" s="41"/>
      <c r="AH98" s="41"/>
      <c r="AI98" s="41"/>
      <c r="AJ98" s="41"/>
      <c r="AK98" s="41"/>
      <c r="AL98" s="41"/>
      <c r="AM98" s="41"/>
      <c r="AN98" s="41"/>
      <c r="AO98" s="41"/>
      <c r="AP98" s="41"/>
      <c r="AQ98" s="41"/>
      <c r="AR98" s="41"/>
      <c r="AS98" s="41"/>
      <c r="AT98" s="41"/>
      <c r="AU98" s="41"/>
      <c r="AV98" s="41"/>
      <c r="AW98" s="41"/>
      <c r="AX98" s="41"/>
      <c r="AY98" s="41"/>
      <c r="AZ98" s="41"/>
      <c r="BA98" s="41"/>
      <c r="BB98" s="41"/>
      <c r="BC98" s="41"/>
      <c r="BD98" s="41"/>
      <c r="BE98" s="41"/>
      <c r="BF98" s="41"/>
      <c r="BG98" s="41"/>
      <c r="BH98" s="41"/>
      <c r="BI98" s="41"/>
      <c r="BJ98" s="41"/>
      <c r="BK98" s="41"/>
      <c r="BL98" s="41"/>
      <c r="BM98" s="41"/>
      <c r="BN98" s="41"/>
      <c r="BO98" s="41"/>
      <c r="BP98" s="41"/>
      <c r="BQ98" s="41"/>
      <c r="BR98" s="41"/>
      <c r="BS98" s="41"/>
      <c r="BT98" s="41"/>
      <c r="BU98" s="41"/>
      <c r="BV98" s="41"/>
      <c r="BW98" s="41"/>
      <c r="BX98" s="41"/>
      <c r="BY98" s="41"/>
    </row>
    <row r="99" spans="1:77" s="40" customFormat="1">
      <c r="A99" s="42" t="s">
        <v>145</v>
      </c>
      <c r="D99" s="283"/>
      <c r="E99" s="283"/>
      <c r="F99" s="283"/>
      <c r="G99" s="283"/>
      <c r="H99" s="283"/>
      <c r="I99" s="283"/>
      <c r="J99" s="283"/>
      <c r="K99" s="283"/>
      <c r="L99" s="283"/>
      <c r="M99" s="283"/>
      <c r="N99" s="283"/>
      <c r="O99" s="283"/>
      <c r="P99" s="283"/>
      <c r="Q99" s="283"/>
      <c r="R99" s="283"/>
      <c r="S99" s="283"/>
      <c r="T99" s="283"/>
      <c r="U99" s="283"/>
      <c r="V99" s="283"/>
      <c r="W99" s="283"/>
      <c r="X99" s="283"/>
      <c r="Y99" s="283"/>
      <c r="Z99" s="283"/>
      <c r="AA99" s="283"/>
      <c r="AB99" s="283"/>
      <c r="AC99" s="283"/>
      <c r="AD99" s="283"/>
      <c r="AE99" s="283"/>
      <c r="AF99" s="283"/>
      <c r="AG99" s="283"/>
      <c r="AH99" s="283"/>
      <c r="AI99" s="283"/>
      <c r="AJ99" s="283"/>
      <c r="AK99" s="283"/>
      <c r="AL99" s="283"/>
      <c r="AM99" s="283"/>
      <c r="AN99" s="283"/>
      <c r="AO99" s="283"/>
      <c r="AP99" s="283"/>
      <c r="AQ99" s="283"/>
      <c r="AR99" s="283"/>
      <c r="AS99" s="283"/>
      <c r="AT99" s="283"/>
      <c r="AU99" s="283"/>
      <c r="AV99" s="283"/>
      <c r="AW99" s="283"/>
      <c r="AX99" s="283"/>
      <c r="AY99" s="283"/>
      <c r="AZ99" s="283"/>
      <c r="BA99" s="283"/>
      <c r="BB99" s="283"/>
      <c r="BC99" s="283"/>
      <c r="BD99" s="283"/>
      <c r="BE99" s="283"/>
      <c r="BF99" s="283"/>
      <c r="BG99" s="41"/>
      <c r="BH99" s="41"/>
      <c r="BI99" s="41"/>
      <c r="BJ99" s="41"/>
      <c r="BK99" s="41"/>
      <c r="BL99" s="41"/>
      <c r="BM99" s="41"/>
      <c r="BN99" s="41"/>
      <c r="BO99" s="41"/>
      <c r="BP99" s="41"/>
      <c r="BQ99" s="41"/>
      <c r="BR99" s="41"/>
      <c r="BS99" s="41"/>
      <c r="BT99" s="41"/>
      <c r="BU99" s="41"/>
      <c r="BV99" s="41"/>
      <c r="BW99" s="41"/>
      <c r="BX99" s="41"/>
      <c r="BY99" s="41"/>
    </row>
    <row r="100" spans="1:77" s="40" customFormat="1">
      <c r="A100" s="44"/>
      <c r="B100" s="45"/>
      <c r="C100" s="45"/>
      <c r="D100" s="277" t="s">
        <v>76</v>
      </c>
      <c r="E100" s="278"/>
      <c r="F100" s="278"/>
      <c r="G100" s="278"/>
      <c r="H100" s="278"/>
      <c r="I100" s="278"/>
      <c r="J100" s="278"/>
      <c r="K100" s="278"/>
      <c r="L100" s="278"/>
      <c r="M100" s="278"/>
      <c r="N100" s="279"/>
      <c r="O100" s="277" t="s">
        <v>76</v>
      </c>
      <c r="P100" s="278"/>
      <c r="Q100" s="278"/>
      <c r="R100" s="278"/>
      <c r="S100" s="278"/>
      <c r="T100" s="278"/>
      <c r="U100" s="278"/>
      <c r="V100" s="278"/>
      <c r="W100" s="278"/>
      <c r="X100" s="278"/>
      <c r="Y100" s="279"/>
      <c r="Z100" s="277" t="s">
        <v>76</v>
      </c>
      <c r="AA100" s="278"/>
      <c r="AB100" s="278"/>
      <c r="AC100" s="278"/>
      <c r="AD100" s="278"/>
      <c r="AE100" s="278"/>
      <c r="AF100" s="278"/>
      <c r="AG100" s="278"/>
      <c r="AH100" s="278"/>
      <c r="AI100" s="278"/>
      <c r="AJ100" s="279"/>
      <c r="AK100" s="277" t="s">
        <v>76</v>
      </c>
      <c r="AL100" s="278"/>
      <c r="AM100" s="278"/>
      <c r="AN100" s="278"/>
      <c r="AO100" s="278"/>
      <c r="AP100" s="278"/>
      <c r="AQ100" s="278"/>
      <c r="AR100" s="278"/>
      <c r="AS100" s="278"/>
      <c r="AT100" s="278"/>
      <c r="AU100" s="279"/>
      <c r="AV100" s="277" t="s">
        <v>76</v>
      </c>
      <c r="AW100" s="278"/>
      <c r="AX100" s="278"/>
      <c r="AY100" s="278"/>
      <c r="AZ100" s="278"/>
      <c r="BA100" s="278"/>
      <c r="BB100" s="278"/>
      <c r="BC100" s="278"/>
      <c r="BD100" s="278"/>
      <c r="BE100" s="278"/>
      <c r="BF100" s="279"/>
      <c r="BG100" s="41"/>
      <c r="BH100" s="41"/>
      <c r="BI100" s="41"/>
      <c r="BJ100" s="41"/>
      <c r="BK100" s="41"/>
      <c r="BL100" s="41"/>
      <c r="BM100" s="41"/>
      <c r="BN100" s="41"/>
      <c r="BO100" s="41"/>
      <c r="BP100" s="41"/>
      <c r="BQ100" s="41"/>
      <c r="BR100" s="41"/>
      <c r="BS100" s="41"/>
      <c r="BT100" s="41"/>
      <c r="BU100" s="41"/>
      <c r="BV100" s="41"/>
      <c r="BW100" s="41"/>
      <c r="BX100" s="41"/>
      <c r="BY100" s="41"/>
    </row>
    <row r="101" spans="1:77" s="40" customFormat="1">
      <c r="A101" s="44" t="s">
        <v>0</v>
      </c>
      <c r="B101" s="45" t="s">
        <v>3</v>
      </c>
      <c r="C101" s="45"/>
      <c r="D101" s="277" t="s">
        <v>16</v>
      </c>
      <c r="E101" s="278"/>
      <c r="F101" s="278"/>
      <c r="G101" s="278"/>
      <c r="H101" s="278"/>
      <c r="I101" s="278"/>
      <c r="J101" s="278"/>
      <c r="K101" s="278"/>
      <c r="L101" s="278"/>
      <c r="M101" s="278"/>
      <c r="N101" s="279"/>
      <c r="O101" s="277" t="s">
        <v>8</v>
      </c>
      <c r="P101" s="278"/>
      <c r="Q101" s="278"/>
      <c r="R101" s="278"/>
      <c r="S101" s="278"/>
      <c r="T101" s="278"/>
      <c r="U101" s="278"/>
      <c r="V101" s="278"/>
      <c r="W101" s="278"/>
      <c r="X101" s="278"/>
      <c r="Y101" s="279"/>
      <c r="Z101" s="277" t="s">
        <v>9</v>
      </c>
      <c r="AA101" s="278"/>
      <c r="AB101" s="278"/>
      <c r="AC101" s="278"/>
      <c r="AD101" s="278"/>
      <c r="AE101" s="278"/>
      <c r="AF101" s="278"/>
      <c r="AG101" s="278"/>
      <c r="AH101" s="278"/>
      <c r="AI101" s="278"/>
      <c r="AJ101" s="279"/>
      <c r="AK101" s="277" t="s">
        <v>10</v>
      </c>
      <c r="AL101" s="278"/>
      <c r="AM101" s="278"/>
      <c r="AN101" s="278"/>
      <c r="AO101" s="278"/>
      <c r="AP101" s="278"/>
      <c r="AQ101" s="278"/>
      <c r="AR101" s="278"/>
      <c r="AS101" s="278"/>
      <c r="AT101" s="278"/>
      <c r="AU101" s="279"/>
      <c r="AV101" s="277" t="s">
        <v>11</v>
      </c>
      <c r="AW101" s="278"/>
      <c r="AX101" s="278"/>
      <c r="AY101" s="278"/>
      <c r="AZ101" s="278"/>
      <c r="BA101" s="278"/>
      <c r="BB101" s="278"/>
      <c r="BC101" s="278"/>
      <c r="BD101" s="278"/>
      <c r="BE101" s="278"/>
      <c r="BF101" s="279"/>
      <c r="BG101" s="41"/>
      <c r="BH101" s="41"/>
      <c r="BI101" s="41"/>
      <c r="BJ101" s="41"/>
      <c r="BK101" s="41"/>
      <c r="BL101" s="41"/>
      <c r="BM101" s="41"/>
      <c r="BN101" s="41"/>
      <c r="BO101" s="41"/>
      <c r="BP101" s="41"/>
      <c r="BQ101" s="41"/>
      <c r="BR101" s="41"/>
      <c r="BS101" s="41"/>
      <c r="BT101" s="41"/>
      <c r="BU101" s="41"/>
      <c r="BV101" s="41"/>
      <c r="BW101" s="41"/>
      <c r="BX101" s="41"/>
      <c r="BY101" s="41"/>
    </row>
    <row r="102" spans="1:77" s="40" customFormat="1">
      <c r="A102" s="44"/>
      <c r="B102" s="45"/>
      <c r="C102" s="45"/>
      <c r="D102" s="46" t="s">
        <v>18</v>
      </c>
      <c r="E102" s="47" t="s">
        <v>32</v>
      </c>
      <c r="F102" s="47" t="s">
        <v>33</v>
      </c>
      <c r="G102" s="47" t="s">
        <v>34</v>
      </c>
      <c r="H102" s="47" t="s">
        <v>19</v>
      </c>
      <c r="I102" s="47" t="s">
        <v>35</v>
      </c>
      <c r="J102" s="47" t="s">
        <v>20</v>
      </c>
      <c r="K102" s="47" t="s">
        <v>36</v>
      </c>
      <c r="L102" s="47" t="s">
        <v>21</v>
      </c>
      <c r="M102" s="47" t="s">
        <v>38</v>
      </c>
      <c r="N102" s="47" t="s">
        <v>39</v>
      </c>
      <c r="O102" s="46" t="s">
        <v>18</v>
      </c>
      <c r="P102" s="47" t="s">
        <v>32</v>
      </c>
      <c r="Q102" s="47" t="s">
        <v>33</v>
      </c>
      <c r="R102" s="47" t="s">
        <v>34</v>
      </c>
      <c r="S102" s="47" t="s">
        <v>19</v>
      </c>
      <c r="T102" s="47" t="s">
        <v>35</v>
      </c>
      <c r="U102" s="47" t="s">
        <v>20</v>
      </c>
      <c r="V102" s="47" t="s">
        <v>36</v>
      </c>
      <c r="W102" s="47" t="s">
        <v>21</v>
      </c>
      <c r="X102" s="47" t="s">
        <v>38</v>
      </c>
      <c r="Y102" s="47" t="s">
        <v>39</v>
      </c>
      <c r="Z102" s="46" t="s">
        <v>18</v>
      </c>
      <c r="AA102" s="47" t="s">
        <v>32</v>
      </c>
      <c r="AB102" s="47" t="s">
        <v>33</v>
      </c>
      <c r="AC102" s="47" t="s">
        <v>34</v>
      </c>
      <c r="AD102" s="47" t="s">
        <v>19</v>
      </c>
      <c r="AE102" s="47" t="s">
        <v>35</v>
      </c>
      <c r="AF102" s="47" t="s">
        <v>20</v>
      </c>
      <c r="AG102" s="47" t="s">
        <v>36</v>
      </c>
      <c r="AH102" s="47" t="s">
        <v>21</v>
      </c>
      <c r="AI102" s="47" t="s">
        <v>38</v>
      </c>
      <c r="AJ102" s="47" t="s">
        <v>39</v>
      </c>
      <c r="AK102" s="46" t="s">
        <v>18</v>
      </c>
      <c r="AL102" s="47" t="s">
        <v>32</v>
      </c>
      <c r="AM102" s="47" t="s">
        <v>33</v>
      </c>
      <c r="AN102" s="47" t="s">
        <v>34</v>
      </c>
      <c r="AO102" s="47" t="s">
        <v>19</v>
      </c>
      <c r="AP102" s="47" t="s">
        <v>35</v>
      </c>
      <c r="AQ102" s="47" t="s">
        <v>20</v>
      </c>
      <c r="AR102" s="47" t="s">
        <v>36</v>
      </c>
      <c r="AS102" s="47" t="s">
        <v>21</v>
      </c>
      <c r="AT102" s="47" t="s">
        <v>38</v>
      </c>
      <c r="AU102" s="47" t="s">
        <v>39</v>
      </c>
      <c r="AV102" s="46" t="s">
        <v>18</v>
      </c>
      <c r="AW102" s="47" t="s">
        <v>32</v>
      </c>
      <c r="AX102" s="47" t="s">
        <v>33</v>
      </c>
      <c r="AY102" s="47" t="s">
        <v>34</v>
      </c>
      <c r="AZ102" s="47" t="s">
        <v>19</v>
      </c>
      <c r="BA102" s="47" t="s">
        <v>35</v>
      </c>
      <c r="BB102" s="47" t="s">
        <v>20</v>
      </c>
      <c r="BC102" s="47" t="s">
        <v>36</v>
      </c>
      <c r="BD102" s="47" t="s">
        <v>21</v>
      </c>
      <c r="BE102" s="47" t="s">
        <v>38</v>
      </c>
      <c r="BF102" s="47" t="s">
        <v>39</v>
      </c>
      <c r="BG102" s="41"/>
      <c r="BH102" s="41"/>
      <c r="BI102" s="41"/>
      <c r="BJ102" s="41"/>
      <c r="BK102" s="41"/>
      <c r="BL102" s="41"/>
      <c r="BM102" s="41"/>
      <c r="BN102" s="41"/>
      <c r="BO102" s="41"/>
      <c r="BP102" s="41"/>
      <c r="BQ102" s="41"/>
      <c r="BR102" s="41"/>
      <c r="BS102" s="41"/>
      <c r="BT102" s="41"/>
      <c r="BU102" s="41"/>
      <c r="BV102" s="41"/>
      <c r="BW102" s="41"/>
      <c r="BX102" s="41"/>
      <c r="BY102" s="41"/>
    </row>
    <row r="103" spans="1:77" s="40" customFormat="1">
      <c r="A103" s="44"/>
      <c r="B103" s="45"/>
      <c r="C103" s="45"/>
      <c r="D103" s="46"/>
      <c r="E103" s="47"/>
      <c r="F103" s="47"/>
      <c r="G103" s="47"/>
      <c r="H103" s="47"/>
      <c r="I103" s="47"/>
      <c r="J103" s="47"/>
      <c r="K103" s="47"/>
      <c r="L103" s="47"/>
      <c r="M103" s="47"/>
      <c r="N103" s="48"/>
      <c r="O103" s="46"/>
      <c r="P103" s="47"/>
      <c r="Q103" s="47"/>
      <c r="R103" s="47"/>
      <c r="S103" s="47"/>
      <c r="T103" s="47"/>
      <c r="U103" s="47"/>
      <c r="V103" s="47"/>
      <c r="W103" s="47"/>
      <c r="X103" s="47"/>
      <c r="Y103" s="48"/>
      <c r="Z103" s="46"/>
      <c r="AA103" s="47"/>
      <c r="AB103" s="47"/>
      <c r="AC103" s="47"/>
      <c r="AD103" s="47"/>
      <c r="AE103" s="47"/>
      <c r="AF103" s="47"/>
      <c r="AG103" s="47"/>
      <c r="AH103" s="47"/>
      <c r="AI103" s="47"/>
      <c r="AJ103" s="48"/>
      <c r="AK103" s="46"/>
      <c r="AL103" s="47"/>
      <c r="AM103" s="47"/>
      <c r="AN103" s="47"/>
      <c r="AO103" s="47"/>
      <c r="AP103" s="47"/>
      <c r="AQ103" s="47"/>
      <c r="AR103" s="47"/>
      <c r="AS103" s="47"/>
      <c r="AT103" s="47"/>
      <c r="AU103" s="48"/>
      <c r="AV103" s="46"/>
      <c r="AW103" s="47"/>
      <c r="AX103" s="47"/>
      <c r="AY103" s="47"/>
      <c r="AZ103" s="47"/>
      <c r="BA103" s="47"/>
      <c r="BB103" s="47"/>
      <c r="BC103" s="47"/>
      <c r="BD103" s="47"/>
      <c r="BE103" s="47"/>
      <c r="BF103" s="48"/>
      <c r="BG103" s="41"/>
      <c r="BH103" s="41"/>
      <c r="BI103" s="41"/>
      <c r="BJ103" s="41"/>
      <c r="BK103" s="41"/>
      <c r="BL103" s="41"/>
      <c r="BM103" s="41"/>
      <c r="BN103" s="41"/>
      <c r="BO103" s="41"/>
      <c r="BP103" s="41"/>
      <c r="BQ103" s="41"/>
      <c r="BR103" s="41"/>
      <c r="BS103" s="41"/>
      <c r="BT103" s="41"/>
      <c r="BU103" s="41"/>
      <c r="BV103" s="41"/>
      <c r="BW103" s="41"/>
      <c r="BX103" s="41"/>
      <c r="BY103" s="41"/>
    </row>
    <row r="104" spans="1:77" s="40" customFormat="1">
      <c r="A104" s="49" t="str">
        <f>A$14</f>
        <v>Container</v>
      </c>
      <c r="B104" s="50" t="str">
        <f t="shared" ref="B104:B112" si="195">B68</f>
        <v>1,000 teu</v>
      </c>
      <c r="C104" s="50"/>
      <c r="D104" s="51">
        <f>IF(O32="","",(VLOOKUP($B104,'Ship &amp; EF Parameters'!$B$15:$D$23,3,FALSE)*(I14/'Ship &amp; EF Parameters'!$C15)^3)/((1-VLOOKUP($B104,'Ship &amp; EF Parameters'!$B$15:$E$23,4,FALSE))*(1-VLOOKUP($B104,'Ship &amp; EF Parameters'!$B$15:$G$23,6,FALSE))))</f>
        <v>0.77939875178573559</v>
      </c>
      <c r="E104" s="52">
        <f>IF(P32="","",(VLOOKUP($B104,'Ship &amp; EF Parameters'!$B$15:$D$23,3,FALSE)*(J14/'Ship &amp; EF Parameters'!$C15)^3)/((1-VLOOKUP($B104,'Ship &amp; EF Parameters'!$B$15:$E$23,4,FALSE))*(1-VLOOKUP($B104,'Ship &amp; EF Parameters'!$B$15:$G$23,6,FALSE))))</f>
        <v>0.69496337958788523</v>
      </c>
      <c r="F104" s="52">
        <f>IF(Q32="","",(VLOOKUP($B104,'Ship &amp; EF Parameters'!$B$15:$D$23,3,FALSE)*(K14/'Ship &amp; EF Parameters'!$C15)^3)/((1-VLOOKUP($B104,'Ship &amp; EF Parameters'!$B$15:$E$23,4,FALSE))*(1-VLOOKUP($B104,'Ship &amp; EF Parameters'!$B$15:$G$23,6,FALSE))))</f>
        <v>0.61685757772191985</v>
      </c>
      <c r="G104" s="52">
        <f>IF(R32="","",(VLOOKUP($B104,'Ship &amp; EF Parameters'!$B$15:$D$23,3,FALSE)*(L14/'Ship &amp; EF Parameters'!$C15)^3)/((1-VLOOKUP($B104,'Ship &amp; EF Parameters'!$B$15:$E$23,4,FALSE))*(1-VLOOKUP($B104,'Ship &amp; EF Parameters'!$B$15:$G$23,6,FALSE))))</f>
        <v>0.54483473955153228</v>
      </c>
      <c r="H104" s="52">
        <f>IF(S32="","",(VLOOKUP($B104,'Ship &amp; EF Parameters'!$B$15:$D$23,3,FALSE)*(M14/'Ship &amp; EF Parameters'!$C15)^3)/((1-VLOOKUP($B104,'Ship &amp; EF Parameters'!$B$15:$E$23,4,FALSE))*(1-VLOOKUP($B104,'Ship &amp; EF Parameters'!$B$15:$G$23,6,FALSE))))</f>
        <v>0.47864825844041509</v>
      </c>
      <c r="I104" s="52">
        <f>IF(T32="","",(VLOOKUP($B104,'Ship &amp; EF Parameters'!$B$15:$D$23,3,FALSE)*(N14/'Ship &amp; EF Parameters'!$C15)^3)/((1-VLOOKUP($B104,'Ship &amp; EF Parameters'!$B$15:$E$23,4,FALSE))*(1-VLOOKUP($B104,'Ship &amp; EF Parameters'!$B$15:$G$23,6,FALSE))))</f>
        <v>0.41805152775226123</v>
      </c>
      <c r="J104" s="52">
        <f>IF(U32="","",(VLOOKUP($B104,'Ship &amp; EF Parameters'!$B$15:$D$23,3,FALSE)*(O14/'Ship &amp; EF Parameters'!$C15)^3)/((1-VLOOKUP($B104,'Ship &amp; EF Parameters'!$B$15:$E$23,4,FALSE))*(1-VLOOKUP($B104,'Ship &amp; EF Parameters'!$B$15:$G$23,6,FALSE))))</f>
        <v>0.36279794085076345</v>
      </c>
      <c r="K104" s="52">
        <f>IF(V32="","",(VLOOKUP($B104,'Ship &amp; EF Parameters'!$B$15:$D$23,3,FALSE)*(P14/'Ship &amp; EF Parameters'!$C15)^3)/((1-VLOOKUP($B104,'Ship &amp; EF Parameters'!$B$15:$E$23,4,FALSE))*(1-VLOOKUP($B104,'Ship &amp; EF Parameters'!$B$15:$G$23,6,FALSE))))</f>
        <v>0.31264089109961468</v>
      </c>
      <c r="L104" s="52">
        <f>IF(W32="","",(VLOOKUP($B104,'Ship &amp; EF Parameters'!$B$15:$D$23,3,FALSE)*(Q14/'Ship &amp; EF Parameters'!$C15)^3)/((1-VLOOKUP($B104,'Ship &amp; EF Parameters'!$B$15:$E$23,4,FALSE))*(1-VLOOKUP($B104,'Ship &amp; EF Parameters'!$B$15:$G$23,6,FALSE))))</f>
        <v>0.26733377186250756</v>
      </c>
      <c r="M104" s="52">
        <f>IF(X32="","",(VLOOKUP($B104,'Ship &amp; EF Parameters'!$B$15:$D$23,3,FALSE)*(R14/'Ship &amp; EF Parameters'!$C15)^3)/((1-VLOOKUP($B104,'Ship &amp; EF Parameters'!$B$15:$E$23,4,FALSE))*(1-VLOOKUP($B104,'Ship &amp; EF Parameters'!$B$15:$G$23,6,FALSE))))</f>
        <v>0.22662997650313493</v>
      </c>
      <c r="N104" s="53">
        <f>IF(Y32="","",(VLOOKUP($B104,'Ship &amp; EF Parameters'!$B$15:$D$23,3,FALSE)*(S14/'Ship &amp; EF Parameters'!$C15)^3)/((1-VLOOKUP($B104,'Ship &amp; EF Parameters'!$B$15:$E$23,4,FALSE))*(1-VLOOKUP($B104,'Ship &amp; EF Parameters'!$B$15:$G$23,6,FALSE))))</f>
        <v>0.19028289838518961</v>
      </c>
      <c r="O104" s="51">
        <f>IF(O32="","",(VLOOKUP($B104,'Ship &amp; EF Parameters'!$B$15:$D$23,3,FALSE)*(I14/'Ship &amp; EF Parameters'!$C15)^3)/((1-VLOOKUP($B104,'Ship &amp; EF Parameters'!$B$15:$E$23,4,FALSE))*(1-VLOOKUP($B104,'Ship &amp; EF Parameters'!$B$15:$G$23,6,FALSE))))</f>
        <v>0.77939875178573559</v>
      </c>
      <c r="P104" s="52">
        <f>IF(P32="","",(VLOOKUP($B104,'Ship &amp; EF Parameters'!$B$15:$D$23,3,FALSE)*(J14/'Ship &amp; EF Parameters'!$C15)^3)/((1-VLOOKUP($B104,'Ship &amp; EF Parameters'!$B$15:$E$23,4,FALSE))*(1-VLOOKUP($B104,'Ship &amp; EF Parameters'!$B$15:$G$23,6,FALSE))))</f>
        <v>0.69496337958788523</v>
      </c>
      <c r="Q104" s="52">
        <f>IF(Q32="","",(VLOOKUP($B104,'Ship &amp; EF Parameters'!$B$15:$D$23,3,FALSE)*(K14/'Ship &amp; EF Parameters'!$C15)^3)/((1-VLOOKUP($B104,'Ship &amp; EF Parameters'!$B$15:$E$23,4,FALSE))*(1-VLOOKUP($B104,'Ship &amp; EF Parameters'!$B$15:$G$23,6,FALSE))))</f>
        <v>0.61685757772191985</v>
      </c>
      <c r="R104" s="52">
        <f>IF(R32="","",(VLOOKUP($B104,'Ship &amp; EF Parameters'!$B$15:$D$23,3,FALSE)*(L14/'Ship &amp; EF Parameters'!$C15)^3)/((1-VLOOKUP($B104,'Ship &amp; EF Parameters'!$B$15:$E$23,4,FALSE))*(1-VLOOKUP($B104,'Ship &amp; EF Parameters'!$B$15:$G$23,6,FALSE))))</f>
        <v>0.54483473955153228</v>
      </c>
      <c r="S104" s="52">
        <f>IF(S32="","",(VLOOKUP($B104,'Ship &amp; EF Parameters'!$B$15:$D$23,3,FALSE)*(M14/'Ship &amp; EF Parameters'!$C15)^3)/((1-VLOOKUP($B104,'Ship &amp; EF Parameters'!$B$15:$E$23,4,FALSE))*(1-VLOOKUP($B104,'Ship &amp; EF Parameters'!$B$15:$G$23,6,FALSE))))</f>
        <v>0.47864825844041509</v>
      </c>
      <c r="T104" s="52">
        <f>IF(T32="","",(VLOOKUP($B104,'Ship &amp; EF Parameters'!$B$15:$D$23,3,FALSE)*(N14/'Ship &amp; EF Parameters'!$C15)^3)/((1-VLOOKUP($B104,'Ship &amp; EF Parameters'!$B$15:$E$23,4,FALSE))*(1-VLOOKUP($B104,'Ship &amp; EF Parameters'!$B$15:$G$23,6,FALSE))))</f>
        <v>0.41805152775226123</v>
      </c>
      <c r="U104" s="52">
        <f>IF(U32="","",(VLOOKUP($B104,'Ship &amp; EF Parameters'!$B$15:$D$23,3,FALSE)*(O14/'Ship &amp; EF Parameters'!$C15)^3)/((1-VLOOKUP($B104,'Ship &amp; EF Parameters'!$B$15:$E$23,4,FALSE))*(1-VLOOKUP($B104,'Ship &amp; EF Parameters'!$B$15:$G$23,6,FALSE))))</f>
        <v>0.36279794085076345</v>
      </c>
      <c r="V104" s="52">
        <f>IF(V32="","",(VLOOKUP($B104,'Ship &amp; EF Parameters'!$B$15:$D$23,3,FALSE)*(P14/'Ship &amp; EF Parameters'!$C15)^3)/((1-VLOOKUP($B104,'Ship &amp; EF Parameters'!$B$15:$E$23,4,FALSE))*(1-VLOOKUP($B104,'Ship &amp; EF Parameters'!$B$15:$G$23,6,FALSE))))</f>
        <v>0.31264089109961468</v>
      </c>
      <c r="W104" s="52">
        <f>IF(W32="","",(VLOOKUP($B104,'Ship &amp; EF Parameters'!$B$15:$D$23,3,FALSE)*(Q14/'Ship &amp; EF Parameters'!$C15)^3)/((1-VLOOKUP($B104,'Ship &amp; EF Parameters'!$B$15:$E$23,4,FALSE))*(1-VLOOKUP($B104,'Ship &amp; EF Parameters'!$B$15:$G$23,6,FALSE))))</f>
        <v>0.26733377186250756</v>
      </c>
      <c r="X104" s="52">
        <f>IF(X32="","",(VLOOKUP($B104,'Ship &amp; EF Parameters'!$B$15:$D$23,3,FALSE)*(R14/'Ship &amp; EF Parameters'!$C15)^3)/((1-VLOOKUP($B104,'Ship &amp; EF Parameters'!$B$15:$E$23,4,FALSE))*(1-VLOOKUP($B104,'Ship &amp; EF Parameters'!$B$15:$G$23,6,FALSE))))</f>
        <v>0.22662997650313493</v>
      </c>
      <c r="Y104" s="53">
        <f>IF(Y32="","",(VLOOKUP($B104,'Ship &amp; EF Parameters'!$B$15:$D$23,3,FALSE)*(S14/'Ship &amp; EF Parameters'!$C15)^3)/((1-VLOOKUP($B104,'Ship &amp; EF Parameters'!$B$15:$E$23,4,FALSE))*(1-VLOOKUP($B104,'Ship &amp; EF Parameters'!$B$15:$G$23,6,FALSE))))</f>
        <v>0.19028289838518961</v>
      </c>
      <c r="Z104" s="51">
        <f>IF(Z32="","",(VLOOKUP($B104,'Ship &amp; EF Parameters'!$B$15:$D$23,3,FALSE)*(I14/'Ship &amp; EF Parameters'!$C15)^3)/((1-VLOOKUP($B104,'Ship &amp; EF Parameters'!$B$15:$E$23,4,FALSE))*(1-VLOOKUP($B104,'Ship &amp; EF Parameters'!$B$15:$G$23,6,FALSE))))</f>
        <v>0.77939875178573559</v>
      </c>
      <c r="AA104" s="52">
        <f>IF(AA32="","",(VLOOKUP($B104,'Ship &amp; EF Parameters'!$B$15:$D$23,3,FALSE)*(J14/'Ship &amp; EF Parameters'!$C15)^3)/((1-VLOOKUP($B104,'Ship &amp; EF Parameters'!$B$15:$E$23,4,FALSE))*(1-VLOOKUP($B104,'Ship &amp; EF Parameters'!$B$15:$G$23,6,FALSE))))</f>
        <v>0.69496337958788523</v>
      </c>
      <c r="AB104" s="52">
        <f>IF(AB32="","",(VLOOKUP($B104,'Ship &amp; EF Parameters'!$B$15:$D$23,3,FALSE)*(K14/'Ship &amp; EF Parameters'!$C15)^3)/((1-VLOOKUP($B104,'Ship &amp; EF Parameters'!$B$15:$E$23,4,FALSE))*(1-VLOOKUP($B104,'Ship &amp; EF Parameters'!$B$15:$G$23,6,FALSE))))</f>
        <v>0.61685757772191985</v>
      </c>
      <c r="AC104" s="52">
        <f>IF(AC32="","",(VLOOKUP($B104,'Ship &amp; EF Parameters'!$B$15:$D$23,3,FALSE)*(L14/'Ship &amp; EF Parameters'!$C15)^3)/((1-VLOOKUP($B104,'Ship &amp; EF Parameters'!$B$15:$E$23,4,FALSE))*(1-VLOOKUP($B104,'Ship &amp; EF Parameters'!$B$15:$G$23,6,FALSE))))</f>
        <v>0.54483473955153228</v>
      </c>
      <c r="AD104" s="52">
        <f>IF(AD32="","",(VLOOKUP($B104,'Ship &amp; EF Parameters'!$B$15:$D$23,3,FALSE)*(M14/'Ship &amp; EF Parameters'!$C15)^3)/((1-VLOOKUP($B104,'Ship &amp; EF Parameters'!$B$15:$E$23,4,FALSE))*(1-VLOOKUP($B104,'Ship &amp; EF Parameters'!$B$15:$G$23,6,FALSE))))</f>
        <v>0.47864825844041509</v>
      </c>
      <c r="AE104" s="52">
        <f>IF(AE32="","",(VLOOKUP($B104,'Ship &amp; EF Parameters'!$B$15:$D$23,3,FALSE)*(N14/'Ship &amp; EF Parameters'!$C15)^3)/((1-VLOOKUP($B104,'Ship &amp; EF Parameters'!$B$15:$E$23,4,FALSE))*(1-VLOOKUP($B104,'Ship &amp; EF Parameters'!$B$15:$G$23,6,FALSE))))</f>
        <v>0.41805152775226123</v>
      </c>
      <c r="AF104" s="52">
        <f>IF(AF32="","",(VLOOKUP($B104,'Ship &amp; EF Parameters'!$B$15:$D$23,3,FALSE)*(O14/'Ship &amp; EF Parameters'!$C15)^3)/((1-VLOOKUP($B104,'Ship &amp; EF Parameters'!$B$15:$E$23,4,FALSE))*(1-VLOOKUP($B104,'Ship &amp; EF Parameters'!$B$15:$G$23,6,FALSE))))</f>
        <v>0.36279794085076345</v>
      </c>
      <c r="AG104" s="52">
        <f>IF(AG32="","",(VLOOKUP($B104,'Ship &amp; EF Parameters'!$B$15:$D$23,3,FALSE)*(P14/'Ship &amp; EF Parameters'!$C15)^3)/((1-VLOOKUP($B104,'Ship &amp; EF Parameters'!$B$15:$E$23,4,FALSE))*(1-VLOOKUP($B104,'Ship &amp; EF Parameters'!$B$15:$G$23,6,FALSE))))</f>
        <v>0.31264089109961468</v>
      </c>
      <c r="AH104" s="52">
        <f>IF(AH32="","",(VLOOKUP($B104,'Ship &amp; EF Parameters'!$B$15:$D$23,3,FALSE)*(Q14/'Ship &amp; EF Parameters'!$C15)^3)/((1-VLOOKUP($B104,'Ship &amp; EF Parameters'!$B$15:$E$23,4,FALSE))*(1-VLOOKUP($B104,'Ship &amp; EF Parameters'!$B$15:$G$23,6,FALSE))))</f>
        <v>0.26733377186250756</v>
      </c>
      <c r="AI104" s="52">
        <f>IF(AI32="","",(VLOOKUP($B104,'Ship &amp; EF Parameters'!$B$15:$D$23,3,FALSE)*(R14/'Ship &amp; EF Parameters'!$C15)^3)/((1-VLOOKUP($B104,'Ship &amp; EF Parameters'!$B$15:$E$23,4,FALSE))*(1-VLOOKUP($B104,'Ship &amp; EF Parameters'!$B$15:$G$23,6,FALSE))))</f>
        <v>0.22662997650313493</v>
      </c>
      <c r="AJ104" s="53">
        <f>IF(AJ32="","",(VLOOKUP($B104,'Ship &amp; EF Parameters'!$B$15:$D$23,3,FALSE)*(S14/'Ship &amp; EF Parameters'!$C15)^3)/((1-VLOOKUP($B104,'Ship &amp; EF Parameters'!$B$15:$E$23,4,FALSE))*(1-VLOOKUP($B104,'Ship &amp; EF Parameters'!$B$15:$G$23,6,FALSE))))</f>
        <v>0.19028289838518961</v>
      </c>
      <c r="AK104" s="51">
        <f>IF(AK32="","",(VLOOKUP($B104,'Ship &amp; EF Parameters'!$B$15:$D$23,3,FALSE)*(I14/'Ship &amp; EF Parameters'!$C15)^3)/((1-VLOOKUP($B104,'Ship &amp; EF Parameters'!$B$15:$E$23,4,FALSE))*(1-VLOOKUP($B104,'Ship &amp; EF Parameters'!$B$15:$G$23,6,FALSE))))</f>
        <v>0.77939875178573559</v>
      </c>
      <c r="AL104" s="52">
        <f>IF(AL32="","",(VLOOKUP($B104,'Ship &amp; EF Parameters'!$B$15:$D$23,3,FALSE)*(J14/'Ship &amp; EF Parameters'!$C15)^3)/((1-VLOOKUP($B104,'Ship &amp; EF Parameters'!$B$15:$E$23,4,FALSE))*(1-VLOOKUP($B104,'Ship &amp; EF Parameters'!$B$15:$G$23,6,FALSE))))</f>
        <v>0.69496337958788523</v>
      </c>
      <c r="AM104" s="52">
        <f>IF(AM32="","",(VLOOKUP($B104,'Ship &amp; EF Parameters'!$B$15:$D$23,3,FALSE)*(K14/'Ship &amp; EF Parameters'!$C15)^3)/((1-VLOOKUP($B104,'Ship &amp; EF Parameters'!$B$15:$E$23,4,FALSE))*(1-VLOOKUP($B104,'Ship &amp; EF Parameters'!$B$15:$G$23,6,FALSE))))</f>
        <v>0.61685757772191985</v>
      </c>
      <c r="AN104" s="52">
        <f>IF(AN32="","",(VLOOKUP($B104,'Ship &amp; EF Parameters'!$B$15:$D$23,3,FALSE)*(L14/'Ship &amp; EF Parameters'!$C15)^3)/((1-VLOOKUP($B104,'Ship &amp; EF Parameters'!$B$15:$E$23,4,FALSE))*(1-VLOOKUP($B104,'Ship &amp; EF Parameters'!$B$15:$G$23,6,FALSE))))</f>
        <v>0.54483473955153228</v>
      </c>
      <c r="AO104" s="52">
        <f>IF(AO32="","",(VLOOKUP($B104,'Ship &amp; EF Parameters'!$B$15:$D$23,3,FALSE)*(M14/'Ship &amp; EF Parameters'!$C15)^3)/((1-VLOOKUP($B104,'Ship &amp; EF Parameters'!$B$15:$E$23,4,FALSE))*(1-VLOOKUP($B104,'Ship &amp; EF Parameters'!$B$15:$G$23,6,FALSE))))</f>
        <v>0.47864825844041509</v>
      </c>
      <c r="AP104" s="52">
        <f>IF(AP32="","",(VLOOKUP($B104,'Ship &amp; EF Parameters'!$B$15:$D$23,3,FALSE)*(N14/'Ship &amp; EF Parameters'!$C15)^3)/((1-VLOOKUP($B104,'Ship &amp; EF Parameters'!$B$15:$E$23,4,FALSE))*(1-VLOOKUP($B104,'Ship &amp; EF Parameters'!$B$15:$G$23,6,FALSE))))</f>
        <v>0.41805152775226123</v>
      </c>
      <c r="AQ104" s="52">
        <f>IF(AQ32="","",(VLOOKUP($B104,'Ship &amp; EF Parameters'!$B$15:$D$23,3,FALSE)*(O14/'Ship &amp; EF Parameters'!$C15)^3)/((1-VLOOKUP($B104,'Ship &amp; EF Parameters'!$B$15:$E$23,4,FALSE))*(1-VLOOKUP($B104,'Ship &amp; EF Parameters'!$B$15:$G$23,6,FALSE))))</f>
        <v>0.36279794085076345</v>
      </c>
      <c r="AR104" s="52">
        <f>IF(AR32="","",(VLOOKUP($B104,'Ship &amp; EF Parameters'!$B$15:$D$23,3,FALSE)*(P14/'Ship &amp; EF Parameters'!$C15)^3)/((1-VLOOKUP($B104,'Ship &amp; EF Parameters'!$B$15:$E$23,4,FALSE))*(1-VLOOKUP($B104,'Ship &amp; EF Parameters'!$B$15:$G$23,6,FALSE))))</f>
        <v>0.31264089109961468</v>
      </c>
      <c r="AS104" s="52">
        <f>IF(AS32="","",(VLOOKUP($B104,'Ship &amp; EF Parameters'!$B$15:$D$23,3,FALSE)*(Q14/'Ship &amp; EF Parameters'!$C15)^3)/((1-VLOOKUP($B104,'Ship &amp; EF Parameters'!$B$15:$E$23,4,FALSE))*(1-VLOOKUP($B104,'Ship &amp; EF Parameters'!$B$15:$G$23,6,FALSE))))</f>
        <v>0.26733377186250756</v>
      </c>
      <c r="AT104" s="52">
        <f>IF(AT32="","",(VLOOKUP($B104,'Ship &amp; EF Parameters'!$B$15:$D$23,3,FALSE)*(R14/'Ship &amp; EF Parameters'!$C15)^3)/((1-VLOOKUP($B104,'Ship &amp; EF Parameters'!$B$15:$E$23,4,FALSE))*(1-VLOOKUP($B104,'Ship &amp; EF Parameters'!$B$15:$G$23,6,FALSE))))</f>
        <v>0.22662997650313493</v>
      </c>
      <c r="AU104" s="53">
        <f>IF(AU32="","",(VLOOKUP($B104,'Ship &amp; EF Parameters'!$B$15:$D$23,3,FALSE)*(S14/'Ship &amp; EF Parameters'!$C15)^3)/((1-VLOOKUP($B104,'Ship &amp; EF Parameters'!$B$15:$E$23,4,FALSE))*(1-VLOOKUP($B104,'Ship &amp; EF Parameters'!$B$15:$G$23,6,FALSE))))</f>
        <v>0.19028289838518961</v>
      </c>
      <c r="AV104" s="51">
        <f>IF(AV32="","",(VLOOKUP($B104,'Ship &amp; EF Parameters'!$B$15:$D$23,3,FALSE)*(I14/'Ship &amp; EF Parameters'!$C15)^3)/((1-VLOOKUP($B104,'Ship &amp; EF Parameters'!$B$15:$E$23,4,FALSE))*(1-VLOOKUP($B104,'Ship &amp; EF Parameters'!$B$15:$G$23,6,FALSE))))</f>
        <v>0.77939875178573559</v>
      </c>
      <c r="AW104" s="52">
        <f>IF(AW32="","",(VLOOKUP($B104,'Ship &amp; EF Parameters'!$B$15:$D$23,3,FALSE)*(J14/'Ship &amp; EF Parameters'!$C15)^3)/((1-VLOOKUP($B104,'Ship &amp; EF Parameters'!$B$15:$E$23,4,FALSE))*(1-VLOOKUP($B104,'Ship &amp; EF Parameters'!$B$15:$G$23,6,FALSE))))</f>
        <v>0.69496337958788523</v>
      </c>
      <c r="AX104" s="52">
        <f>IF(AX32="","",(VLOOKUP($B104,'Ship &amp; EF Parameters'!$B$15:$D$23,3,FALSE)*(K14/'Ship &amp; EF Parameters'!$C15)^3)/((1-VLOOKUP($B104,'Ship &amp; EF Parameters'!$B$15:$E$23,4,FALSE))*(1-VLOOKUP($B104,'Ship &amp; EF Parameters'!$B$15:$G$23,6,FALSE))))</f>
        <v>0.61685757772191985</v>
      </c>
      <c r="AY104" s="52">
        <f>IF(AY32="","",(VLOOKUP($B104,'Ship &amp; EF Parameters'!$B$15:$D$23,3,FALSE)*(L14/'Ship &amp; EF Parameters'!$C15)^3)/((1-VLOOKUP($B104,'Ship &amp; EF Parameters'!$B$15:$E$23,4,FALSE))*(1-VLOOKUP($B104,'Ship &amp; EF Parameters'!$B$15:$G$23,6,FALSE))))</f>
        <v>0.54483473955153228</v>
      </c>
      <c r="AZ104" s="52">
        <f>IF(AZ32="","",(VLOOKUP($B104,'Ship &amp; EF Parameters'!$B$15:$D$23,3,FALSE)*(M14/'Ship &amp; EF Parameters'!$C15)^3)/((1-VLOOKUP($B104,'Ship &amp; EF Parameters'!$B$15:$E$23,4,FALSE))*(1-VLOOKUP($B104,'Ship &amp; EF Parameters'!$B$15:$G$23,6,FALSE))))</f>
        <v>0.47864825844041509</v>
      </c>
      <c r="BA104" s="52">
        <f>IF(BA32="","",(VLOOKUP($B104,'Ship &amp; EF Parameters'!$B$15:$D$23,3,FALSE)*(N14/'Ship &amp; EF Parameters'!$C15)^3)/((1-VLOOKUP($B104,'Ship &amp; EF Parameters'!$B$15:$E$23,4,FALSE))*(1-VLOOKUP($B104,'Ship &amp; EF Parameters'!$B$15:$G$23,6,FALSE))))</f>
        <v>0.41805152775226123</v>
      </c>
      <c r="BB104" s="52">
        <f>IF(BB32="","",(VLOOKUP($B104,'Ship &amp; EF Parameters'!$B$15:$D$23,3,FALSE)*(O14/'Ship &amp; EF Parameters'!$C15)^3)/((1-VLOOKUP($B104,'Ship &amp; EF Parameters'!$B$15:$E$23,4,FALSE))*(1-VLOOKUP($B104,'Ship &amp; EF Parameters'!$B$15:$G$23,6,FALSE))))</f>
        <v>0.36279794085076345</v>
      </c>
      <c r="BC104" s="52">
        <f>IF(BC32="","",(VLOOKUP($B104,'Ship &amp; EF Parameters'!$B$15:$D$23,3,FALSE)*(P14/'Ship &amp; EF Parameters'!$C15)^3)/((1-VLOOKUP($B104,'Ship &amp; EF Parameters'!$B$15:$E$23,4,FALSE))*(1-VLOOKUP($B104,'Ship &amp; EF Parameters'!$B$15:$G$23,6,FALSE))))</f>
        <v>0.31264089109961468</v>
      </c>
      <c r="BD104" s="52">
        <f>IF(BD32="","",(VLOOKUP($B104,'Ship &amp; EF Parameters'!$B$15:$D$23,3,FALSE)*(Q14/'Ship &amp; EF Parameters'!$C15)^3)/((1-VLOOKUP($B104,'Ship &amp; EF Parameters'!$B$15:$E$23,4,FALSE))*(1-VLOOKUP($B104,'Ship &amp; EF Parameters'!$B$15:$G$23,6,FALSE))))</f>
        <v>0.26733377186250756</v>
      </c>
      <c r="BE104" s="52">
        <f>IF(BE32="","",(VLOOKUP($B104,'Ship &amp; EF Parameters'!$B$15:$D$23,3,FALSE)*(R14/'Ship &amp; EF Parameters'!$C15)^3)/((1-VLOOKUP($B104,'Ship &amp; EF Parameters'!$B$15:$E$23,4,FALSE))*(1-VLOOKUP($B104,'Ship &amp; EF Parameters'!$B$15:$G$23,6,FALSE))))</f>
        <v>0.22662997650313493</v>
      </c>
      <c r="BF104" s="53">
        <f>IF(BF32="","",(VLOOKUP($B104,'Ship &amp; EF Parameters'!$B$15:$D$23,3,FALSE)*(S14/'Ship &amp; EF Parameters'!$C15)^3)/((1-VLOOKUP($B104,'Ship &amp; EF Parameters'!$B$15:$E$23,4,FALSE))*(1-VLOOKUP($B104,'Ship &amp; EF Parameters'!$B$15:$G$23,6,FALSE))))</f>
        <v>0.19028289838518961</v>
      </c>
      <c r="BG104" s="41"/>
      <c r="BH104" s="41"/>
      <c r="BI104" s="41"/>
      <c r="BJ104" s="41"/>
      <c r="BK104" s="41"/>
      <c r="BL104" s="41"/>
      <c r="BM104" s="41"/>
      <c r="BN104" s="41"/>
      <c r="BO104" s="41"/>
      <c r="BP104" s="41"/>
      <c r="BQ104" s="41"/>
      <c r="BR104" s="41"/>
      <c r="BS104" s="41"/>
      <c r="BT104" s="41"/>
      <c r="BU104" s="41"/>
      <c r="BV104" s="41"/>
      <c r="BW104" s="41"/>
      <c r="BX104" s="41"/>
      <c r="BY104" s="41"/>
    </row>
    <row r="105" spans="1:77" s="40" customFormat="1">
      <c r="A105" s="49"/>
      <c r="B105" s="54" t="str">
        <f t="shared" si="195"/>
        <v>3,000 teu</v>
      </c>
      <c r="C105" s="54"/>
      <c r="D105" s="55">
        <f>IF(O33="","",(VLOOKUP($B105,'Ship &amp; EF Parameters'!$B$15:$D$23,3,FALSE)*(I15/'Ship &amp; EF Parameters'!$C16)^3)/((1-VLOOKUP($B105,'Ship &amp; EF Parameters'!$B$15:$E$23,4,FALSE))*(1-VLOOKUP($B105,'Ship &amp; EF Parameters'!$B$15:$G$23,6,FALSE))))</f>
        <v>0.83620029044446553</v>
      </c>
      <c r="E105" s="56">
        <f>IF(P33="","",(VLOOKUP($B105,'Ship &amp; EF Parameters'!$B$15:$D$23,3,FALSE)*(J15/'Ship &amp; EF Parameters'!$C16)^3)/((1-VLOOKUP($B105,'Ship &amp; EF Parameters'!$B$15:$E$23,4,FALSE))*(1-VLOOKUP($B105,'Ship &amp; EF Parameters'!$B$15:$G$23,6,FALSE))))</f>
        <v>0.72291167028144876</v>
      </c>
      <c r="F105" s="56">
        <f>IF(Q33="","",(VLOOKUP($B105,'Ship &amp; EF Parameters'!$B$15:$D$23,3,FALSE)*(K15/'Ship &amp; EF Parameters'!$C16)^3)/((1-VLOOKUP($B105,'Ship &amp; EF Parameters'!$B$15:$E$23,4,FALSE))*(1-VLOOKUP($B105,'Ship &amp; EF Parameters'!$B$15:$G$23,6,FALSE))))</f>
        <v>0.62034723655220325</v>
      </c>
      <c r="G105" s="56">
        <f>IF(R33="","",(VLOOKUP($B105,'Ship &amp; EF Parameters'!$B$15:$D$23,3,FALSE)*(L15/'Ship &amp; EF Parameters'!$C16)^3)/((1-VLOOKUP($B105,'Ship &amp; EF Parameters'!$B$15:$E$23,4,FALSE))*(1-VLOOKUP($B105,'Ship &amp; EF Parameters'!$B$15:$G$23,6,FALSE))))</f>
        <v>0.52797374241748085</v>
      </c>
      <c r="H105" s="56">
        <f>IF(S33="","",(VLOOKUP($B105,'Ship &amp; EF Parameters'!$B$15:$D$23,3,FALSE)*(M15/'Ship &amp; EF Parameters'!$C16)^3)/((1-VLOOKUP($B105,'Ship &amp; EF Parameters'!$B$15:$E$23,4,FALSE))*(1-VLOOKUP($B105,'Ship &amp; EF Parameters'!$B$15:$G$23,6,FALSE))))</f>
        <v>0.44525794103803285</v>
      </c>
      <c r="I105" s="56">
        <f>IF(T33="","",(VLOOKUP($B105,'Ship &amp; EF Parameters'!$B$15:$D$23,3,FALSE)*(N15/'Ship &amp; EF Parameters'!$C16)^3)/((1-VLOOKUP($B105,'Ship &amp; EF Parameters'!$B$15:$E$23,4,FALSE))*(1-VLOOKUP($B105,'Ship &amp; EF Parameters'!$B$15:$G$23,6,FALSE))))</f>
        <v>0.37166658557461146</v>
      </c>
      <c r="J105" s="56">
        <f>IF(U33="","",(VLOOKUP($B105,'Ship &amp; EF Parameters'!$B$15:$D$23,3,FALSE)*(O15/'Ship &amp; EF Parameters'!$C16)^3)/((1-VLOOKUP($B105,'Ship &amp; EF Parameters'!$B$15:$E$23,4,FALSE))*(1-VLOOKUP($B105,'Ship &amp; EF Parameters'!$B$15:$G$23,6,FALSE))))</f>
        <v>0.30666642918796827</v>
      </c>
      <c r="K105" s="56">
        <f>IF(V33="","",(VLOOKUP($B105,'Ship &amp; EF Parameters'!$B$15:$D$23,3,FALSE)*(P15/'Ship &amp; EF Parameters'!$C16)^3)/((1-VLOOKUP($B105,'Ship &amp; EF Parameters'!$B$15:$E$23,4,FALSE))*(1-VLOOKUP($B105,'Ship &amp; EF Parameters'!$B$15:$G$23,6,FALSE))))</f>
        <v>0.24972422503885505</v>
      </c>
      <c r="L105" s="56">
        <f>IF(W33="","",(VLOOKUP($B105,'Ship &amp; EF Parameters'!$B$15:$D$23,3,FALSE)*(Q15/'Ship &amp; EF Parameters'!$C16)^3)/((1-VLOOKUP($B105,'Ship &amp; EF Parameters'!$B$15:$E$23,4,FALSE))*(1-VLOOKUP($B105,'Ship &amp; EF Parameters'!$B$15:$G$23,6,FALSE))))</f>
        <v>0.20030672628802329</v>
      </c>
      <c r="M105" s="56">
        <f>IF(X33="","",(VLOOKUP($B105,'Ship &amp; EF Parameters'!$B$15:$D$23,3,FALSE)*(R15/'Ship &amp; EF Parameters'!$C16)^3)/((1-VLOOKUP($B105,'Ship &amp; EF Parameters'!$B$15:$E$23,4,FALSE))*(1-VLOOKUP($B105,'Ship &amp; EF Parameters'!$B$15:$G$23,6,FALSE))))</f>
        <v>0.15788068609622483</v>
      </c>
      <c r="N105" s="57">
        <f>IF(Y33="","",(VLOOKUP($B105,'Ship &amp; EF Parameters'!$B$15:$D$23,3,FALSE)*(S15/'Ship &amp; EF Parameters'!$C16)^3)/((1-VLOOKUP($B105,'Ship &amp; EF Parameters'!$B$15:$E$23,4,FALSE))*(1-VLOOKUP($B105,'Ship &amp; EF Parameters'!$B$15:$G$23,6,FALSE))))</f>
        <v>0.12191285762421139</v>
      </c>
      <c r="O105" s="55">
        <f>IF(O33="","",(VLOOKUP($B105,'Ship &amp; EF Parameters'!$B$15:$D$23,3,FALSE)*(I15/'Ship &amp; EF Parameters'!$C16)^3)/((1-VLOOKUP($B105,'Ship &amp; EF Parameters'!$B$15:$E$23,4,FALSE))*(1-VLOOKUP($B105,'Ship &amp; EF Parameters'!$B$15:$G$23,6,FALSE))))</f>
        <v>0.83620029044446553</v>
      </c>
      <c r="P105" s="56">
        <f>IF(P33="","",(VLOOKUP($B105,'Ship &amp; EF Parameters'!$B$15:$D$23,3,FALSE)*(J15/'Ship &amp; EF Parameters'!$C16)^3)/((1-VLOOKUP($B105,'Ship &amp; EF Parameters'!$B$15:$E$23,4,FALSE))*(1-VLOOKUP($B105,'Ship &amp; EF Parameters'!$B$15:$G$23,6,FALSE))))</f>
        <v>0.72291167028144876</v>
      </c>
      <c r="Q105" s="56">
        <f>IF(Q33="","",(VLOOKUP($B105,'Ship &amp; EF Parameters'!$B$15:$D$23,3,FALSE)*(K15/'Ship &amp; EF Parameters'!$C16)^3)/((1-VLOOKUP($B105,'Ship &amp; EF Parameters'!$B$15:$E$23,4,FALSE))*(1-VLOOKUP($B105,'Ship &amp; EF Parameters'!$B$15:$G$23,6,FALSE))))</f>
        <v>0.62034723655220325</v>
      </c>
      <c r="R105" s="56">
        <f>IF(R33="","",(VLOOKUP($B105,'Ship &amp; EF Parameters'!$B$15:$D$23,3,FALSE)*(L15/'Ship &amp; EF Parameters'!$C16)^3)/((1-VLOOKUP($B105,'Ship &amp; EF Parameters'!$B$15:$E$23,4,FALSE))*(1-VLOOKUP($B105,'Ship &amp; EF Parameters'!$B$15:$G$23,6,FALSE))))</f>
        <v>0.52797374241748085</v>
      </c>
      <c r="S105" s="56">
        <f>IF(S33="","",(VLOOKUP($B105,'Ship &amp; EF Parameters'!$B$15:$D$23,3,FALSE)*(M15/'Ship &amp; EF Parameters'!$C16)^3)/((1-VLOOKUP($B105,'Ship &amp; EF Parameters'!$B$15:$E$23,4,FALSE))*(1-VLOOKUP($B105,'Ship &amp; EF Parameters'!$B$15:$G$23,6,FALSE))))</f>
        <v>0.44525794103803285</v>
      </c>
      <c r="T105" s="56">
        <f>IF(T33="","",(VLOOKUP($B105,'Ship &amp; EF Parameters'!$B$15:$D$23,3,FALSE)*(N15/'Ship &amp; EF Parameters'!$C16)^3)/((1-VLOOKUP($B105,'Ship &amp; EF Parameters'!$B$15:$E$23,4,FALSE))*(1-VLOOKUP($B105,'Ship &amp; EF Parameters'!$B$15:$G$23,6,FALSE))))</f>
        <v>0.37166658557461146</v>
      </c>
      <c r="U105" s="56">
        <f>IF(U33="","",(VLOOKUP($B105,'Ship &amp; EF Parameters'!$B$15:$D$23,3,FALSE)*(O15/'Ship &amp; EF Parameters'!$C16)^3)/((1-VLOOKUP($B105,'Ship &amp; EF Parameters'!$B$15:$E$23,4,FALSE))*(1-VLOOKUP($B105,'Ship &amp; EF Parameters'!$B$15:$G$23,6,FALSE))))</f>
        <v>0.30666642918796827</v>
      </c>
      <c r="V105" s="56">
        <f>IF(V33="","",(VLOOKUP($B105,'Ship &amp; EF Parameters'!$B$15:$D$23,3,FALSE)*(P15/'Ship &amp; EF Parameters'!$C16)^3)/((1-VLOOKUP($B105,'Ship &amp; EF Parameters'!$B$15:$E$23,4,FALSE))*(1-VLOOKUP($B105,'Ship &amp; EF Parameters'!$B$15:$G$23,6,FALSE))))</f>
        <v>0.24972422503885505</v>
      </c>
      <c r="W105" s="56">
        <f>IF(W33="","",(VLOOKUP($B105,'Ship &amp; EF Parameters'!$B$15:$D$23,3,FALSE)*(Q15/'Ship &amp; EF Parameters'!$C16)^3)/((1-VLOOKUP($B105,'Ship &amp; EF Parameters'!$B$15:$E$23,4,FALSE))*(1-VLOOKUP($B105,'Ship &amp; EF Parameters'!$B$15:$G$23,6,FALSE))))</f>
        <v>0.20030672628802329</v>
      </c>
      <c r="X105" s="56">
        <f>IF(X33="","",(VLOOKUP($B105,'Ship &amp; EF Parameters'!$B$15:$D$23,3,FALSE)*(R15/'Ship &amp; EF Parameters'!$C16)^3)/((1-VLOOKUP($B105,'Ship &amp; EF Parameters'!$B$15:$E$23,4,FALSE))*(1-VLOOKUP($B105,'Ship &amp; EF Parameters'!$B$15:$G$23,6,FALSE))))</f>
        <v>0.15788068609622483</v>
      </c>
      <c r="Y105" s="57">
        <f>IF(Y33="","",(VLOOKUP($B105,'Ship &amp; EF Parameters'!$B$15:$D$23,3,FALSE)*(S15/'Ship &amp; EF Parameters'!$C16)^3)/((1-VLOOKUP($B105,'Ship &amp; EF Parameters'!$B$15:$E$23,4,FALSE))*(1-VLOOKUP($B105,'Ship &amp; EF Parameters'!$B$15:$G$23,6,FALSE))))</f>
        <v>0.12191285762421139</v>
      </c>
      <c r="Z105" s="55">
        <f>IF(Z33="","",(VLOOKUP($B105,'Ship &amp; EF Parameters'!$B$15:$D$23,3,FALSE)*(I15/'Ship &amp; EF Parameters'!$C16)^3)/((1-VLOOKUP($B105,'Ship &amp; EF Parameters'!$B$15:$E$23,4,FALSE))*(1-VLOOKUP($B105,'Ship &amp; EF Parameters'!$B$15:$G$23,6,FALSE))))</f>
        <v>0.83620029044446553</v>
      </c>
      <c r="AA105" s="56">
        <f>IF(AA33="","",(VLOOKUP($B105,'Ship &amp; EF Parameters'!$B$15:$D$23,3,FALSE)*(J15/'Ship &amp; EF Parameters'!$C16)^3)/((1-VLOOKUP($B105,'Ship &amp; EF Parameters'!$B$15:$E$23,4,FALSE))*(1-VLOOKUP($B105,'Ship &amp; EF Parameters'!$B$15:$G$23,6,FALSE))))</f>
        <v>0.72291167028144876</v>
      </c>
      <c r="AB105" s="56">
        <f>IF(AB33="","",(VLOOKUP($B105,'Ship &amp; EF Parameters'!$B$15:$D$23,3,FALSE)*(K15/'Ship &amp; EF Parameters'!$C16)^3)/((1-VLOOKUP($B105,'Ship &amp; EF Parameters'!$B$15:$E$23,4,FALSE))*(1-VLOOKUP($B105,'Ship &amp; EF Parameters'!$B$15:$G$23,6,FALSE))))</f>
        <v>0.62034723655220325</v>
      </c>
      <c r="AC105" s="56">
        <f>IF(AC33="","",(VLOOKUP($B105,'Ship &amp; EF Parameters'!$B$15:$D$23,3,FALSE)*(L15/'Ship &amp; EF Parameters'!$C16)^3)/((1-VLOOKUP($B105,'Ship &amp; EF Parameters'!$B$15:$E$23,4,FALSE))*(1-VLOOKUP($B105,'Ship &amp; EF Parameters'!$B$15:$G$23,6,FALSE))))</f>
        <v>0.52797374241748085</v>
      </c>
      <c r="AD105" s="56">
        <f>IF(AD33="","",(VLOOKUP($B105,'Ship &amp; EF Parameters'!$B$15:$D$23,3,FALSE)*(M15/'Ship &amp; EF Parameters'!$C16)^3)/((1-VLOOKUP($B105,'Ship &amp; EF Parameters'!$B$15:$E$23,4,FALSE))*(1-VLOOKUP($B105,'Ship &amp; EF Parameters'!$B$15:$G$23,6,FALSE))))</f>
        <v>0.44525794103803285</v>
      </c>
      <c r="AE105" s="56">
        <f>IF(AE33="","",(VLOOKUP($B105,'Ship &amp; EF Parameters'!$B$15:$D$23,3,FALSE)*(N15/'Ship &amp; EF Parameters'!$C16)^3)/((1-VLOOKUP($B105,'Ship &amp; EF Parameters'!$B$15:$E$23,4,FALSE))*(1-VLOOKUP($B105,'Ship &amp; EF Parameters'!$B$15:$G$23,6,FALSE))))</f>
        <v>0.37166658557461146</v>
      </c>
      <c r="AF105" s="56">
        <f>IF(AF33="","",(VLOOKUP($B105,'Ship &amp; EF Parameters'!$B$15:$D$23,3,FALSE)*(O15/'Ship &amp; EF Parameters'!$C16)^3)/((1-VLOOKUP($B105,'Ship &amp; EF Parameters'!$B$15:$E$23,4,FALSE))*(1-VLOOKUP($B105,'Ship &amp; EF Parameters'!$B$15:$G$23,6,FALSE))))</f>
        <v>0.30666642918796827</v>
      </c>
      <c r="AG105" s="56">
        <f>IF(AG33="","",(VLOOKUP($B105,'Ship &amp; EF Parameters'!$B$15:$D$23,3,FALSE)*(P15/'Ship &amp; EF Parameters'!$C16)^3)/((1-VLOOKUP($B105,'Ship &amp; EF Parameters'!$B$15:$E$23,4,FALSE))*(1-VLOOKUP($B105,'Ship &amp; EF Parameters'!$B$15:$G$23,6,FALSE))))</f>
        <v>0.24972422503885505</v>
      </c>
      <c r="AH105" s="56">
        <f>IF(AH33="","",(VLOOKUP($B105,'Ship &amp; EF Parameters'!$B$15:$D$23,3,FALSE)*(Q15/'Ship &amp; EF Parameters'!$C16)^3)/((1-VLOOKUP($B105,'Ship &amp; EF Parameters'!$B$15:$E$23,4,FALSE))*(1-VLOOKUP($B105,'Ship &amp; EF Parameters'!$B$15:$G$23,6,FALSE))))</f>
        <v>0.20030672628802329</v>
      </c>
      <c r="AI105" s="56">
        <f>IF(AI33="","",(VLOOKUP($B105,'Ship &amp; EF Parameters'!$B$15:$D$23,3,FALSE)*(R15/'Ship &amp; EF Parameters'!$C16)^3)/((1-VLOOKUP($B105,'Ship &amp; EF Parameters'!$B$15:$E$23,4,FALSE))*(1-VLOOKUP($B105,'Ship &amp; EF Parameters'!$B$15:$G$23,6,FALSE))))</f>
        <v>0.15788068609622483</v>
      </c>
      <c r="AJ105" s="57">
        <f>IF(AJ33="","",(VLOOKUP($B105,'Ship &amp; EF Parameters'!$B$15:$D$23,3,FALSE)*(S15/'Ship &amp; EF Parameters'!$C16)^3)/((1-VLOOKUP($B105,'Ship &amp; EF Parameters'!$B$15:$E$23,4,FALSE))*(1-VLOOKUP($B105,'Ship &amp; EF Parameters'!$B$15:$G$23,6,FALSE))))</f>
        <v>0.12191285762421139</v>
      </c>
      <c r="AK105" s="55">
        <f>IF(AK33="","",(VLOOKUP($B105,'Ship &amp; EF Parameters'!$B$15:$D$23,3,FALSE)*(I15/'Ship &amp; EF Parameters'!$C16)^3)/((1-VLOOKUP($B105,'Ship &amp; EF Parameters'!$B$15:$E$23,4,FALSE))*(1-VLOOKUP($B105,'Ship &amp; EF Parameters'!$B$15:$G$23,6,FALSE))))</f>
        <v>0.83620029044446553</v>
      </c>
      <c r="AL105" s="56">
        <f>IF(AL33="","",(VLOOKUP($B105,'Ship &amp; EF Parameters'!$B$15:$D$23,3,FALSE)*(J15/'Ship &amp; EF Parameters'!$C16)^3)/((1-VLOOKUP($B105,'Ship &amp; EF Parameters'!$B$15:$E$23,4,FALSE))*(1-VLOOKUP($B105,'Ship &amp; EF Parameters'!$B$15:$G$23,6,FALSE))))</f>
        <v>0.72291167028144876</v>
      </c>
      <c r="AM105" s="56">
        <f>IF(AM33="","",(VLOOKUP($B105,'Ship &amp; EF Parameters'!$B$15:$D$23,3,FALSE)*(K15/'Ship &amp; EF Parameters'!$C16)^3)/((1-VLOOKUP($B105,'Ship &amp; EF Parameters'!$B$15:$E$23,4,FALSE))*(1-VLOOKUP($B105,'Ship &amp; EF Parameters'!$B$15:$G$23,6,FALSE))))</f>
        <v>0.62034723655220325</v>
      </c>
      <c r="AN105" s="56">
        <f>IF(AN33="","",(VLOOKUP($B105,'Ship &amp; EF Parameters'!$B$15:$D$23,3,FALSE)*(L15/'Ship &amp; EF Parameters'!$C16)^3)/((1-VLOOKUP($B105,'Ship &amp; EF Parameters'!$B$15:$E$23,4,FALSE))*(1-VLOOKUP($B105,'Ship &amp; EF Parameters'!$B$15:$G$23,6,FALSE))))</f>
        <v>0.52797374241748085</v>
      </c>
      <c r="AO105" s="56">
        <f>IF(AO33="","",(VLOOKUP($B105,'Ship &amp; EF Parameters'!$B$15:$D$23,3,FALSE)*(M15/'Ship &amp; EF Parameters'!$C16)^3)/((1-VLOOKUP($B105,'Ship &amp; EF Parameters'!$B$15:$E$23,4,FALSE))*(1-VLOOKUP($B105,'Ship &amp; EF Parameters'!$B$15:$G$23,6,FALSE))))</f>
        <v>0.44525794103803285</v>
      </c>
      <c r="AP105" s="56">
        <f>IF(AP33="","",(VLOOKUP($B105,'Ship &amp; EF Parameters'!$B$15:$D$23,3,FALSE)*(N15/'Ship &amp; EF Parameters'!$C16)^3)/((1-VLOOKUP($B105,'Ship &amp; EF Parameters'!$B$15:$E$23,4,FALSE))*(1-VLOOKUP($B105,'Ship &amp; EF Parameters'!$B$15:$G$23,6,FALSE))))</f>
        <v>0.37166658557461146</v>
      </c>
      <c r="AQ105" s="56">
        <f>IF(AQ33="","",(VLOOKUP($B105,'Ship &amp; EF Parameters'!$B$15:$D$23,3,FALSE)*(O15/'Ship &amp; EF Parameters'!$C16)^3)/((1-VLOOKUP($B105,'Ship &amp; EF Parameters'!$B$15:$E$23,4,FALSE))*(1-VLOOKUP($B105,'Ship &amp; EF Parameters'!$B$15:$G$23,6,FALSE))))</f>
        <v>0.30666642918796827</v>
      </c>
      <c r="AR105" s="56">
        <f>IF(AR33="","",(VLOOKUP($B105,'Ship &amp; EF Parameters'!$B$15:$D$23,3,FALSE)*(P15/'Ship &amp; EF Parameters'!$C16)^3)/((1-VLOOKUP($B105,'Ship &amp; EF Parameters'!$B$15:$E$23,4,FALSE))*(1-VLOOKUP($B105,'Ship &amp; EF Parameters'!$B$15:$G$23,6,FALSE))))</f>
        <v>0.24972422503885505</v>
      </c>
      <c r="AS105" s="56">
        <f>IF(AS33="","",(VLOOKUP($B105,'Ship &amp; EF Parameters'!$B$15:$D$23,3,FALSE)*(Q15/'Ship &amp; EF Parameters'!$C16)^3)/((1-VLOOKUP($B105,'Ship &amp; EF Parameters'!$B$15:$E$23,4,FALSE))*(1-VLOOKUP($B105,'Ship &amp; EF Parameters'!$B$15:$G$23,6,FALSE))))</f>
        <v>0.20030672628802329</v>
      </c>
      <c r="AT105" s="56">
        <f>IF(AT33="","",(VLOOKUP($B105,'Ship &amp; EF Parameters'!$B$15:$D$23,3,FALSE)*(R15/'Ship &amp; EF Parameters'!$C16)^3)/((1-VLOOKUP($B105,'Ship &amp; EF Parameters'!$B$15:$E$23,4,FALSE))*(1-VLOOKUP($B105,'Ship &amp; EF Parameters'!$B$15:$G$23,6,FALSE))))</f>
        <v>0.15788068609622483</v>
      </c>
      <c r="AU105" s="57">
        <f>IF(AU33="","",(VLOOKUP($B105,'Ship &amp; EF Parameters'!$B$15:$D$23,3,FALSE)*(S15/'Ship &amp; EF Parameters'!$C16)^3)/((1-VLOOKUP($B105,'Ship &amp; EF Parameters'!$B$15:$E$23,4,FALSE))*(1-VLOOKUP($B105,'Ship &amp; EF Parameters'!$B$15:$G$23,6,FALSE))))</f>
        <v>0.12191285762421139</v>
      </c>
      <c r="AV105" s="55">
        <f>IF(AV33="","",(VLOOKUP($B105,'Ship &amp; EF Parameters'!$B$15:$D$23,3,FALSE)*(I15/'Ship &amp; EF Parameters'!$C16)^3)/((1-VLOOKUP($B105,'Ship &amp; EF Parameters'!$B$15:$E$23,4,FALSE))*(1-VLOOKUP($B105,'Ship &amp; EF Parameters'!$B$15:$G$23,6,FALSE))))</f>
        <v>0.83620029044446553</v>
      </c>
      <c r="AW105" s="56">
        <f>IF(AW33="","",(VLOOKUP($B105,'Ship &amp; EF Parameters'!$B$15:$D$23,3,FALSE)*(J15/'Ship &amp; EF Parameters'!$C16)^3)/((1-VLOOKUP($B105,'Ship &amp; EF Parameters'!$B$15:$E$23,4,FALSE))*(1-VLOOKUP($B105,'Ship &amp; EF Parameters'!$B$15:$G$23,6,FALSE))))</f>
        <v>0.72291167028144876</v>
      </c>
      <c r="AX105" s="56">
        <f>IF(AX33="","",(VLOOKUP($B105,'Ship &amp; EF Parameters'!$B$15:$D$23,3,FALSE)*(K15/'Ship &amp; EF Parameters'!$C16)^3)/((1-VLOOKUP($B105,'Ship &amp; EF Parameters'!$B$15:$E$23,4,FALSE))*(1-VLOOKUP($B105,'Ship &amp; EF Parameters'!$B$15:$G$23,6,FALSE))))</f>
        <v>0.62034723655220325</v>
      </c>
      <c r="AY105" s="56">
        <f>IF(AY33="","",(VLOOKUP($B105,'Ship &amp; EF Parameters'!$B$15:$D$23,3,FALSE)*(L15/'Ship &amp; EF Parameters'!$C16)^3)/((1-VLOOKUP($B105,'Ship &amp; EF Parameters'!$B$15:$E$23,4,FALSE))*(1-VLOOKUP($B105,'Ship &amp; EF Parameters'!$B$15:$G$23,6,FALSE))))</f>
        <v>0.52797374241748085</v>
      </c>
      <c r="AZ105" s="56">
        <f>IF(AZ33="","",(VLOOKUP($B105,'Ship &amp; EF Parameters'!$B$15:$D$23,3,FALSE)*(M15/'Ship &amp; EF Parameters'!$C16)^3)/((1-VLOOKUP($B105,'Ship &amp; EF Parameters'!$B$15:$E$23,4,FALSE))*(1-VLOOKUP($B105,'Ship &amp; EF Parameters'!$B$15:$G$23,6,FALSE))))</f>
        <v>0.44525794103803285</v>
      </c>
      <c r="BA105" s="56">
        <f>IF(BA33="","",(VLOOKUP($B105,'Ship &amp; EF Parameters'!$B$15:$D$23,3,FALSE)*(N15/'Ship &amp; EF Parameters'!$C16)^3)/((1-VLOOKUP($B105,'Ship &amp; EF Parameters'!$B$15:$E$23,4,FALSE))*(1-VLOOKUP($B105,'Ship &amp; EF Parameters'!$B$15:$G$23,6,FALSE))))</f>
        <v>0.37166658557461146</v>
      </c>
      <c r="BB105" s="56">
        <f>IF(BB33="","",(VLOOKUP($B105,'Ship &amp; EF Parameters'!$B$15:$D$23,3,FALSE)*(O15/'Ship &amp; EF Parameters'!$C16)^3)/((1-VLOOKUP($B105,'Ship &amp; EF Parameters'!$B$15:$E$23,4,FALSE))*(1-VLOOKUP($B105,'Ship &amp; EF Parameters'!$B$15:$G$23,6,FALSE))))</f>
        <v>0.30666642918796827</v>
      </c>
      <c r="BC105" s="56">
        <f>IF(BC33="","",(VLOOKUP($B105,'Ship &amp; EF Parameters'!$B$15:$D$23,3,FALSE)*(P15/'Ship &amp; EF Parameters'!$C16)^3)/((1-VLOOKUP($B105,'Ship &amp; EF Parameters'!$B$15:$E$23,4,FALSE))*(1-VLOOKUP($B105,'Ship &amp; EF Parameters'!$B$15:$G$23,6,FALSE))))</f>
        <v>0.24972422503885505</v>
      </c>
      <c r="BD105" s="56">
        <f>IF(BD33="","",(VLOOKUP($B105,'Ship &amp; EF Parameters'!$B$15:$D$23,3,FALSE)*(Q15/'Ship &amp; EF Parameters'!$C16)^3)/((1-VLOOKUP($B105,'Ship &amp; EF Parameters'!$B$15:$E$23,4,FALSE))*(1-VLOOKUP($B105,'Ship &amp; EF Parameters'!$B$15:$G$23,6,FALSE))))</f>
        <v>0.20030672628802329</v>
      </c>
      <c r="BE105" s="56">
        <f>IF(BE33="","",(VLOOKUP($B105,'Ship &amp; EF Parameters'!$B$15:$D$23,3,FALSE)*(R15/'Ship &amp; EF Parameters'!$C16)^3)/((1-VLOOKUP($B105,'Ship &amp; EF Parameters'!$B$15:$E$23,4,FALSE))*(1-VLOOKUP($B105,'Ship &amp; EF Parameters'!$B$15:$G$23,6,FALSE))))</f>
        <v>0.15788068609622483</v>
      </c>
      <c r="BF105" s="57">
        <f>IF(BF33="","",(VLOOKUP($B105,'Ship &amp; EF Parameters'!$B$15:$D$23,3,FALSE)*(S15/'Ship &amp; EF Parameters'!$C16)^3)/((1-VLOOKUP($B105,'Ship &amp; EF Parameters'!$B$15:$E$23,4,FALSE))*(1-VLOOKUP($B105,'Ship &amp; EF Parameters'!$B$15:$G$23,6,FALSE))))</f>
        <v>0.12191285762421139</v>
      </c>
      <c r="BG105" s="41"/>
      <c r="BH105" s="41"/>
      <c r="BI105" s="41"/>
      <c r="BJ105" s="41"/>
      <c r="BK105" s="41"/>
      <c r="BL105" s="41"/>
      <c r="BM105" s="41"/>
      <c r="BN105" s="41"/>
      <c r="BO105" s="41"/>
      <c r="BP105" s="41"/>
      <c r="BQ105" s="41"/>
      <c r="BR105" s="41"/>
      <c r="BS105" s="41"/>
      <c r="BT105" s="41"/>
      <c r="BU105" s="41"/>
      <c r="BV105" s="41"/>
      <c r="BW105" s="41"/>
      <c r="BX105" s="41"/>
      <c r="BY105" s="41"/>
    </row>
    <row r="106" spans="1:77" s="40" customFormat="1">
      <c r="A106" s="49"/>
      <c r="B106" s="50" t="str">
        <f t="shared" si="195"/>
        <v>6,000 teu</v>
      </c>
      <c r="C106" s="50"/>
      <c r="D106" s="51">
        <f>IF(O34="","",(VLOOKUP($B106,'Ship &amp; EF Parameters'!$B$15:$D$23,3,FALSE)*(I16/'Ship &amp; EF Parameters'!$C17)^3)/((1-VLOOKUP($B106,'Ship &amp; EF Parameters'!$B$15:$E$23,4,FALSE))*(1-VLOOKUP($B106,'Ship &amp; EF Parameters'!$B$15:$G$23,6,FALSE))))</f>
        <v>0.67807015029527928</v>
      </c>
      <c r="E106" s="52">
        <f>IF(P34="","",(VLOOKUP($B106,'Ship &amp; EF Parameters'!$B$15:$D$23,3,FALSE)*(J16/'Ship &amp; EF Parameters'!$C17)^3)/((1-VLOOKUP($B106,'Ship &amp; EF Parameters'!$B$15:$E$23,4,FALSE))*(1-VLOOKUP($B106,'Ship &amp; EF Parameters'!$B$15:$G$23,6,FALSE))))</f>
        <v>0.58136039510941528</v>
      </c>
      <c r="F106" s="52">
        <f>IF(Q34="","",(VLOOKUP($B106,'Ship &amp; EF Parameters'!$B$15:$D$23,3,FALSE)*(K16/'Ship &amp; EF Parameters'!$C17)^3)/((1-VLOOKUP($B106,'Ship &amp; EF Parameters'!$B$15:$E$23,4,FALSE))*(1-VLOOKUP($B106,'Ship &amp; EF Parameters'!$B$15:$G$23,6,FALSE))))</f>
        <v>0.49431313956525885</v>
      </c>
      <c r="G106" s="52">
        <f>IF(R34="","",(VLOOKUP($B106,'Ship &amp; EF Parameters'!$B$15:$D$23,3,FALSE)*(L16/'Ship &amp; EF Parameters'!$C17)^3)/((1-VLOOKUP($B106,'Ship &amp; EF Parameters'!$B$15:$E$23,4,FALSE))*(1-VLOOKUP($B106,'Ship &amp; EF Parameters'!$B$15:$G$23,6,FALSE))))</f>
        <v>0.4164198310500884</v>
      </c>
      <c r="H106" s="52">
        <f>IF(S34="","",(VLOOKUP($B106,'Ship &amp; EF Parameters'!$B$15:$D$23,3,FALSE)*(M16/'Ship &amp; EF Parameters'!$C17)^3)/((1-VLOOKUP($B106,'Ship &amp; EF Parameters'!$B$15:$E$23,4,FALSE))*(1-VLOOKUP($B106,'Ship &amp; EF Parameters'!$B$15:$G$23,6,FALSE))))</f>
        <v>0.34717191695118305</v>
      </c>
      <c r="I106" s="52">
        <f>IF(T34="","",(VLOOKUP($B106,'Ship &amp; EF Parameters'!$B$15:$D$23,3,FALSE)*(N16/'Ship &amp; EF Parameters'!$C17)^3)/((1-VLOOKUP($B106,'Ship &amp; EF Parameters'!$B$15:$E$23,4,FALSE))*(1-VLOOKUP($B106,'Ship &amp; EF Parameters'!$B$15:$G$23,6,FALSE))))</f>
        <v>0.2860608446558211</v>
      </c>
      <c r="J106" s="52">
        <f>IF(U34="","",(VLOOKUP($B106,'Ship &amp; EF Parameters'!$B$15:$D$23,3,FALSE)*(O16/'Ship &amp; EF Parameters'!$C17)^3)/((1-VLOOKUP($B106,'Ship &amp; EF Parameters'!$B$15:$E$23,4,FALSE))*(1-VLOOKUP($B106,'Ship &amp; EF Parameters'!$B$15:$G$23,6,FALSE))))</f>
        <v>0.2325780615512808</v>
      </c>
      <c r="K106" s="52">
        <f>IF(V34="","",(VLOOKUP($B106,'Ship &amp; EF Parameters'!$B$15:$D$23,3,FALSE)*(P16/'Ship &amp; EF Parameters'!$C17)^3)/((1-VLOOKUP($B106,'Ship &amp; EF Parameters'!$B$15:$E$23,4,FALSE))*(1-VLOOKUP($B106,'Ship &amp; EF Parameters'!$B$15:$G$23,6,FALSE))))</f>
        <v>0.18621501502484114</v>
      </c>
      <c r="L106" s="52">
        <f>IF(W34="","",(VLOOKUP($B106,'Ship &amp; EF Parameters'!$B$15:$D$23,3,FALSE)*(Q16/'Ship &amp; EF Parameters'!$C17)^3)/((1-VLOOKUP($B106,'Ship &amp; EF Parameters'!$B$15:$E$23,4,FALSE))*(1-VLOOKUP($B106,'Ship &amp; EF Parameters'!$B$15:$G$23,6,FALSE))))</f>
        <v>0.14646315246378036</v>
      </c>
      <c r="M106" s="52">
        <f>IF(X34="","",(VLOOKUP($B106,'Ship &amp; EF Parameters'!$B$15:$D$23,3,FALSE)*(R16/'Ship &amp; EF Parameters'!$C17)^3)/((1-VLOOKUP($B106,'Ship &amp; EF Parameters'!$B$15:$E$23,4,FALSE))*(1-VLOOKUP($B106,'Ship &amp; EF Parameters'!$B$15:$G$23,6,FALSE))))</f>
        <v>0.11281392125537713</v>
      </c>
      <c r="N106" s="53">
        <f>IF(Y34="","",(VLOOKUP($B106,'Ship &amp; EF Parameters'!$B$15:$D$23,3,FALSE)*(S16/'Ship &amp; EF Parameters'!$C17)^3)/((1-VLOOKUP($B106,'Ship &amp; EF Parameters'!$B$15:$E$23,4,FALSE))*(1-VLOOKUP($B106,'Ship &amp; EF Parameters'!$B$15:$G$23,6,FALSE))))</f>
        <v>8.475876878690991E-2</v>
      </c>
      <c r="O106" s="51">
        <f>IF(O34="","",(VLOOKUP($B106,'Ship &amp; EF Parameters'!$B$15:$D$23,3,FALSE)*(I16/'Ship &amp; EF Parameters'!$C17)^3)/((1-VLOOKUP($B106,'Ship &amp; EF Parameters'!$B$15:$E$23,4,FALSE))*(1-VLOOKUP($B106,'Ship &amp; EF Parameters'!$B$15:$G$23,6,FALSE))))</f>
        <v>0.67807015029527928</v>
      </c>
      <c r="P106" s="52">
        <f>IF(P34="","",(VLOOKUP($B106,'Ship &amp; EF Parameters'!$B$15:$D$23,3,FALSE)*(J16/'Ship &amp; EF Parameters'!$C17)^3)/((1-VLOOKUP($B106,'Ship &amp; EF Parameters'!$B$15:$E$23,4,FALSE))*(1-VLOOKUP($B106,'Ship &amp; EF Parameters'!$B$15:$G$23,6,FALSE))))</f>
        <v>0.58136039510941528</v>
      </c>
      <c r="Q106" s="52">
        <f>IF(Q34="","",(VLOOKUP($B106,'Ship &amp; EF Parameters'!$B$15:$D$23,3,FALSE)*(K16/'Ship &amp; EF Parameters'!$C17)^3)/((1-VLOOKUP($B106,'Ship &amp; EF Parameters'!$B$15:$E$23,4,FALSE))*(1-VLOOKUP($B106,'Ship &amp; EF Parameters'!$B$15:$G$23,6,FALSE))))</f>
        <v>0.49431313956525885</v>
      </c>
      <c r="R106" s="52">
        <f>IF(R34="","",(VLOOKUP($B106,'Ship &amp; EF Parameters'!$B$15:$D$23,3,FALSE)*(L16/'Ship &amp; EF Parameters'!$C17)^3)/((1-VLOOKUP($B106,'Ship &amp; EF Parameters'!$B$15:$E$23,4,FALSE))*(1-VLOOKUP($B106,'Ship &amp; EF Parameters'!$B$15:$G$23,6,FALSE))))</f>
        <v>0.4164198310500884</v>
      </c>
      <c r="S106" s="52">
        <f>IF(S34="","",(VLOOKUP($B106,'Ship &amp; EF Parameters'!$B$15:$D$23,3,FALSE)*(M16/'Ship &amp; EF Parameters'!$C17)^3)/((1-VLOOKUP($B106,'Ship &amp; EF Parameters'!$B$15:$E$23,4,FALSE))*(1-VLOOKUP($B106,'Ship &amp; EF Parameters'!$B$15:$G$23,6,FALSE))))</f>
        <v>0.34717191695118305</v>
      </c>
      <c r="T106" s="52">
        <f>IF(T34="","",(VLOOKUP($B106,'Ship &amp; EF Parameters'!$B$15:$D$23,3,FALSE)*(N16/'Ship &amp; EF Parameters'!$C17)^3)/((1-VLOOKUP($B106,'Ship &amp; EF Parameters'!$B$15:$E$23,4,FALSE))*(1-VLOOKUP($B106,'Ship &amp; EF Parameters'!$B$15:$G$23,6,FALSE))))</f>
        <v>0.2860608446558211</v>
      </c>
      <c r="U106" s="52">
        <f>IF(U34="","",(VLOOKUP($B106,'Ship &amp; EF Parameters'!$B$15:$D$23,3,FALSE)*(O16/'Ship &amp; EF Parameters'!$C17)^3)/((1-VLOOKUP($B106,'Ship &amp; EF Parameters'!$B$15:$E$23,4,FALSE))*(1-VLOOKUP($B106,'Ship &amp; EF Parameters'!$B$15:$G$23,6,FALSE))))</f>
        <v>0.2325780615512808</v>
      </c>
      <c r="V106" s="52">
        <f>IF(V34="","",(VLOOKUP($B106,'Ship &amp; EF Parameters'!$B$15:$D$23,3,FALSE)*(P16/'Ship &amp; EF Parameters'!$C17)^3)/((1-VLOOKUP($B106,'Ship &amp; EF Parameters'!$B$15:$E$23,4,FALSE))*(1-VLOOKUP($B106,'Ship &amp; EF Parameters'!$B$15:$G$23,6,FALSE))))</f>
        <v>0.18621501502484114</v>
      </c>
      <c r="W106" s="52">
        <f>IF(W34="","",(VLOOKUP($B106,'Ship &amp; EF Parameters'!$B$15:$D$23,3,FALSE)*(Q16/'Ship &amp; EF Parameters'!$C17)^3)/((1-VLOOKUP($B106,'Ship &amp; EF Parameters'!$B$15:$E$23,4,FALSE))*(1-VLOOKUP($B106,'Ship &amp; EF Parameters'!$B$15:$G$23,6,FALSE))))</f>
        <v>0.14646315246378036</v>
      </c>
      <c r="X106" s="52">
        <f>IF(X34="","",(VLOOKUP($B106,'Ship &amp; EF Parameters'!$B$15:$D$23,3,FALSE)*(R16/'Ship &amp; EF Parameters'!$C17)^3)/((1-VLOOKUP($B106,'Ship &amp; EF Parameters'!$B$15:$E$23,4,FALSE))*(1-VLOOKUP($B106,'Ship &amp; EF Parameters'!$B$15:$G$23,6,FALSE))))</f>
        <v>0.11281392125537713</v>
      </c>
      <c r="Y106" s="53">
        <f>IF(Y34="","",(VLOOKUP($B106,'Ship &amp; EF Parameters'!$B$15:$D$23,3,FALSE)*(S16/'Ship &amp; EF Parameters'!$C17)^3)/((1-VLOOKUP($B106,'Ship &amp; EF Parameters'!$B$15:$E$23,4,FALSE))*(1-VLOOKUP($B106,'Ship &amp; EF Parameters'!$B$15:$G$23,6,FALSE))))</f>
        <v>8.475876878690991E-2</v>
      </c>
      <c r="Z106" s="51">
        <f>IF(Z34="","",(VLOOKUP($B106,'Ship &amp; EF Parameters'!$B$15:$D$23,3,FALSE)*(I16/'Ship &amp; EF Parameters'!$C17)^3)/((1-VLOOKUP($B106,'Ship &amp; EF Parameters'!$B$15:$E$23,4,FALSE))*(1-VLOOKUP($B106,'Ship &amp; EF Parameters'!$B$15:$G$23,6,FALSE))))</f>
        <v>0.67807015029527928</v>
      </c>
      <c r="AA106" s="52">
        <f>IF(AA34="","",(VLOOKUP($B106,'Ship &amp; EF Parameters'!$B$15:$D$23,3,FALSE)*(J16/'Ship &amp; EF Parameters'!$C17)^3)/((1-VLOOKUP($B106,'Ship &amp; EF Parameters'!$B$15:$E$23,4,FALSE))*(1-VLOOKUP($B106,'Ship &amp; EF Parameters'!$B$15:$G$23,6,FALSE))))</f>
        <v>0.58136039510941528</v>
      </c>
      <c r="AB106" s="52">
        <f>IF(AB34="","",(VLOOKUP($B106,'Ship &amp; EF Parameters'!$B$15:$D$23,3,FALSE)*(K16/'Ship &amp; EF Parameters'!$C17)^3)/((1-VLOOKUP($B106,'Ship &amp; EF Parameters'!$B$15:$E$23,4,FALSE))*(1-VLOOKUP($B106,'Ship &amp; EF Parameters'!$B$15:$G$23,6,FALSE))))</f>
        <v>0.49431313956525885</v>
      </c>
      <c r="AC106" s="52">
        <f>IF(AC34="","",(VLOOKUP($B106,'Ship &amp; EF Parameters'!$B$15:$D$23,3,FALSE)*(L16/'Ship &amp; EF Parameters'!$C17)^3)/((1-VLOOKUP($B106,'Ship &amp; EF Parameters'!$B$15:$E$23,4,FALSE))*(1-VLOOKUP($B106,'Ship &amp; EF Parameters'!$B$15:$G$23,6,FALSE))))</f>
        <v>0.4164198310500884</v>
      </c>
      <c r="AD106" s="52">
        <f>IF(AD34="","",(VLOOKUP($B106,'Ship &amp; EF Parameters'!$B$15:$D$23,3,FALSE)*(M16/'Ship &amp; EF Parameters'!$C17)^3)/((1-VLOOKUP($B106,'Ship &amp; EF Parameters'!$B$15:$E$23,4,FALSE))*(1-VLOOKUP($B106,'Ship &amp; EF Parameters'!$B$15:$G$23,6,FALSE))))</f>
        <v>0.34717191695118305</v>
      </c>
      <c r="AE106" s="52">
        <f>IF(AE34="","",(VLOOKUP($B106,'Ship &amp; EF Parameters'!$B$15:$D$23,3,FALSE)*(N16/'Ship &amp; EF Parameters'!$C17)^3)/((1-VLOOKUP($B106,'Ship &amp; EF Parameters'!$B$15:$E$23,4,FALSE))*(1-VLOOKUP($B106,'Ship &amp; EF Parameters'!$B$15:$G$23,6,FALSE))))</f>
        <v>0.2860608446558211</v>
      </c>
      <c r="AF106" s="52">
        <f>IF(AF34="","",(VLOOKUP($B106,'Ship &amp; EF Parameters'!$B$15:$D$23,3,FALSE)*(O16/'Ship &amp; EF Parameters'!$C17)^3)/((1-VLOOKUP($B106,'Ship &amp; EF Parameters'!$B$15:$E$23,4,FALSE))*(1-VLOOKUP($B106,'Ship &amp; EF Parameters'!$B$15:$G$23,6,FALSE))))</f>
        <v>0.2325780615512808</v>
      </c>
      <c r="AG106" s="52">
        <f>IF(AG34="","",(VLOOKUP($B106,'Ship &amp; EF Parameters'!$B$15:$D$23,3,FALSE)*(P16/'Ship &amp; EF Parameters'!$C17)^3)/((1-VLOOKUP($B106,'Ship &amp; EF Parameters'!$B$15:$E$23,4,FALSE))*(1-VLOOKUP($B106,'Ship &amp; EF Parameters'!$B$15:$G$23,6,FALSE))))</f>
        <v>0.18621501502484114</v>
      </c>
      <c r="AH106" s="52">
        <f>IF(AH34="","",(VLOOKUP($B106,'Ship &amp; EF Parameters'!$B$15:$D$23,3,FALSE)*(Q16/'Ship &amp; EF Parameters'!$C17)^3)/((1-VLOOKUP($B106,'Ship &amp; EF Parameters'!$B$15:$E$23,4,FALSE))*(1-VLOOKUP($B106,'Ship &amp; EF Parameters'!$B$15:$G$23,6,FALSE))))</f>
        <v>0.14646315246378036</v>
      </c>
      <c r="AI106" s="52">
        <f>IF(AI34="","",(VLOOKUP($B106,'Ship &amp; EF Parameters'!$B$15:$D$23,3,FALSE)*(R16/'Ship &amp; EF Parameters'!$C17)^3)/((1-VLOOKUP($B106,'Ship &amp; EF Parameters'!$B$15:$E$23,4,FALSE))*(1-VLOOKUP($B106,'Ship &amp; EF Parameters'!$B$15:$G$23,6,FALSE))))</f>
        <v>0.11281392125537713</v>
      </c>
      <c r="AJ106" s="53">
        <f>IF(AJ34="","",(VLOOKUP($B106,'Ship &amp; EF Parameters'!$B$15:$D$23,3,FALSE)*(S16/'Ship &amp; EF Parameters'!$C17)^3)/((1-VLOOKUP($B106,'Ship &amp; EF Parameters'!$B$15:$E$23,4,FALSE))*(1-VLOOKUP($B106,'Ship &amp; EF Parameters'!$B$15:$G$23,6,FALSE))))</f>
        <v>8.475876878690991E-2</v>
      </c>
      <c r="AK106" s="51">
        <f>IF(AK34="","",(VLOOKUP($B106,'Ship &amp; EF Parameters'!$B$15:$D$23,3,FALSE)*(I16/'Ship &amp; EF Parameters'!$C17)^3)/((1-VLOOKUP($B106,'Ship &amp; EF Parameters'!$B$15:$E$23,4,FALSE))*(1-VLOOKUP($B106,'Ship &amp; EF Parameters'!$B$15:$G$23,6,FALSE))))</f>
        <v>0.67807015029527928</v>
      </c>
      <c r="AL106" s="52">
        <f>IF(AL34="","",(VLOOKUP($B106,'Ship &amp; EF Parameters'!$B$15:$D$23,3,FALSE)*(J16/'Ship &amp; EF Parameters'!$C17)^3)/((1-VLOOKUP($B106,'Ship &amp; EF Parameters'!$B$15:$E$23,4,FALSE))*(1-VLOOKUP($B106,'Ship &amp; EF Parameters'!$B$15:$G$23,6,FALSE))))</f>
        <v>0.58136039510941528</v>
      </c>
      <c r="AM106" s="52">
        <f>IF(AM34="","",(VLOOKUP($B106,'Ship &amp; EF Parameters'!$B$15:$D$23,3,FALSE)*(K16/'Ship &amp; EF Parameters'!$C17)^3)/((1-VLOOKUP($B106,'Ship &amp; EF Parameters'!$B$15:$E$23,4,FALSE))*(1-VLOOKUP($B106,'Ship &amp; EF Parameters'!$B$15:$G$23,6,FALSE))))</f>
        <v>0.49431313956525885</v>
      </c>
      <c r="AN106" s="52">
        <f>IF(AN34="","",(VLOOKUP($B106,'Ship &amp; EF Parameters'!$B$15:$D$23,3,FALSE)*(L16/'Ship &amp; EF Parameters'!$C17)^3)/((1-VLOOKUP($B106,'Ship &amp; EF Parameters'!$B$15:$E$23,4,FALSE))*(1-VLOOKUP($B106,'Ship &amp; EF Parameters'!$B$15:$G$23,6,FALSE))))</f>
        <v>0.4164198310500884</v>
      </c>
      <c r="AO106" s="52">
        <f>IF(AO34="","",(VLOOKUP($B106,'Ship &amp; EF Parameters'!$B$15:$D$23,3,FALSE)*(M16/'Ship &amp; EF Parameters'!$C17)^3)/((1-VLOOKUP($B106,'Ship &amp; EF Parameters'!$B$15:$E$23,4,FALSE))*(1-VLOOKUP($B106,'Ship &amp; EF Parameters'!$B$15:$G$23,6,FALSE))))</f>
        <v>0.34717191695118305</v>
      </c>
      <c r="AP106" s="52">
        <f>IF(AP34="","",(VLOOKUP($B106,'Ship &amp; EF Parameters'!$B$15:$D$23,3,FALSE)*(N16/'Ship &amp; EF Parameters'!$C17)^3)/((1-VLOOKUP($B106,'Ship &amp; EF Parameters'!$B$15:$E$23,4,FALSE))*(1-VLOOKUP($B106,'Ship &amp; EF Parameters'!$B$15:$G$23,6,FALSE))))</f>
        <v>0.2860608446558211</v>
      </c>
      <c r="AQ106" s="52">
        <f>IF(AQ34="","",(VLOOKUP($B106,'Ship &amp; EF Parameters'!$B$15:$D$23,3,FALSE)*(O16/'Ship &amp; EF Parameters'!$C17)^3)/((1-VLOOKUP($B106,'Ship &amp; EF Parameters'!$B$15:$E$23,4,FALSE))*(1-VLOOKUP($B106,'Ship &amp; EF Parameters'!$B$15:$G$23,6,FALSE))))</f>
        <v>0.2325780615512808</v>
      </c>
      <c r="AR106" s="52">
        <f>IF(AR34="","",(VLOOKUP($B106,'Ship &amp; EF Parameters'!$B$15:$D$23,3,FALSE)*(P16/'Ship &amp; EF Parameters'!$C17)^3)/((1-VLOOKUP($B106,'Ship &amp; EF Parameters'!$B$15:$E$23,4,FALSE))*(1-VLOOKUP($B106,'Ship &amp; EF Parameters'!$B$15:$G$23,6,FALSE))))</f>
        <v>0.18621501502484114</v>
      </c>
      <c r="AS106" s="52">
        <f>IF(AS34="","",(VLOOKUP($B106,'Ship &amp; EF Parameters'!$B$15:$D$23,3,FALSE)*(Q16/'Ship &amp; EF Parameters'!$C17)^3)/((1-VLOOKUP($B106,'Ship &amp; EF Parameters'!$B$15:$E$23,4,FALSE))*(1-VLOOKUP($B106,'Ship &amp; EF Parameters'!$B$15:$G$23,6,FALSE))))</f>
        <v>0.14646315246378036</v>
      </c>
      <c r="AT106" s="52">
        <f>IF(AT34="","",(VLOOKUP($B106,'Ship &amp; EF Parameters'!$B$15:$D$23,3,FALSE)*(R16/'Ship &amp; EF Parameters'!$C17)^3)/((1-VLOOKUP($B106,'Ship &amp; EF Parameters'!$B$15:$E$23,4,FALSE))*(1-VLOOKUP($B106,'Ship &amp; EF Parameters'!$B$15:$G$23,6,FALSE))))</f>
        <v>0.11281392125537713</v>
      </c>
      <c r="AU106" s="53">
        <f>IF(AU34="","",(VLOOKUP($B106,'Ship &amp; EF Parameters'!$B$15:$D$23,3,FALSE)*(S16/'Ship &amp; EF Parameters'!$C17)^3)/((1-VLOOKUP($B106,'Ship &amp; EF Parameters'!$B$15:$E$23,4,FALSE))*(1-VLOOKUP($B106,'Ship &amp; EF Parameters'!$B$15:$G$23,6,FALSE))))</f>
        <v>8.475876878690991E-2</v>
      </c>
      <c r="AV106" s="51">
        <f>IF(AV34="","",(VLOOKUP($B106,'Ship &amp; EF Parameters'!$B$15:$D$23,3,FALSE)*(I16/'Ship &amp; EF Parameters'!$C17)^3)/((1-VLOOKUP($B106,'Ship &amp; EF Parameters'!$B$15:$E$23,4,FALSE))*(1-VLOOKUP($B106,'Ship &amp; EF Parameters'!$B$15:$G$23,6,FALSE))))</f>
        <v>0.67807015029527928</v>
      </c>
      <c r="AW106" s="52">
        <f>IF(AW34="","",(VLOOKUP($B106,'Ship &amp; EF Parameters'!$B$15:$D$23,3,FALSE)*(J16/'Ship &amp; EF Parameters'!$C17)^3)/((1-VLOOKUP($B106,'Ship &amp; EF Parameters'!$B$15:$E$23,4,FALSE))*(1-VLOOKUP($B106,'Ship &amp; EF Parameters'!$B$15:$G$23,6,FALSE))))</f>
        <v>0.58136039510941528</v>
      </c>
      <c r="AX106" s="52">
        <f>IF(AX34="","",(VLOOKUP($B106,'Ship &amp; EF Parameters'!$B$15:$D$23,3,FALSE)*(K16/'Ship &amp; EF Parameters'!$C17)^3)/((1-VLOOKUP($B106,'Ship &amp; EF Parameters'!$B$15:$E$23,4,FALSE))*(1-VLOOKUP($B106,'Ship &amp; EF Parameters'!$B$15:$G$23,6,FALSE))))</f>
        <v>0.49431313956525885</v>
      </c>
      <c r="AY106" s="52">
        <f>IF(AY34="","",(VLOOKUP($B106,'Ship &amp; EF Parameters'!$B$15:$D$23,3,FALSE)*(L16/'Ship &amp; EF Parameters'!$C17)^3)/((1-VLOOKUP($B106,'Ship &amp; EF Parameters'!$B$15:$E$23,4,FALSE))*(1-VLOOKUP($B106,'Ship &amp; EF Parameters'!$B$15:$G$23,6,FALSE))))</f>
        <v>0.4164198310500884</v>
      </c>
      <c r="AZ106" s="52">
        <f>IF(AZ34="","",(VLOOKUP($B106,'Ship &amp; EF Parameters'!$B$15:$D$23,3,FALSE)*(M16/'Ship &amp; EF Parameters'!$C17)^3)/((1-VLOOKUP($B106,'Ship &amp; EF Parameters'!$B$15:$E$23,4,FALSE))*(1-VLOOKUP($B106,'Ship &amp; EF Parameters'!$B$15:$G$23,6,FALSE))))</f>
        <v>0.34717191695118305</v>
      </c>
      <c r="BA106" s="52">
        <f>IF(BA34="","",(VLOOKUP($B106,'Ship &amp; EF Parameters'!$B$15:$D$23,3,FALSE)*(N16/'Ship &amp; EF Parameters'!$C17)^3)/((1-VLOOKUP($B106,'Ship &amp; EF Parameters'!$B$15:$E$23,4,FALSE))*(1-VLOOKUP($B106,'Ship &amp; EF Parameters'!$B$15:$G$23,6,FALSE))))</f>
        <v>0.2860608446558211</v>
      </c>
      <c r="BB106" s="52">
        <f>IF(BB34="","",(VLOOKUP($B106,'Ship &amp; EF Parameters'!$B$15:$D$23,3,FALSE)*(O16/'Ship &amp; EF Parameters'!$C17)^3)/((1-VLOOKUP($B106,'Ship &amp; EF Parameters'!$B$15:$E$23,4,FALSE))*(1-VLOOKUP($B106,'Ship &amp; EF Parameters'!$B$15:$G$23,6,FALSE))))</f>
        <v>0.2325780615512808</v>
      </c>
      <c r="BC106" s="52">
        <f>IF(BC34="","",(VLOOKUP($B106,'Ship &amp; EF Parameters'!$B$15:$D$23,3,FALSE)*(P16/'Ship &amp; EF Parameters'!$C17)^3)/((1-VLOOKUP($B106,'Ship &amp; EF Parameters'!$B$15:$E$23,4,FALSE))*(1-VLOOKUP($B106,'Ship &amp; EF Parameters'!$B$15:$G$23,6,FALSE))))</f>
        <v>0.18621501502484114</v>
      </c>
      <c r="BD106" s="52">
        <f>IF(BD34="","",(VLOOKUP($B106,'Ship &amp; EF Parameters'!$B$15:$D$23,3,FALSE)*(Q16/'Ship &amp; EF Parameters'!$C17)^3)/((1-VLOOKUP($B106,'Ship &amp; EF Parameters'!$B$15:$E$23,4,FALSE))*(1-VLOOKUP($B106,'Ship &amp; EF Parameters'!$B$15:$G$23,6,FALSE))))</f>
        <v>0.14646315246378036</v>
      </c>
      <c r="BE106" s="52">
        <f>IF(BE34="","",(VLOOKUP($B106,'Ship &amp; EF Parameters'!$B$15:$D$23,3,FALSE)*(R16/'Ship &amp; EF Parameters'!$C17)^3)/((1-VLOOKUP($B106,'Ship &amp; EF Parameters'!$B$15:$E$23,4,FALSE))*(1-VLOOKUP($B106,'Ship &amp; EF Parameters'!$B$15:$G$23,6,FALSE))))</f>
        <v>0.11281392125537713</v>
      </c>
      <c r="BF106" s="53">
        <f>IF(BF34="","",(VLOOKUP($B106,'Ship &amp; EF Parameters'!$B$15:$D$23,3,FALSE)*(S16/'Ship &amp; EF Parameters'!$C17)^3)/((1-VLOOKUP($B106,'Ship &amp; EF Parameters'!$B$15:$E$23,4,FALSE))*(1-VLOOKUP($B106,'Ship &amp; EF Parameters'!$B$15:$G$23,6,FALSE))))</f>
        <v>8.475876878690991E-2</v>
      </c>
      <c r="BG106" s="41"/>
      <c r="BH106" s="41"/>
      <c r="BI106" s="41"/>
      <c r="BJ106" s="41"/>
      <c r="BK106" s="41"/>
      <c r="BL106" s="41"/>
      <c r="BM106" s="41"/>
      <c r="BN106" s="41"/>
      <c r="BO106" s="41"/>
      <c r="BP106" s="41"/>
      <c r="BQ106" s="41"/>
      <c r="BR106" s="41"/>
      <c r="BS106" s="41"/>
      <c r="BT106" s="41"/>
      <c r="BU106" s="41"/>
      <c r="BV106" s="41"/>
      <c r="BW106" s="41"/>
      <c r="BX106" s="41"/>
      <c r="BY106" s="41"/>
    </row>
    <row r="107" spans="1:77" s="40" customFormat="1">
      <c r="A107" s="49"/>
      <c r="B107" s="54" t="str">
        <f t="shared" si="195"/>
        <v>9,000 teu</v>
      </c>
      <c r="C107" s="54"/>
      <c r="D107" s="55">
        <f>IF(O35="","",(VLOOKUP($B107,'Ship &amp; EF Parameters'!$B$15:$D$23,3,FALSE)*(I17/'Ship &amp; EF Parameters'!$C18)^3)/((1-VLOOKUP($B107,'Ship &amp; EF Parameters'!$B$15:$E$23,4,FALSE))*(1-VLOOKUP($B107,'Ship &amp; EF Parameters'!$B$15:$G$23,6,FALSE))))</f>
        <v>0.80410507509309359</v>
      </c>
      <c r="E107" s="56">
        <f>IF(P35="","",(VLOOKUP($B107,'Ship &amp; EF Parameters'!$B$15:$D$23,3,FALSE)*(J17/'Ship &amp; EF Parameters'!$C18)^3)/((1-VLOOKUP($B107,'Ship &amp; EF Parameters'!$B$15:$E$23,4,FALSE))*(1-VLOOKUP($B107,'Ship &amp; EF Parameters'!$B$15:$G$23,6,FALSE))))</f>
        <v>0.68941958875794096</v>
      </c>
      <c r="F107" s="56">
        <f>IF(Q35="","",(VLOOKUP($B107,'Ship &amp; EF Parameters'!$B$15:$D$23,3,FALSE)*(K17/'Ship &amp; EF Parameters'!$C18)^3)/((1-VLOOKUP($B107,'Ship &amp; EF Parameters'!$B$15:$E$23,4,FALSE))*(1-VLOOKUP($B107,'Ship &amp; EF Parameters'!$B$15:$G$23,6,FALSE))))</f>
        <v>0.58619259974286519</v>
      </c>
      <c r="G107" s="56">
        <f>IF(R35="","",(VLOOKUP($B107,'Ship &amp; EF Parameters'!$B$15:$D$23,3,FALSE)*(L17/'Ship &amp; EF Parameters'!$C18)^3)/((1-VLOOKUP($B107,'Ship &amp; EF Parameters'!$B$15:$E$23,4,FALSE))*(1-VLOOKUP($B107,'Ship &amp; EF Parameters'!$B$15:$G$23,6,FALSE))))</f>
        <v>0.49382102924154614</v>
      </c>
      <c r="H107" s="56">
        <f>IF(S35="","",(VLOOKUP($B107,'Ship &amp; EF Parameters'!$B$15:$D$23,3,FALSE)*(M17/'Ship &amp; EF Parameters'!$C18)^3)/((1-VLOOKUP($B107,'Ship &amp; EF Parameters'!$B$15:$E$23,4,FALSE))*(1-VLOOKUP($B107,'Ship &amp; EF Parameters'!$B$15:$G$23,6,FALSE))))</f>
        <v>0.4117017984476638</v>
      </c>
      <c r="I107" s="56">
        <f>IF(T35="","",(VLOOKUP($B107,'Ship &amp; EF Parameters'!$B$15:$D$23,3,FALSE)*(N17/'Ship &amp; EF Parameters'!$C18)^3)/((1-VLOOKUP($B107,'Ship &amp; EF Parameters'!$B$15:$E$23,4,FALSE))*(1-VLOOKUP($B107,'Ship &amp; EF Parameters'!$B$15:$G$23,6,FALSE))))</f>
        <v>0.33923182855489875</v>
      </c>
      <c r="J107" s="56">
        <f>IF(U35="","",(VLOOKUP($B107,'Ship &amp; EF Parameters'!$B$15:$D$23,3,FALSE)*(O17/'Ship &amp; EF Parameters'!$C18)^3)/((1-VLOOKUP($B107,'Ship &amp; EF Parameters'!$B$15:$E$23,4,FALSE))*(1-VLOOKUP($B107,'Ship &amp; EF Parameters'!$B$15:$G$23,6,FALSE))))</f>
        <v>0.27580804075693099</v>
      </c>
      <c r="K107" s="56">
        <f>IF(V35="","",(VLOOKUP($B107,'Ship &amp; EF Parameters'!$B$15:$D$23,3,FALSE)*(P17/'Ship &amp; EF Parameters'!$C18)^3)/((1-VLOOKUP($B107,'Ship &amp; EF Parameters'!$B$15:$E$23,4,FALSE))*(1-VLOOKUP($B107,'Ship &amp; EF Parameters'!$B$15:$G$23,6,FALSE))))</f>
        <v>0.22082735624744076</v>
      </c>
      <c r="L107" s="56">
        <f>IF(W35="","",(VLOOKUP($B107,'Ship &amp; EF Parameters'!$B$15:$D$23,3,FALSE)*(Q17/'Ship &amp; EF Parameters'!$C18)^3)/((1-VLOOKUP($B107,'Ship &amp; EF Parameters'!$B$15:$E$23,4,FALSE))*(1-VLOOKUP($B107,'Ship &amp; EF Parameters'!$B$15:$G$23,6,FALSE))))</f>
        <v>0.17368669622010816</v>
      </c>
      <c r="M107" s="56">
        <f>IF(X35="","",(VLOOKUP($B107,'Ship &amp; EF Parameters'!$B$15:$D$23,3,FALSE)*(R17/'Ship &amp; EF Parameters'!$C18)^3)/((1-VLOOKUP($B107,'Ship &amp; EF Parameters'!$B$15:$E$23,4,FALSE))*(1-VLOOKUP($B107,'Ship &amp; EF Parameters'!$B$15:$G$23,6,FALSE))))</f>
        <v>0.13378298186861343</v>
      </c>
      <c r="N107" s="57">
        <f>IF(Y35="","",(VLOOKUP($B107,'Ship &amp; EF Parameters'!$B$15:$D$23,3,FALSE)*(S17/'Ship &amp; EF Parameters'!$C18)^3)/((1-VLOOKUP($B107,'Ship &amp; EF Parameters'!$B$15:$E$23,4,FALSE))*(1-VLOOKUP($B107,'Ship &amp; EF Parameters'!$B$15:$G$23,6,FALSE))))</f>
        <v>0.1005131343866367</v>
      </c>
      <c r="O107" s="55">
        <f>IF(O35="","",(VLOOKUP($B107,'Ship &amp; EF Parameters'!$B$15:$D$23,3,FALSE)*(I17/'Ship &amp; EF Parameters'!$C18)^3)/((1-VLOOKUP($B107,'Ship &amp; EF Parameters'!$B$15:$E$23,4,FALSE))*(1-VLOOKUP($B107,'Ship &amp; EF Parameters'!$B$15:$G$23,6,FALSE))))</f>
        <v>0.80410507509309359</v>
      </c>
      <c r="P107" s="56">
        <f>IF(P35="","",(VLOOKUP($B107,'Ship &amp; EF Parameters'!$B$15:$D$23,3,FALSE)*(J17/'Ship &amp; EF Parameters'!$C18)^3)/((1-VLOOKUP($B107,'Ship &amp; EF Parameters'!$B$15:$E$23,4,FALSE))*(1-VLOOKUP($B107,'Ship &amp; EF Parameters'!$B$15:$G$23,6,FALSE))))</f>
        <v>0.68941958875794096</v>
      </c>
      <c r="Q107" s="56">
        <f>IF(Q35="","",(VLOOKUP($B107,'Ship &amp; EF Parameters'!$B$15:$D$23,3,FALSE)*(K17/'Ship &amp; EF Parameters'!$C18)^3)/((1-VLOOKUP($B107,'Ship &amp; EF Parameters'!$B$15:$E$23,4,FALSE))*(1-VLOOKUP($B107,'Ship &amp; EF Parameters'!$B$15:$G$23,6,FALSE))))</f>
        <v>0.58619259974286519</v>
      </c>
      <c r="R107" s="56">
        <f>IF(R35="","",(VLOOKUP($B107,'Ship &amp; EF Parameters'!$B$15:$D$23,3,FALSE)*(L17/'Ship &amp; EF Parameters'!$C18)^3)/((1-VLOOKUP($B107,'Ship &amp; EF Parameters'!$B$15:$E$23,4,FALSE))*(1-VLOOKUP($B107,'Ship &amp; EF Parameters'!$B$15:$G$23,6,FALSE))))</f>
        <v>0.49382102924154614</v>
      </c>
      <c r="S107" s="56">
        <f>IF(S35="","",(VLOOKUP($B107,'Ship &amp; EF Parameters'!$B$15:$D$23,3,FALSE)*(M17/'Ship &amp; EF Parameters'!$C18)^3)/((1-VLOOKUP($B107,'Ship &amp; EF Parameters'!$B$15:$E$23,4,FALSE))*(1-VLOOKUP($B107,'Ship &amp; EF Parameters'!$B$15:$G$23,6,FALSE))))</f>
        <v>0.4117017984476638</v>
      </c>
      <c r="T107" s="56">
        <f>IF(T35="","",(VLOOKUP($B107,'Ship &amp; EF Parameters'!$B$15:$D$23,3,FALSE)*(N17/'Ship &amp; EF Parameters'!$C18)^3)/((1-VLOOKUP($B107,'Ship &amp; EF Parameters'!$B$15:$E$23,4,FALSE))*(1-VLOOKUP($B107,'Ship &amp; EF Parameters'!$B$15:$G$23,6,FALSE))))</f>
        <v>0.33923182855489875</v>
      </c>
      <c r="U107" s="56">
        <f>IF(U35="","",(VLOOKUP($B107,'Ship &amp; EF Parameters'!$B$15:$D$23,3,FALSE)*(O17/'Ship &amp; EF Parameters'!$C18)^3)/((1-VLOOKUP($B107,'Ship &amp; EF Parameters'!$B$15:$E$23,4,FALSE))*(1-VLOOKUP($B107,'Ship &amp; EF Parameters'!$B$15:$G$23,6,FALSE))))</f>
        <v>0.27580804075693099</v>
      </c>
      <c r="V107" s="56">
        <f>IF(V35="","",(VLOOKUP($B107,'Ship &amp; EF Parameters'!$B$15:$D$23,3,FALSE)*(P17/'Ship &amp; EF Parameters'!$C18)^3)/((1-VLOOKUP($B107,'Ship &amp; EF Parameters'!$B$15:$E$23,4,FALSE))*(1-VLOOKUP($B107,'Ship &amp; EF Parameters'!$B$15:$G$23,6,FALSE))))</f>
        <v>0.22082735624744076</v>
      </c>
      <c r="W107" s="56">
        <f>IF(W35="","",(VLOOKUP($B107,'Ship &amp; EF Parameters'!$B$15:$D$23,3,FALSE)*(Q17/'Ship &amp; EF Parameters'!$C18)^3)/((1-VLOOKUP($B107,'Ship &amp; EF Parameters'!$B$15:$E$23,4,FALSE))*(1-VLOOKUP($B107,'Ship &amp; EF Parameters'!$B$15:$G$23,6,FALSE))))</f>
        <v>0.17368669622010816</v>
      </c>
      <c r="X107" s="56">
        <f>IF(X35="","",(VLOOKUP($B107,'Ship &amp; EF Parameters'!$B$15:$D$23,3,FALSE)*(R17/'Ship &amp; EF Parameters'!$C18)^3)/((1-VLOOKUP($B107,'Ship &amp; EF Parameters'!$B$15:$E$23,4,FALSE))*(1-VLOOKUP($B107,'Ship &amp; EF Parameters'!$B$15:$G$23,6,FALSE))))</f>
        <v>0.13378298186861343</v>
      </c>
      <c r="Y107" s="57">
        <f>IF(Y35="","",(VLOOKUP($B107,'Ship &amp; EF Parameters'!$B$15:$D$23,3,FALSE)*(S17/'Ship &amp; EF Parameters'!$C18)^3)/((1-VLOOKUP($B107,'Ship &amp; EF Parameters'!$B$15:$E$23,4,FALSE))*(1-VLOOKUP($B107,'Ship &amp; EF Parameters'!$B$15:$G$23,6,FALSE))))</f>
        <v>0.1005131343866367</v>
      </c>
      <c r="Z107" s="55">
        <f>IF(Z35="","",(VLOOKUP($B107,'Ship &amp; EF Parameters'!$B$15:$D$23,3,FALSE)*(I17/'Ship &amp; EF Parameters'!$C18)^3)/((1-VLOOKUP($B107,'Ship &amp; EF Parameters'!$B$15:$E$23,4,FALSE))*(1-VLOOKUP($B107,'Ship &amp; EF Parameters'!$B$15:$G$23,6,FALSE))))</f>
        <v>0.80410507509309359</v>
      </c>
      <c r="AA107" s="56">
        <f>IF(AA35="","",(VLOOKUP($B107,'Ship &amp; EF Parameters'!$B$15:$D$23,3,FALSE)*(J17/'Ship &amp; EF Parameters'!$C18)^3)/((1-VLOOKUP($B107,'Ship &amp; EF Parameters'!$B$15:$E$23,4,FALSE))*(1-VLOOKUP($B107,'Ship &amp; EF Parameters'!$B$15:$G$23,6,FALSE))))</f>
        <v>0.68941958875794096</v>
      </c>
      <c r="AB107" s="56">
        <f>IF(AB35="","",(VLOOKUP($B107,'Ship &amp; EF Parameters'!$B$15:$D$23,3,FALSE)*(K17/'Ship &amp; EF Parameters'!$C18)^3)/((1-VLOOKUP($B107,'Ship &amp; EF Parameters'!$B$15:$E$23,4,FALSE))*(1-VLOOKUP($B107,'Ship &amp; EF Parameters'!$B$15:$G$23,6,FALSE))))</f>
        <v>0.58619259974286519</v>
      </c>
      <c r="AC107" s="56">
        <f>IF(AC35="","",(VLOOKUP($B107,'Ship &amp; EF Parameters'!$B$15:$D$23,3,FALSE)*(L17/'Ship &amp; EF Parameters'!$C18)^3)/((1-VLOOKUP($B107,'Ship &amp; EF Parameters'!$B$15:$E$23,4,FALSE))*(1-VLOOKUP($B107,'Ship &amp; EF Parameters'!$B$15:$G$23,6,FALSE))))</f>
        <v>0.49382102924154614</v>
      </c>
      <c r="AD107" s="56">
        <f>IF(AD35="","",(VLOOKUP($B107,'Ship &amp; EF Parameters'!$B$15:$D$23,3,FALSE)*(M17/'Ship &amp; EF Parameters'!$C18)^3)/((1-VLOOKUP($B107,'Ship &amp; EF Parameters'!$B$15:$E$23,4,FALSE))*(1-VLOOKUP($B107,'Ship &amp; EF Parameters'!$B$15:$G$23,6,FALSE))))</f>
        <v>0.4117017984476638</v>
      </c>
      <c r="AE107" s="56">
        <f>IF(AE35="","",(VLOOKUP($B107,'Ship &amp; EF Parameters'!$B$15:$D$23,3,FALSE)*(N17/'Ship &amp; EF Parameters'!$C18)^3)/((1-VLOOKUP($B107,'Ship &amp; EF Parameters'!$B$15:$E$23,4,FALSE))*(1-VLOOKUP($B107,'Ship &amp; EF Parameters'!$B$15:$G$23,6,FALSE))))</f>
        <v>0.33923182855489875</v>
      </c>
      <c r="AF107" s="56">
        <f>IF(AF35="","",(VLOOKUP($B107,'Ship &amp; EF Parameters'!$B$15:$D$23,3,FALSE)*(O17/'Ship &amp; EF Parameters'!$C18)^3)/((1-VLOOKUP($B107,'Ship &amp; EF Parameters'!$B$15:$E$23,4,FALSE))*(1-VLOOKUP($B107,'Ship &amp; EF Parameters'!$B$15:$G$23,6,FALSE))))</f>
        <v>0.27580804075693099</v>
      </c>
      <c r="AG107" s="56">
        <f>IF(AG35="","",(VLOOKUP($B107,'Ship &amp; EF Parameters'!$B$15:$D$23,3,FALSE)*(P17/'Ship &amp; EF Parameters'!$C18)^3)/((1-VLOOKUP($B107,'Ship &amp; EF Parameters'!$B$15:$E$23,4,FALSE))*(1-VLOOKUP($B107,'Ship &amp; EF Parameters'!$B$15:$G$23,6,FALSE))))</f>
        <v>0.22082735624744076</v>
      </c>
      <c r="AH107" s="56">
        <f>IF(AH35="","",(VLOOKUP($B107,'Ship &amp; EF Parameters'!$B$15:$D$23,3,FALSE)*(Q17/'Ship &amp; EF Parameters'!$C18)^3)/((1-VLOOKUP($B107,'Ship &amp; EF Parameters'!$B$15:$E$23,4,FALSE))*(1-VLOOKUP($B107,'Ship &amp; EF Parameters'!$B$15:$G$23,6,FALSE))))</f>
        <v>0.17368669622010816</v>
      </c>
      <c r="AI107" s="56">
        <f>IF(AI35="","",(VLOOKUP($B107,'Ship &amp; EF Parameters'!$B$15:$D$23,3,FALSE)*(R17/'Ship &amp; EF Parameters'!$C18)^3)/((1-VLOOKUP($B107,'Ship &amp; EF Parameters'!$B$15:$E$23,4,FALSE))*(1-VLOOKUP($B107,'Ship &amp; EF Parameters'!$B$15:$G$23,6,FALSE))))</f>
        <v>0.13378298186861343</v>
      </c>
      <c r="AJ107" s="57">
        <f>IF(AJ35="","",(VLOOKUP($B107,'Ship &amp; EF Parameters'!$B$15:$D$23,3,FALSE)*(S17/'Ship &amp; EF Parameters'!$C18)^3)/((1-VLOOKUP($B107,'Ship &amp; EF Parameters'!$B$15:$E$23,4,FALSE))*(1-VLOOKUP($B107,'Ship &amp; EF Parameters'!$B$15:$G$23,6,FALSE))))</f>
        <v>0.1005131343866367</v>
      </c>
      <c r="AK107" s="55">
        <f>IF(AK35="","",(VLOOKUP($B107,'Ship &amp; EF Parameters'!$B$15:$D$23,3,FALSE)*(I17/'Ship &amp; EF Parameters'!$C18)^3)/((1-VLOOKUP($B107,'Ship &amp; EF Parameters'!$B$15:$E$23,4,FALSE))*(1-VLOOKUP($B107,'Ship &amp; EF Parameters'!$B$15:$G$23,6,FALSE))))</f>
        <v>0.80410507509309359</v>
      </c>
      <c r="AL107" s="56">
        <f>IF(AL35="","",(VLOOKUP($B107,'Ship &amp; EF Parameters'!$B$15:$D$23,3,FALSE)*(J17/'Ship &amp; EF Parameters'!$C18)^3)/((1-VLOOKUP($B107,'Ship &amp; EF Parameters'!$B$15:$E$23,4,FALSE))*(1-VLOOKUP($B107,'Ship &amp; EF Parameters'!$B$15:$G$23,6,FALSE))))</f>
        <v>0.68941958875794096</v>
      </c>
      <c r="AM107" s="56">
        <f>IF(AM35="","",(VLOOKUP($B107,'Ship &amp; EF Parameters'!$B$15:$D$23,3,FALSE)*(K17/'Ship &amp; EF Parameters'!$C18)^3)/((1-VLOOKUP($B107,'Ship &amp; EF Parameters'!$B$15:$E$23,4,FALSE))*(1-VLOOKUP($B107,'Ship &amp; EF Parameters'!$B$15:$G$23,6,FALSE))))</f>
        <v>0.58619259974286519</v>
      </c>
      <c r="AN107" s="56">
        <f>IF(AN35="","",(VLOOKUP($B107,'Ship &amp; EF Parameters'!$B$15:$D$23,3,FALSE)*(L17/'Ship &amp; EF Parameters'!$C18)^3)/((1-VLOOKUP($B107,'Ship &amp; EF Parameters'!$B$15:$E$23,4,FALSE))*(1-VLOOKUP($B107,'Ship &amp; EF Parameters'!$B$15:$G$23,6,FALSE))))</f>
        <v>0.49382102924154614</v>
      </c>
      <c r="AO107" s="56">
        <f>IF(AO35="","",(VLOOKUP($B107,'Ship &amp; EF Parameters'!$B$15:$D$23,3,FALSE)*(M17/'Ship &amp; EF Parameters'!$C18)^3)/((1-VLOOKUP($B107,'Ship &amp; EF Parameters'!$B$15:$E$23,4,FALSE))*(1-VLOOKUP($B107,'Ship &amp; EF Parameters'!$B$15:$G$23,6,FALSE))))</f>
        <v>0.4117017984476638</v>
      </c>
      <c r="AP107" s="56">
        <f>IF(AP35="","",(VLOOKUP($B107,'Ship &amp; EF Parameters'!$B$15:$D$23,3,FALSE)*(N17/'Ship &amp; EF Parameters'!$C18)^3)/((1-VLOOKUP($B107,'Ship &amp; EF Parameters'!$B$15:$E$23,4,FALSE))*(1-VLOOKUP($B107,'Ship &amp; EF Parameters'!$B$15:$G$23,6,FALSE))))</f>
        <v>0.33923182855489875</v>
      </c>
      <c r="AQ107" s="56">
        <f>IF(AQ35="","",(VLOOKUP($B107,'Ship &amp; EF Parameters'!$B$15:$D$23,3,FALSE)*(O17/'Ship &amp; EF Parameters'!$C18)^3)/((1-VLOOKUP($B107,'Ship &amp; EF Parameters'!$B$15:$E$23,4,FALSE))*(1-VLOOKUP($B107,'Ship &amp; EF Parameters'!$B$15:$G$23,6,FALSE))))</f>
        <v>0.27580804075693099</v>
      </c>
      <c r="AR107" s="56">
        <f>IF(AR35="","",(VLOOKUP($B107,'Ship &amp; EF Parameters'!$B$15:$D$23,3,FALSE)*(P17/'Ship &amp; EF Parameters'!$C18)^3)/((1-VLOOKUP($B107,'Ship &amp; EF Parameters'!$B$15:$E$23,4,FALSE))*(1-VLOOKUP($B107,'Ship &amp; EF Parameters'!$B$15:$G$23,6,FALSE))))</f>
        <v>0.22082735624744076</v>
      </c>
      <c r="AS107" s="56">
        <f>IF(AS35="","",(VLOOKUP($B107,'Ship &amp; EF Parameters'!$B$15:$D$23,3,FALSE)*(Q17/'Ship &amp; EF Parameters'!$C18)^3)/((1-VLOOKUP($B107,'Ship &amp; EF Parameters'!$B$15:$E$23,4,FALSE))*(1-VLOOKUP($B107,'Ship &amp; EF Parameters'!$B$15:$G$23,6,FALSE))))</f>
        <v>0.17368669622010816</v>
      </c>
      <c r="AT107" s="56">
        <f>IF(AT35="","",(VLOOKUP($B107,'Ship &amp; EF Parameters'!$B$15:$D$23,3,FALSE)*(R17/'Ship &amp; EF Parameters'!$C18)^3)/((1-VLOOKUP($B107,'Ship &amp; EF Parameters'!$B$15:$E$23,4,FALSE))*(1-VLOOKUP($B107,'Ship &amp; EF Parameters'!$B$15:$G$23,6,FALSE))))</f>
        <v>0.13378298186861343</v>
      </c>
      <c r="AU107" s="57">
        <f>IF(AU35="","",(VLOOKUP($B107,'Ship &amp; EF Parameters'!$B$15:$D$23,3,FALSE)*(S17/'Ship &amp; EF Parameters'!$C18)^3)/((1-VLOOKUP($B107,'Ship &amp; EF Parameters'!$B$15:$E$23,4,FALSE))*(1-VLOOKUP($B107,'Ship &amp; EF Parameters'!$B$15:$G$23,6,FALSE))))</f>
        <v>0.1005131343866367</v>
      </c>
      <c r="AV107" s="55">
        <f>IF(AV35="","",(VLOOKUP($B107,'Ship &amp; EF Parameters'!$B$15:$D$23,3,FALSE)*(I17/'Ship &amp; EF Parameters'!$C18)^3)/((1-VLOOKUP($B107,'Ship &amp; EF Parameters'!$B$15:$E$23,4,FALSE))*(1-VLOOKUP($B107,'Ship &amp; EF Parameters'!$B$15:$G$23,6,FALSE))))</f>
        <v>0.80410507509309359</v>
      </c>
      <c r="AW107" s="56">
        <f>IF(AW35="","",(VLOOKUP($B107,'Ship &amp; EF Parameters'!$B$15:$D$23,3,FALSE)*(J17/'Ship &amp; EF Parameters'!$C18)^3)/((1-VLOOKUP($B107,'Ship &amp; EF Parameters'!$B$15:$E$23,4,FALSE))*(1-VLOOKUP($B107,'Ship &amp; EF Parameters'!$B$15:$G$23,6,FALSE))))</f>
        <v>0.68941958875794096</v>
      </c>
      <c r="AX107" s="56">
        <f>IF(AX35="","",(VLOOKUP($B107,'Ship &amp; EF Parameters'!$B$15:$D$23,3,FALSE)*(K17/'Ship &amp; EF Parameters'!$C18)^3)/((1-VLOOKUP($B107,'Ship &amp; EF Parameters'!$B$15:$E$23,4,FALSE))*(1-VLOOKUP($B107,'Ship &amp; EF Parameters'!$B$15:$G$23,6,FALSE))))</f>
        <v>0.58619259974286519</v>
      </c>
      <c r="AY107" s="56">
        <f>IF(AY35="","",(VLOOKUP($B107,'Ship &amp; EF Parameters'!$B$15:$D$23,3,FALSE)*(L17/'Ship &amp; EF Parameters'!$C18)^3)/((1-VLOOKUP($B107,'Ship &amp; EF Parameters'!$B$15:$E$23,4,FALSE))*(1-VLOOKUP($B107,'Ship &amp; EF Parameters'!$B$15:$G$23,6,FALSE))))</f>
        <v>0.49382102924154614</v>
      </c>
      <c r="AZ107" s="56">
        <f>IF(AZ35="","",(VLOOKUP($B107,'Ship &amp; EF Parameters'!$B$15:$D$23,3,FALSE)*(M17/'Ship &amp; EF Parameters'!$C18)^3)/((1-VLOOKUP($B107,'Ship &amp; EF Parameters'!$B$15:$E$23,4,FALSE))*(1-VLOOKUP($B107,'Ship &amp; EF Parameters'!$B$15:$G$23,6,FALSE))))</f>
        <v>0.4117017984476638</v>
      </c>
      <c r="BA107" s="56">
        <f>IF(BA35="","",(VLOOKUP($B107,'Ship &amp; EF Parameters'!$B$15:$D$23,3,FALSE)*(N17/'Ship &amp; EF Parameters'!$C18)^3)/((1-VLOOKUP($B107,'Ship &amp; EF Parameters'!$B$15:$E$23,4,FALSE))*(1-VLOOKUP($B107,'Ship &amp; EF Parameters'!$B$15:$G$23,6,FALSE))))</f>
        <v>0.33923182855489875</v>
      </c>
      <c r="BB107" s="56">
        <f>IF(BB35="","",(VLOOKUP($B107,'Ship &amp; EF Parameters'!$B$15:$D$23,3,FALSE)*(O17/'Ship &amp; EF Parameters'!$C18)^3)/((1-VLOOKUP($B107,'Ship &amp; EF Parameters'!$B$15:$E$23,4,FALSE))*(1-VLOOKUP($B107,'Ship &amp; EF Parameters'!$B$15:$G$23,6,FALSE))))</f>
        <v>0.27580804075693099</v>
      </c>
      <c r="BC107" s="56">
        <f>IF(BC35="","",(VLOOKUP($B107,'Ship &amp; EF Parameters'!$B$15:$D$23,3,FALSE)*(P17/'Ship &amp; EF Parameters'!$C18)^3)/((1-VLOOKUP($B107,'Ship &amp; EF Parameters'!$B$15:$E$23,4,FALSE))*(1-VLOOKUP($B107,'Ship &amp; EF Parameters'!$B$15:$G$23,6,FALSE))))</f>
        <v>0.22082735624744076</v>
      </c>
      <c r="BD107" s="56">
        <f>IF(BD35="","",(VLOOKUP($B107,'Ship &amp; EF Parameters'!$B$15:$D$23,3,FALSE)*(Q17/'Ship &amp; EF Parameters'!$C18)^3)/((1-VLOOKUP($B107,'Ship &amp; EF Parameters'!$B$15:$E$23,4,FALSE))*(1-VLOOKUP($B107,'Ship &amp; EF Parameters'!$B$15:$G$23,6,FALSE))))</f>
        <v>0.17368669622010816</v>
      </c>
      <c r="BE107" s="56">
        <f>IF(BE35="","",(VLOOKUP($B107,'Ship &amp; EF Parameters'!$B$15:$D$23,3,FALSE)*(R17/'Ship &amp; EF Parameters'!$C18)^3)/((1-VLOOKUP($B107,'Ship &amp; EF Parameters'!$B$15:$E$23,4,FALSE))*(1-VLOOKUP($B107,'Ship &amp; EF Parameters'!$B$15:$G$23,6,FALSE))))</f>
        <v>0.13378298186861343</v>
      </c>
      <c r="BF107" s="57">
        <f>IF(BF35="","",(VLOOKUP($B107,'Ship &amp; EF Parameters'!$B$15:$D$23,3,FALSE)*(S17/'Ship &amp; EF Parameters'!$C18)^3)/((1-VLOOKUP($B107,'Ship &amp; EF Parameters'!$B$15:$E$23,4,FALSE))*(1-VLOOKUP($B107,'Ship &amp; EF Parameters'!$B$15:$G$23,6,FALSE))))</f>
        <v>0.1005131343866367</v>
      </c>
      <c r="BG107" s="41"/>
      <c r="BH107" s="41"/>
      <c r="BI107" s="41"/>
      <c r="BJ107" s="41"/>
      <c r="BK107" s="41"/>
      <c r="BL107" s="41"/>
      <c r="BM107" s="41"/>
      <c r="BN107" s="41"/>
      <c r="BO107" s="41"/>
      <c r="BP107" s="41"/>
      <c r="BQ107" s="41"/>
      <c r="BR107" s="41"/>
      <c r="BS107" s="41"/>
      <c r="BT107" s="41"/>
      <c r="BU107" s="41"/>
      <c r="BV107" s="41"/>
      <c r="BW107" s="41"/>
      <c r="BX107" s="41"/>
      <c r="BY107" s="41"/>
    </row>
    <row r="108" spans="1:77" s="40" customFormat="1">
      <c r="A108" s="49"/>
      <c r="B108" s="50" t="str">
        <f t="shared" si="195"/>
        <v>14,000 teu</v>
      </c>
      <c r="C108" s="50"/>
      <c r="D108" s="51">
        <f>IF(O36="","",(VLOOKUP($B108,'Ship &amp; EF Parameters'!$B$15:$D$23,3,FALSE)*(I18/'Ship &amp; EF Parameters'!$C19)^3)/((1-VLOOKUP($B108,'Ship &amp; EF Parameters'!$B$15:$E$23,4,FALSE))*(1-VLOOKUP($B108,'Ship &amp; EF Parameters'!$B$15:$G$23,6,FALSE))))</f>
        <v>0.8900718170862576</v>
      </c>
      <c r="E108" s="52">
        <f>IF(P36="","",(VLOOKUP($B108,'Ship &amp; EF Parameters'!$B$15:$D$23,3,FALSE)*(J18/'Ship &amp; EF Parameters'!$C19)^3)/((1-VLOOKUP($B108,'Ship &amp; EF Parameters'!$B$15:$E$23,4,FALSE))*(1-VLOOKUP($B108,'Ship &amp; EF Parameters'!$B$15:$G$23,6,FALSE))))</f>
        <v>0.7631253241743301</v>
      </c>
      <c r="F108" s="52">
        <f>IF(Q36="","",(VLOOKUP($B108,'Ship &amp; EF Parameters'!$B$15:$D$23,3,FALSE)*(K18/'Ship &amp; EF Parameters'!$C19)^3)/((1-VLOOKUP($B108,'Ship &amp; EF Parameters'!$B$15:$E$23,4,FALSE))*(1-VLOOKUP($B108,'Ship &amp; EF Parameters'!$B$15:$G$23,6,FALSE))))</f>
        <v>0.64886235465588171</v>
      </c>
      <c r="G108" s="52">
        <f>IF(R36="","",(VLOOKUP($B108,'Ship &amp; EF Parameters'!$B$15:$D$23,3,FALSE)*(L18/'Ship &amp; EF Parameters'!$C19)^3)/((1-VLOOKUP($B108,'Ship &amp; EF Parameters'!$B$15:$E$23,4,FALSE))*(1-VLOOKUP($B108,'Ship &amp; EF Parameters'!$B$15:$G$23,6,FALSE))))</f>
        <v>0.54661535466809796</v>
      </c>
      <c r="H108" s="52">
        <f>IF(S36="","",(VLOOKUP($B108,'Ship &amp; EF Parameters'!$B$15:$D$23,3,FALSE)*(M18/'Ship &amp; EF Parameters'!$C19)^3)/((1-VLOOKUP($B108,'Ship &amp; EF Parameters'!$B$15:$E$23,4,FALSE))*(1-VLOOKUP($B108,'Ship &amp; EF Parameters'!$B$15:$G$23,6,FALSE))))</f>
        <v>0.45571677034816388</v>
      </c>
      <c r="I108" s="52">
        <f>IF(T36="","",(VLOOKUP($B108,'Ship &amp; EF Parameters'!$B$15:$D$23,3,FALSE)*(N18/'Ship &amp; EF Parameters'!$C19)^3)/((1-VLOOKUP($B108,'Ship &amp; EF Parameters'!$B$15:$E$23,4,FALSE))*(1-VLOOKUP($B108,'Ship &amp; EF Parameters'!$B$15:$G$23,6,FALSE))))</f>
        <v>0.37549904783326493</v>
      </c>
      <c r="J108" s="52">
        <f>IF(U36="","",(VLOOKUP($B108,'Ship &amp; EF Parameters'!$B$15:$D$23,3,FALSE)*(O18/'Ship &amp; EF Parameters'!$C19)^3)/((1-VLOOKUP($B108,'Ship &amp; EF Parameters'!$B$15:$E$23,4,FALSE))*(1-VLOOKUP($B108,'Ship &amp; EF Parameters'!$B$15:$G$23,6,FALSE))))</f>
        <v>0.30529463326058637</v>
      </c>
      <c r="K108" s="52">
        <f>IF(V36="","",(VLOOKUP($B108,'Ship &amp; EF Parameters'!$B$15:$D$23,3,FALSE)*(P18/'Ship &amp; EF Parameters'!$C19)^3)/((1-VLOOKUP($B108,'Ship &amp; EF Parameters'!$B$15:$E$23,4,FALSE))*(1-VLOOKUP($B108,'Ship &amp; EF Parameters'!$B$15:$G$23,6,FALSE))))</f>
        <v>0.24443597276731349</v>
      </c>
      <c r="L108" s="52">
        <f>IF(W36="","",(VLOOKUP($B108,'Ship &amp; EF Parameters'!$B$15:$D$23,3,FALSE)*(Q18/'Ship &amp; EF Parameters'!$C19)^3)/((1-VLOOKUP($B108,'Ship &amp; EF Parameters'!$B$15:$E$23,4,FALSE))*(1-VLOOKUP($B108,'Ship &amp; EF Parameters'!$B$15:$G$23,6,FALSE))))</f>
        <v>0.19225551249063164</v>
      </c>
      <c r="M108" s="52">
        <f>IF(X36="","",(VLOOKUP($B108,'Ship &amp; EF Parameters'!$B$15:$D$23,3,FALSE)*(R18/'Ship &amp; EF Parameters'!$C19)^3)/((1-VLOOKUP($B108,'Ship &amp; EF Parameters'!$B$15:$E$23,4,FALSE))*(1-VLOOKUP($B108,'Ship &amp; EF Parameters'!$B$15:$G$23,6,FALSE))))</f>
        <v>0.1480856985677261</v>
      </c>
      <c r="N108" s="53">
        <f>IF(Y36="","",(VLOOKUP($B108,'Ship &amp; EF Parameters'!$B$15:$D$23,3,FALSE)*(S18/'Ship &amp; EF Parameters'!$C19)^3)/((1-VLOOKUP($B108,'Ship &amp; EF Parameters'!$B$15:$E$23,4,FALSE))*(1-VLOOKUP($B108,'Ship &amp; EF Parameters'!$B$15:$G$23,6,FALSE))))</f>
        <v>0.1112589771357822</v>
      </c>
      <c r="O108" s="51">
        <f>IF(O36="","",(VLOOKUP($B108,'Ship &amp; EF Parameters'!$B$15:$D$23,3,FALSE)*(I18/'Ship &amp; EF Parameters'!$C19)^3)/((1-VLOOKUP($B108,'Ship &amp; EF Parameters'!$B$15:$E$23,4,FALSE))*(1-VLOOKUP($B108,'Ship &amp; EF Parameters'!$B$15:$G$23,6,FALSE))))</f>
        <v>0.8900718170862576</v>
      </c>
      <c r="P108" s="52">
        <f>IF(P36="","",(VLOOKUP($B108,'Ship &amp; EF Parameters'!$B$15:$D$23,3,FALSE)*(J18/'Ship &amp; EF Parameters'!$C19)^3)/((1-VLOOKUP($B108,'Ship &amp; EF Parameters'!$B$15:$E$23,4,FALSE))*(1-VLOOKUP($B108,'Ship &amp; EF Parameters'!$B$15:$G$23,6,FALSE))))</f>
        <v>0.7631253241743301</v>
      </c>
      <c r="Q108" s="52">
        <f>IF(Q36="","",(VLOOKUP($B108,'Ship &amp; EF Parameters'!$B$15:$D$23,3,FALSE)*(K18/'Ship &amp; EF Parameters'!$C19)^3)/((1-VLOOKUP($B108,'Ship &amp; EF Parameters'!$B$15:$E$23,4,FALSE))*(1-VLOOKUP($B108,'Ship &amp; EF Parameters'!$B$15:$G$23,6,FALSE))))</f>
        <v>0.64886235465588171</v>
      </c>
      <c r="R108" s="52">
        <f>IF(R36="","",(VLOOKUP($B108,'Ship &amp; EF Parameters'!$B$15:$D$23,3,FALSE)*(L18/'Ship &amp; EF Parameters'!$C19)^3)/((1-VLOOKUP($B108,'Ship &amp; EF Parameters'!$B$15:$E$23,4,FALSE))*(1-VLOOKUP($B108,'Ship &amp; EF Parameters'!$B$15:$G$23,6,FALSE))))</f>
        <v>0.54661535466809796</v>
      </c>
      <c r="S108" s="52">
        <f>IF(S36="","",(VLOOKUP($B108,'Ship &amp; EF Parameters'!$B$15:$D$23,3,FALSE)*(M18/'Ship &amp; EF Parameters'!$C19)^3)/((1-VLOOKUP($B108,'Ship &amp; EF Parameters'!$B$15:$E$23,4,FALSE))*(1-VLOOKUP($B108,'Ship &amp; EF Parameters'!$B$15:$G$23,6,FALSE))))</f>
        <v>0.45571677034816388</v>
      </c>
      <c r="T108" s="52">
        <f>IF(T36="","",(VLOOKUP($B108,'Ship &amp; EF Parameters'!$B$15:$D$23,3,FALSE)*(N18/'Ship &amp; EF Parameters'!$C19)^3)/((1-VLOOKUP($B108,'Ship &amp; EF Parameters'!$B$15:$E$23,4,FALSE))*(1-VLOOKUP($B108,'Ship &amp; EF Parameters'!$B$15:$G$23,6,FALSE))))</f>
        <v>0.37549904783326493</v>
      </c>
      <c r="U108" s="52">
        <f>IF(U36="","",(VLOOKUP($B108,'Ship &amp; EF Parameters'!$B$15:$D$23,3,FALSE)*(O18/'Ship &amp; EF Parameters'!$C19)^3)/((1-VLOOKUP($B108,'Ship &amp; EF Parameters'!$B$15:$E$23,4,FALSE))*(1-VLOOKUP($B108,'Ship &amp; EF Parameters'!$B$15:$G$23,6,FALSE))))</f>
        <v>0.30529463326058637</v>
      </c>
      <c r="V108" s="52">
        <f>IF(V36="","",(VLOOKUP($B108,'Ship &amp; EF Parameters'!$B$15:$D$23,3,FALSE)*(P18/'Ship &amp; EF Parameters'!$C19)^3)/((1-VLOOKUP($B108,'Ship &amp; EF Parameters'!$B$15:$E$23,4,FALSE))*(1-VLOOKUP($B108,'Ship &amp; EF Parameters'!$B$15:$G$23,6,FALSE))))</f>
        <v>0.24443597276731349</v>
      </c>
      <c r="W108" s="52">
        <f>IF(W36="","",(VLOOKUP($B108,'Ship &amp; EF Parameters'!$B$15:$D$23,3,FALSE)*(Q18/'Ship &amp; EF Parameters'!$C19)^3)/((1-VLOOKUP($B108,'Ship &amp; EF Parameters'!$B$15:$E$23,4,FALSE))*(1-VLOOKUP($B108,'Ship &amp; EF Parameters'!$B$15:$G$23,6,FALSE))))</f>
        <v>0.19225551249063164</v>
      </c>
      <c r="X108" s="52">
        <f>IF(X36="","",(VLOOKUP($B108,'Ship &amp; EF Parameters'!$B$15:$D$23,3,FALSE)*(R18/'Ship &amp; EF Parameters'!$C19)^3)/((1-VLOOKUP($B108,'Ship &amp; EF Parameters'!$B$15:$E$23,4,FALSE))*(1-VLOOKUP($B108,'Ship &amp; EF Parameters'!$B$15:$G$23,6,FALSE))))</f>
        <v>0.1480856985677261</v>
      </c>
      <c r="Y108" s="53">
        <f>IF(Y36="","",(VLOOKUP($B108,'Ship &amp; EF Parameters'!$B$15:$D$23,3,FALSE)*(S18/'Ship &amp; EF Parameters'!$C19)^3)/((1-VLOOKUP($B108,'Ship &amp; EF Parameters'!$B$15:$E$23,4,FALSE))*(1-VLOOKUP($B108,'Ship &amp; EF Parameters'!$B$15:$G$23,6,FALSE))))</f>
        <v>0.1112589771357822</v>
      </c>
      <c r="Z108" s="51">
        <f>IF(Z36="","",(VLOOKUP($B108,'Ship &amp; EF Parameters'!$B$15:$D$23,3,FALSE)*(I18/'Ship &amp; EF Parameters'!$C19)^3)/((1-VLOOKUP($B108,'Ship &amp; EF Parameters'!$B$15:$E$23,4,FALSE))*(1-VLOOKUP($B108,'Ship &amp; EF Parameters'!$B$15:$G$23,6,FALSE))))</f>
        <v>0.8900718170862576</v>
      </c>
      <c r="AA108" s="52">
        <f>IF(AA36="","",(VLOOKUP($B108,'Ship &amp; EF Parameters'!$B$15:$D$23,3,FALSE)*(J18/'Ship &amp; EF Parameters'!$C19)^3)/((1-VLOOKUP($B108,'Ship &amp; EF Parameters'!$B$15:$E$23,4,FALSE))*(1-VLOOKUP($B108,'Ship &amp; EF Parameters'!$B$15:$G$23,6,FALSE))))</f>
        <v>0.7631253241743301</v>
      </c>
      <c r="AB108" s="52">
        <f>IF(AB36="","",(VLOOKUP($B108,'Ship &amp; EF Parameters'!$B$15:$D$23,3,FALSE)*(K18/'Ship &amp; EF Parameters'!$C19)^3)/((1-VLOOKUP($B108,'Ship &amp; EF Parameters'!$B$15:$E$23,4,FALSE))*(1-VLOOKUP($B108,'Ship &amp; EF Parameters'!$B$15:$G$23,6,FALSE))))</f>
        <v>0.64886235465588171</v>
      </c>
      <c r="AC108" s="52">
        <f>IF(AC36="","",(VLOOKUP($B108,'Ship &amp; EF Parameters'!$B$15:$D$23,3,FALSE)*(L18/'Ship &amp; EF Parameters'!$C19)^3)/((1-VLOOKUP($B108,'Ship &amp; EF Parameters'!$B$15:$E$23,4,FALSE))*(1-VLOOKUP($B108,'Ship &amp; EF Parameters'!$B$15:$G$23,6,FALSE))))</f>
        <v>0.54661535466809796</v>
      </c>
      <c r="AD108" s="52">
        <f>IF(AD36="","",(VLOOKUP($B108,'Ship &amp; EF Parameters'!$B$15:$D$23,3,FALSE)*(M18/'Ship &amp; EF Parameters'!$C19)^3)/((1-VLOOKUP($B108,'Ship &amp; EF Parameters'!$B$15:$E$23,4,FALSE))*(1-VLOOKUP($B108,'Ship &amp; EF Parameters'!$B$15:$G$23,6,FALSE))))</f>
        <v>0.45571677034816388</v>
      </c>
      <c r="AE108" s="52">
        <f>IF(AE36="","",(VLOOKUP($B108,'Ship &amp; EF Parameters'!$B$15:$D$23,3,FALSE)*(N18/'Ship &amp; EF Parameters'!$C19)^3)/((1-VLOOKUP($B108,'Ship &amp; EF Parameters'!$B$15:$E$23,4,FALSE))*(1-VLOOKUP($B108,'Ship &amp; EF Parameters'!$B$15:$G$23,6,FALSE))))</f>
        <v>0.37549904783326493</v>
      </c>
      <c r="AF108" s="52">
        <f>IF(AF36="","",(VLOOKUP($B108,'Ship &amp; EF Parameters'!$B$15:$D$23,3,FALSE)*(O18/'Ship &amp; EF Parameters'!$C19)^3)/((1-VLOOKUP($B108,'Ship &amp; EF Parameters'!$B$15:$E$23,4,FALSE))*(1-VLOOKUP($B108,'Ship &amp; EF Parameters'!$B$15:$G$23,6,FALSE))))</f>
        <v>0.30529463326058637</v>
      </c>
      <c r="AG108" s="52">
        <f>IF(AG36="","",(VLOOKUP($B108,'Ship &amp; EF Parameters'!$B$15:$D$23,3,FALSE)*(P18/'Ship &amp; EF Parameters'!$C19)^3)/((1-VLOOKUP($B108,'Ship &amp; EF Parameters'!$B$15:$E$23,4,FALSE))*(1-VLOOKUP($B108,'Ship &amp; EF Parameters'!$B$15:$G$23,6,FALSE))))</f>
        <v>0.24443597276731349</v>
      </c>
      <c r="AH108" s="52">
        <f>IF(AH36="","",(VLOOKUP($B108,'Ship &amp; EF Parameters'!$B$15:$D$23,3,FALSE)*(Q18/'Ship &amp; EF Parameters'!$C19)^3)/((1-VLOOKUP($B108,'Ship &amp; EF Parameters'!$B$15:$E$23,4,FALSE))*(1-VLOOKUP($B108,'Ship &amp; EF Parameters'!$B$15:$G$23,6,FALSE))))</f>
        <v>0.19225551249063164</v>
      </c>
      <c r="AI108" s="52">
        <f>IF(AI36="","",(VLOOKUP($B108,'Ship &amp; EF Parameters'!$B$15:$D$23,3,FALSE)*(R18/'Ship &amp; EF Parameters'!$C19)^3)/((1-VLOOKUP($B108,'Ship &amp; EF Parameters'!$B$15:$E$23,4,FALSE))*(1-VLOOKUP($B108,'Ship &amp; EF Parameters'!$B$15:$G$23,6,FALSE))))</f>
        <v>0.1480856985677261</v>
      </c>
      <c r="AJ108" s="53">
        <f>IF(AJ36="","",(VLOOKUP($B108,'Ship &amp; EF Parameters'!$B$15:$D$23,3,FALSE)*(S18/'Ship &amp; EF Parameters'!$C19)^3)/((1-VLOOKUP($B108,'Ship &amp; EF Parameters'!$B$15:$E$23,4,FALSE))*(1-VLOOKUP($B108,'Ship &amp; EF Parameters'!$B$15:$G$23,6,FALSE))))</f>
        <v>0.1112589771357822</v>
      </c>
      <c r="AK108" s="51">
        <f>IF(AK36="","",(VLOOKUP($B108,'Ship &amp; EF Parameters'!$B$15:$D$23,3,FALSE)*(I18/'Ship &amp; EF Parameters'!$C19)^3)/((1-VLOOKUP($B108,'Ship &amp; EF Parameters'!$B$15:$E$23,4,FALSE))*(1-VLOOKUP($B108,'Ship &amp; EF Parameters'!$B$15:$G$23,6,FALSE))))</f>
        <v>0.8900718170862576</v>
      </c>
      <c r="AL108" s="52">
        <f>IF(AL36="","",(VLOOKUP($B108,'Ship &amp; EF Parameters'!$B$15:$D$23,3,FALSE)*(J18/'Ship &amp; EF Parameters'!$C19)^3)/((1-VLOOKUP($B108,'Ship &amp; EF Parameters'!$B$15:$E$23,4,FALSE))*(1-VLOOKUP($B108,'Ship &amp; EF Parameters'!$B$15:$G$23,6,FALSE))))</f>
        <v>0.7631253241743301</v>
      </c>
      <c r="AM108" s="52">
        <f>IF(AM36="","",(VLOOKUP($B108,'Ship &amp; EF Parameters'!$B$15:$D$23,3,FALSE)*(K18/'Ship &amp; EF Parameters'!$C19)^3)/((1-VLOOKUP($B108,'Ship &amp; EF Parameters'!$B$15:$E$23,4,FALSE))*(1-VLOOKUP($B108,'Ship &amp; EF Parameters'!$B$15:$G$23,6,FALSE))))</f>
        <v>0.64886235465588171</v>
      </c>
      <c r="AN108" s="52">
        <f>IF(AN36="","",(VLOOKUP($B108,'Ship &amp; EF Parameters'!$B$15:$D$23,3,FALSE)*(L18/'Ship &amp; EF Parameters'!$C19)^3)/((1-VLOOKUP($B108,'Ship &amp; EF Parameters'!$B$15:$E$23,4,FALSE))*(1-VLOOKUP($B108,'Ship &amp; EF Parameters'!$B$15:$G$23,6,FALSE))))</f>
        <v>0.54661535466809796</v>
      </c>
      <c r="AO108" s="52">
        <f>IF(AO36="","",(VLOOKUP($B108,'Ship &amp; EF Parameters'!$B$15:$D$23,3,FALSE)*(M18/'Ship &amp; EF Parameters'!$C19)^3)/((1-VLOOKUP($B108,'Ship &amp; EF Parameters'!$B$15:$E$23,4,FALSE))*(1-VLOOKUP($B108,'Ship &amp; EF Parameters'!$B$15:$G$23,6,FALSE))))</f>
        <v>0.45571677034816388</v>
      </c>
      <c r="AP108" s="52">
        <f>IF(AP36="","",(VLOOKUP($B108,'Ship &amp; EF Parameters'!$B$15:$D$23,3,FALSE)*(N18/'Ship &amp; EF Parameters'!$C19)^3)/((1-VLOOKUP($B108,'Ship &amp; EF Parameters'!$B$15:$E$23,4,FALSE))*(1-VLOOKUP($B108,'Ship &amp; EF Parameters'!$B$15:$G$23,6,FALSE))))</f>
        <v>0.37549904783326493</v>
      </c>
      <c r="AQ108" s="52">
        <f>IF(AQ36="","",(VLOOKUP($B108,'Ship &amp; EF Parameters'!$B$15:$D$23,3,FALSE)*(O18/'Ship &amp; EF Parameters'!$C19)^3)/((1-VLOOKUP($B108,'Ship &amp; EF Parameters'!$B$15:$E$23,4,FALSE))*(1-VLOOKUP($B108,'Ship &amp; EF Parameters'!$B$15:$G$23,6,FALSE))))</f>
        <v>0.30529463326058637</v>
      </c>
      <c r="AR108" s="52">
        <f>IF(AR36="","",(VLOOKUP($B108,'Ship &amp; EF Parameters'!$B$15:$D$23,3,FALSE)*(P18/'Ship &amp; EF Parameters'!$C19)^3)/((1-VLOOKUP($B108,'Ship &amp; EF Parameters'!$B$15:$E$23,4,FALSE))*(1-VLOOKUP($B108,'Ship &amp; EF Parameters'!$B$15:$G$23,6,FALSE))))</f>
        <v>0.24443597276731349</v>
      </c>
      <c r="AS108" s="52">
        <f>IF(AS36="","",(VLOOKUP($B108,'Ship &amp; EF Parameters'!$B$15:$D$23,3,FALSE)*(Q18/'Ship &amp; EF Parameters'!$C19)^3)/((1-VLOOKUP($B108,'Ship &amp; EF Parameters'!$B$15:$E$23,4,FALSE))*(1-VLOOKUP($B108,'Ship &amp; EF Parameters'!$B$15:$G$23,6,FALSE))))</f>
        <v>0.19225551249063164</v>
      </c>
      <c r="AT108" s="52">
        <f>IF(AT36="","",(VLOOKUP($B108,'Ship &amp; EF Parameters'!$B$15:$D$23,3,FALSE)*(R18/'Ship &amp; EF Parameters'!$C19)^3)/((1-VLOOKUP($B108,'Ship &amp; EF Parameters'!$B$15:$E$23,4,FALSE))*(1-VLOOKUP($B108,'Ship &amp; EF Parameters'!$B$15:$G$23,6,FALSE))))</f>
        <v>0.1480856985677261</v>
      </c>
      <c r="AU108" s="53">
        <f>IF(AU36="","",(VLOOKUP($B108,'Ship &amp; EF Parameters'!$B$15:$D$23,3,FALSE)*(S18/'Ship &amp; EF Parameters'!$C19)^3)/((1-VLOOKUP($B108,'Ship &amp; EF Parameters'!$B$15:$E$23,4,FALSE))*(1-VLOOKUP($B108,'Ship &amp; EF Parameters'!$B$15:$G$23,6,FALSE))))</f>
        <v>0.1112589771357822</v>
      </c>
      <c r="AV108" s="51">
        <f>IF(AV36="","",(VLOOKUP($B108,'Ship &amp; EF Parameters'!$B$15:$D$23,3,FALSE)*(I18/'Ship &amp; EF Parameters'!$C19)^3)/((1-VLOOKUP($B108,'Ship &amp; EF Parameters'!$B$15:$E$23,4,FALSE))*(1-VLOOKUP($B108,'Ship &amp; EF Parameters'!$B$15:$G$23,6,FALSE))))</f>
        <v>0.8900718170862576</v>
      </c>
      <c r="AW108" s="52">
        <f>IF(AW36="","",(VLOOKUP($B108,'Ship &amp; EF Parameters'!$B$15:$D$23,3,FALSE)*(J18/'Ship &amp; EF Parameters'!$C19)^3)/((1-VLOOKUP($B108,'Ship &amp; EF Parameters'!$B$15:$E$23,4,FALSE))*(1-VLOOKUP($B108,'Ship &amp; EF Parameters'!$B$15:$G$23,6,FALSE))))</f>
        <v>0.7631253241743301</v>
      </c>
      <c r="AX108" s="52">
        <f>IF(AX36="","",(VLOOKUP($B108,'Ship &amp; EF Parameters'!$B$15:$D$23,3,FALSE)*(K18/'Ship &amp; EF Parameters'!$C19)^3)/((1-VLOOKUP($B108,'Ship &amp; EF Parameters'!$B$15:$E$23,4,FALSE))*(1-VLOOKUP($B108,'Ship &amp; EF Parameters'!$B$15:$G$23,6,FALSE))))</f>
        <v>0.64886235465588171</v>
      </c>
      <c r="AY108" s="52">
        <f>IF(AY36="","",(VLOOKUP($B108,'Ship &amp; EF Parameters'!$B$15:$D$23,3,FALSE)*(L18/'Ship &amp; EF Parameters'!$C19)^3)/((1-VLOOKUP($B108,'Ship &amp; EF Parameters'!$B$15:$E$23,4,FALSE))*(1-VLOOKUP($B108,'Ship &amp; EF Parameters'!$B$15:$G$23,6,FALSE))))</f>
        <v>0.54661535466809796</v>
      </c>
      <c r="AZ108" s="52">
        <f>IF(AZ36="","",(VLOOKUP($B108,'Ship &amp; EF Parameters'!$B$15:$D$23,3,FALSE)*(M18/'Ship &amp; EF Parameters'!$C19)^3)/((1-VLOOKUP($B108,'Ship &amp; EF Parameters'!$B$15:$E$23,4,FALSE))*(1-VLOOKUP($B108,'Ship &amp; EF Parameters'!$B$15:$G$23,6,FALSE))))</f>
        <v>0.45571677034816388</v>
      </c>
      <c r="BA108" s="52">
        <f>IF(BA36="","",(VLOOKUP($B108,'Ship &amp; EF Parameters'!$B$15:$D$23,3,FALSE)*(N18/'Ship &amp; EF Parameters'!$C19)^3)/((1-VLOOKUP($B108,'Ship &amp; EF Parameters'!$B$15:$E$23,4,FALSE))*(1-VLOOKUP($B108,'Ship &amp; EF Parameters'!$B$15:$G$23,6,FALSE))))</f>
        <v>0.37549904783326493</v>
      </c>
      <c r="BB108" s="52">
        <f>IF(BB36="","",(VLOOKUP($B108,'Ship &amp; EF Parameters'!$B$15:$D$23,3,FALSE)*(O18/'Ship &amp; EF Parameters'!$C19)^3)/((1-VLOOKUP($B108,'Ship &amp; EF Parameters'!$B$15:$E$23,4,FALSE))*(1-VLOOKUP($B108,'Ship &amp; EF Parameters'!$B$15:$G$23,6,FALSE))))</f>
        <v>0.30529463326058637</v>
      </c>
      <c r="BC108" s="52">
        <f>IF(BC36="","",(VLOOKUP($B108,'Ship &amp; EF Parameters'!$B$15:$D$23,3,FALSE)*(P18/'Ship &amp; EF Parameters'!$C19)^3)/((1-VLOOKUP($B108,'Ship &amp; EF Parameters'!$B$15:$E$23,4,FALSE))*(1-VLOOKUP($B108,'Ship &amp; EF Parameters'!$B$15:$G$23,6,FALSE))))</f>
        <v>0.24443597276731349</v>
      </c>
      <c r="BD108" s="52">
        <f>IF(BD36="","",(VLOOKUP($B108,'Ship &amp; EF Parameters'!$B$15:$D$23,3,FALSE)*(Q18/'Ship &amp; EF Parameters'!$C19)^3)/((1-VLOOKUP($B108,'Ship &amp; EF Parameters'!$B$15:$E$23,4,FALSE))*(1-VLOOKUP($B108,'Ship &amp; EF Parameters'!$B$15:$G$23,6,FALSE))))</f>
        <v>0.19225551249063164</v>
      </c>
      <c r="BE108" s="52">
        <f>IF(BE36="","",(VLOOKUP($B108,'Ship &amp; EF Parameters'!$B$15:$D$23,3,FALSE)*(R18/'Ship &amp; EF Parameters'!$C19)^3)/((1-VLOOKUP($B108,'Ship &amp; EF Parameters'!$B$15:$E$23,4,FALSE))*(1-VLOOKUP($B108,'Ship &amp; EF Parameters'!$B$15:$G$23,6,FALSE))))</f>
        <v>0.1480856985677261</v>
      </c>
      <c r="BF108" s="53">
        <f>IF(BF36="","",(VLOOKUP($B108,'Ship &amp; EF Parameters'!$B$15:$D$23,3,FALSE)*(S18/'Ship &amp; EF Parameters'!$C19)^3)/((1-VLOOKUP($B108,'Ship &amp; EF Parameters'!$B$15:$E$23,4,FALSE))*(1-VLOOKUP($B108,'Ship &amp; EF Parameters'!$B$15:$G$23,6,FALSE))))</f>
        <v>0.1112589771357822</v>
      </c>
      <c r="BG108" s="41"/>
      <c r="BH108" s="41"/>
      <c r="BI108" s="41"/>
      <c r="BJ108" s="41"/>
      <c r="BK108" s="41"/>
      <c r="BL108" s="41"/>
      <c r="BM108" s="41"/>
      <c r="BN108" s="41"/>
      <c r="BO108" s="41"/>
      <c r="BP108" s="41"/>
      <c r="BQ108" s="41"/>
      <c r="BR108" s="41"/>
      <c r="BS108" s="41"/>
      <c r="BT108" s="41"/>
      <c r="BU108" s="41"/>
      <c r="BV108" s="41"/>
      <c r="BW108" s="41"/>
      <c r="BX108" s="41"/>
      <c r="BY108" s="41"/>
    </row>
    <row r="109" spans="1:77" s="40" customFormat="1">
      <c r="A109" s="189"/>
      <c r="B109" s="54" t="str">
        <f t="shared" si="195"/>
        <v>17,000 teu</v>
      </c>
      <c r="C109" s="54"/>
      <c r="D109" s="55">
        <f>IF(O37="","",(VLOOKUP($B109,'Ship &amp; EF Parameters'!$B$15:$D$23,3,FALSE)*(I19/'Ship &amp; EF Parameters'!$C20)^3)/((1-VLOOKUP($B109,'Ship &amp; EF Parameters'!$B$15:$E$23,4,FALSE))*(1-VLOOKUP($B109,'Ship &amp; EF Parameters'!$B$15:$G$23,6,FALSE))))</f>
        <v>0.9007668253522767</v>
      </c>
      <c r="E109" s="56">
        <f>IF(P37="","",(VLOOKUP($B109,'Ship &amp; EF Parameters'!$B$15:$D$23,3,FALSE)*(J19/'Ship &amp; EF Parameters'!$C20)^3)/((1-VLOOKUP($B109,'Ship &amp; EF Parameters'!$B$15:$E$23,4,FALSE))*(1-VLOOKUP($B109,'Ship &amp; EF Parameters'!$B$15:$G$23,6,FALSE))))</f>
        <v>0.77229495688640815</v>
      </c>
      <c r="F109" s="56">
        <f>IF(Q37="","",(VLOOKUP($B109,'Ship &amp; EF Parameters'!$B$15:$D$23,3,FALSE)*(K19/'Ship &amp; EF Parameters'!$C20)^3)/((1-VLOOKUP($B109,'Ship &amp; EF Parameters'!$B$15:$E$23,4,FALSE))*(1-VLOOKUP($B109,'Ship &amp; EF Parameters'!$B$15:$G$23,6,FALSE))))</f>
        <v>0.65665901568180995</v>
      </c>
      <c r="G109" s="56">
        <f>IF(R37="","",(VLOOKUP($B109,'Ship &amp; EF Parameters'!$B$15:$D$23,3,FALSE)*(L19/'Ship &amp; EF Parameters'!$C20)^3)/((1-VLOOKUP($B109,'Ship &amp; EF Parameters'!$B$15:$E$23,4,FALSE))*(1-VLOOKUP($B109,'Ship &amp; EF Parameters'!$B$15:$G$23,6,FALSE))))</f>
        <v>0.55318342661946696</v>
      </c>
      <c r="H109" s="56">
        <f>IF(S37="","",(VLOOKUP($B109,'Ship &amp; EF Parameters'!$B$15:$D$23,3,FALSE)*(M19/'Ship &amp; EF Parameters'!$C20)^3)/((1-VLOOKUP($B109,'Ship &amp; EF Parameters'!$B$15:$E$23,4,FALSE))*(1-VLOOKUP($B109,'Ship &amp; EF Parameters'!$B$15:$G$23,6,FALSE))))</f>
        <v>0.46119261458036565</v>
      </c>
      <c r="I109" s="56">
        <f>IF(T37="","",(VLOOKUP($B109,'Ship &amp; EF Parameters'!$B$15:$D$23,3,FALSE)*(N19/'Ship &amp; EF Parameters'!$C20)^3)/((1-VLOOKUP($B109,'Ship &amp; EF Parameters'!$B$15:$E$23,4,FALSE))*(1-VLOOKUP($B109,'Ship &amp; EF Parameters'!$B$15:$G$23,6,FALSE))))</f>
        <v>0.38001100444549163</v>
      </c>
      <c r="J109" s="56">
        <f>IF(U37="","",(VLOOKUP($B109,'Ship &amp; EF Parameters'!$B$15:$D$23,3,FALSE)*(O19/'Ship &amp; EF Parameters'!$C20)^3)/((1-VLOOKUP($B109,'Ship &amp; EF Parameters'!$B$15:$E$23,4,FALSE))*(1-VLOOKUP($B109,'Ship &amp; EF Parameters'!$B$15:$G$23,6,FALSE))))</f>
        <v>0.30896302109583096</v>
      </c>
      <c r="K109" s="56">
        <f>IF(V37="","",(VLOOKUP($B109,'Ship &amp; EF Parameters'!$B$15:$D$23,3,FALSE)*(P19/'Ship &amp; EF Parameters'!$C20)^3)/((1-VLOOKUP($B109,'Ship &amp; EF Parameters'!$B$15:$E$23,4,FALSE))*(1-VLOOKUP($B109,'Ship &amp; EF Parameters'!$B$15:$G$23,6,FALSE))))</f>
        <v>0.24737308941236899</v>
      </c>
      <c r="L109" s="56">
        <f>IF(W37="","",(VLOOKUP($B109,'Ship &amp; EF Parameters'!$B$15:$D$23,3,FALSE)*(Q19/'Ship &amp; EF Parameters'!$C20)^3)/((1-VLOOKUP($B109,'Ship &amp; EF Parameters'!$B$15:$E$23,4,FALSE))*(1-VLOOKUP($B109,'Ship &amp; EF Parameters'!$B$15:$G$23,6,FALSE))))</f>
        <v>0.19456563427609172</v>
      </c>
      <c r="M109" s="56">
        <f>IF(X37="","",(VLOOKUP($B109,'Ship &amp; EF Parameters'!$B$15:$D$23,3,FALSE)*(R19/'Ship &amp; EF Parameters'!$C20)^3)/((1-VLOOKUP($B109,'Ship &amp; EF Parameters'!$B$15:$E$23,4,FALSE))*(1-VLOOKUP($B109,'Ship &amp; EF Parameters'!$B$15:$G$23,6,FALSE))))</f>
        <v>0.14986508056798503</v>
      </c>
      <c r="N109" s="57">
        <f>IF(Y37="","",(VLOOKUP($B109,'Ship &amp; EF Parameters'!$B$15:$D$23,3,FALSE)*(S19/'Ship &amp; EF Parameters'!$C20)^3)/((1-VLOOKUP($B109,'Ship &amp; EF Parameters'!$B$15:$E$23,4,FALSE))*(1-VLOOKUP($B109,'Ship &amp; EF Parameters'!$B$15:$G$23,6,FALSE))))</f>
        <v>0.11259585316903459</v>
      </c>
      <c r="O109" s="55">
        <f>IF(O37="","",(VLOOKUP($B109,'Ship &amp; EF Parameters'!$B$15:$D$23,3,FALSE)*(I19/'Ship &amp; EF Parameters'!$C20)^3)/((1-VLOOKUP($B109,'Ship &amp; EF Parameters'!$B$15:$E$23,4,FALSE))*(1-VLOOKUP($B109,'Ship &amp; EF Parameters'!$B$15:$G$23,6,FALSE))))</f>
        <v>0.9007668253522767</v>
      </c>
      <c r="P109" s="56">
        <f>IF(P37="","",(VLOOKUP($B109,'Ship &amp; EF Parameters'!$B$15:$D$23,3,FALSE)*(J19/'Ship &amp; EF Parameters'!$C20)^3)/((1-VLOOKUP($B109,'Ship &amp; EF Parameters'!$B$15:$E$23,4,FALSE))*(1-VLOOKUP($B109,'Ship &amp; EF Parameters'!$B$15:$G$23,6,FALSE))))</f>
        <v>0.77229495688640815</v>
      </c>
      <c r="Q109" s="56">
        <f>IF(Q37="","",(VLOOKUP($B109,'Ship &amp; EF Parameters'!$B$15:$D$23,3,FALSE)*(K19/'Ship &amp; EF Parameters'!$C20)^3)/((1-VLOOKUP($B109,'Ship &amp; EF Parameters'!$B$15:$E$23,4,FALSE))*(1-VLOOKUP($B109,'Ship &amp; EF Parameters'!$B$15:$G$23,6,FALSE))))</f>
        <v>0.65665901568180995</v>
      </c>
      <c r="R109" s="56">
        <f>IF(R37="","",(VLOOKUP($B109,'Ship &amp; EF Parameters'!$B$15:$D$23,3,FALSE)*(L19/'Ship &amp; EF Parameters'!$C20)^3)/((1-VLOOKUP($B109,'Ship &amp; EF Parameters'!$B$15:$E$23,4,FALSE))*(1-VLOOKUP($B109,'Ship &amp; EF Parameters'!$B$15:$G$23,6,FALSE))))</f>
        <v>0.55318342661946696</v>
      </c>
      <c r="S109" s="56">
        <f>IF(S37="","",(VLOOKUP($B109,'Ship &amp; EF Parameters'!$B$15:$D$23,3,FALSE)*(M19/'Ship &amp; EF Parameters'!$C20)^3)/((1-VLOOKUP($B109,'Ship &amp; EF Parameters'!$B$15:$E$23,4,FALSE))*(1-VLOOKUP($B109,'Ship &amp; EF Parameters'!$B$15:$G$23,6,FALSE))))</f>
        <v>0.46119261458036565</v>
      </c>
      <c r="T109" s="56">
        <f>IF(T37="","",(VLOOKUP($B109,'Ship &amp; EF Parameters'!$B$15:$D$23,3,FALSE)*(N19/'Ship &amp; EF Parameters'!$C20)^3)/((1-VLOOKUP($B109,'Ship &amp; EF Parameters'!$B$15:$E$23,4,FALSE))*(1-VLOOKUP($B109,'Ship &amp; EF Parameters'!$B$15:$G$23,6,FALSE))))</f>
        <v>0.38001100444549163</v>
      </c>
      <c r="U109" s="56">
        <f>IF(U37="","",(VLOOKUP($B109,'Ship &amp; EF Parameters'!$B$15:$D$23,3,FALSE)*(O19/'Ship &amp; EF Parameters'!$C20)^3)/((1-VLOOKUP($B109,'Ship &amp; EF Parameters'!$B$15:$E$23,4,FALSE))*(1-VLOOKUP($B109,'Ship &amp; EF Parameters'!$B$15:$G$23,6,FALSE))))</f>
        <v>0.30896302109583096</v>
      </c>
      <c r="V109" s="56">
        <f>IF(V37="","",(VLOOKUP($B109,'Ship &amp; EF Parameters'!$B$15:$D$23,3,FALSE)*(P19/'Ship &amp; EF Parameters'!$C20)^3)/((1-VLOOKUP($B109,'Ship &amp; EF Parameters'!$B$15:$E$23,4,FALSE))*(1-VLOOKUP($B109,'Ship &amp; EF Parameters'!$B$15:$G$23,6,FALSE))))</f>
        <v>0.24737308941236899</v>
      </c>
      <c r="W109" s="56">
        <f>IF(W37="","",(VLOOKUP($B109,'Ship &amp; EF Parameters'!$B$15:$D$23,3,FALSE)*(Q19/'Ship &amp; EF Parameters'!$C20)^3)/((1-VLOOKUP($B109,'Ship &amp; EF Parameters'!$B$15:$E$23,4,FALSE))*(1-VLOOKUP($B109,'Ship &amp; EF Parameters'!$B$15:$G$23,6,FALSE))))</f>
        <v>0.19456563427609172</v>
      </c>
      <c r="X109" s="56">
        <f>IF(X37="","",(VLOOKUP($B109,'Ship &amp; EF Parameters'!$B$15:$D$23,3,FALSE)*(R19/'Ship &amp; EF Parameters'!$C20)^3)/((1-VLOOKUP($B109,'Ship &amp; EF Parameters'!$B$15:$E$23,4,FALSE))*(1-VLOOKUP($B109,'Ship &amp; EF Parameters'!$B$15:$G$23,6,FALSE))))</f>
        <v>0.14986508056798503</v>
      </c>
      <c r="Y109" s="57">
        <f>IF(Y37="","",(VLOOKUP($B109,'Ship &amp; EF Parameters'!$B$15:$D$23,3,FALSE)*(S19/'Ship &amp; EF Parameters'!$C20)^3)/((1-VLOOKUP($B109,'Ship &amp; EF Parameters'!$B$15:$E$23,4,FALSE))*(1-VLOOKUP($B109,'Ship &amp; EF Parameters'!$B$15:$G$23,6,FALSE))))</f>
        <v>0.11259585316903459</v>
      </c>
      <c r="Z109" s="55">
        <f>IF(Z37="","",(VLOOKUP($B109,'Ship &amp; EF Parameters'!$B$15:$D$23,3,FALSE)*(I19/'Ship &amp; EF Parameters'!$C20)^3)/((1-VLOOKUP($B109,'Ship &amp; EF Parameters'!$B$15:$E$23,4,FALSE))*(1-VLOOKUP($B109,'Ship &amp; EF Parameters'!$B$15:$G$23,6,FALSE))))</f>
        <v>0.9007668253522767</v>
      </c>
      <c r="AA109" s="56">
        <f>IF(AA37="","",(VLOOKUP($B109,'Ship &amp; EF Parameters'!$B$15:$D$23,3,FALSE)*(J19/'Ship &amp; EF Parameters'!$C20)^3)/((1-VLOOKUP($B109,'Ship &amp; EF Parameters'!$B$15:$E$23,4,FALSE))*(1-VLOOKUP($B109,'Ship &amp; EF Parameters'!$B$15:$G$23,6,FALSE))))</f>
        <v>0.77229495688640815</v>
      </c>
      <c r="AB109" s="56">
        <f>IF(AB37="","",(VLOOKUP($B109,'Ship &amp; EF Parameters'!$B$15:$D$23,3,FALSE)*(K19/'Ship &amp; EF Parameters'!$C20)^3)/((1-VLOOKUP($B109,'Ship &amp; EF Parameters'!$B$15:$E$23,4,FALSE))*(1-VLOOKUP($B109,'Ship &amp; EF Parameters'!$B$15:$G$23,6,FALSE))))</f>
        <v>0.65665901568180995</v>
      </c>
      <c r="AC109" s="56">
        <f>IF(AC37="","",(VLOOKUP($B109,'Ship &amp; EF Parameters'!$B$15:$D$23,3,FALSE)*(L19/'Ship &amp; EF Parameters'!$C20)^3)/((1-VLOOKUP($B109,'Ship &amp; EF Parameters'!$B$15:$E$23,4,FALSE))*(1-VLOOKUP($B109,'Ship &amp; EF Parameters'!$B$15:$G$23,6,FALSE))))</f>
        <v>0.55318342661946696</v>
      </c>
      <c r="AD109" s="56">
        <f>IF(AD37="","",(VLOOKUP($B109,'Ship &amp; EF Parameters'!$B$15:$D$23,3,FALSE)*(M19/'Ship &amp; EF Parameters'!$C20)^3)/((1-VLOOKUP($B109,'Ship &amp; EF Parameters'!$B$15:$E$23,4,FALSE))*(1-VLOOKUP($B109,'Ship &amp; EF Parameters'!$B$15:$G$23,6,FALSE))))</f>
        <v>0.46119261458036565</v>
      </c>
      <c r="AE109" s="56">
        <f>IF(AE37="","",(VLOOKUP($B109,'Ship &amp; EF Parameters'!$B$15:$D$23,3,FALSE)*(N19/'Ship &amp; EF Parameters'!$C20)^3)/((1-VLOOKUP($B109,'Ship &amp; EF Parameters'!$B$15:$E$23,4,FALSE))*(1-VLOOKUP($B109,'Ship &amp; EF Parameters'!$B$15:$G$23,6,FALSE))))</f>
        <v>0.38001100444549163</v>
      </c>
      <c r="AF109" s="56">
        <f>IF(AF37="","",(VLOOKUP($B109,'Ship &amp; EF Parameters'!$B$15:$D$23,3,FALSE)*(O19/'Ship &amp; EF Parameters'!$C20)^3)/((1-VLOOKUP($B109,'Ship &amp; EF Parameters'!$B$15:$E$23,4,FALSE))*(1-VLOOKUP($B109,'Ship &amp; EF Parameters'!$B$15:$G$23,6,FALSE))))</f>
        <v>0.30896302109583096</v>
      </c>
      <c r="AG109" s="56">
        <f>IF(AG37="","",(VLOOKUP($B109,'Ship &amp; EF Parameters'!$B$15:$D$23,3,FALSE)*(P19/'Ship &amp; EF Parameters'!$C20)^3)/((1-VLOOKUP($B109,'Ship &amp; EF Parameters'!$B$15:$E$23,4,FALSE))*(1-VLOOKUP($B109,'Ship &amp; EF Parameters'!$B$15:$G$23,6,FALSE))))</f>
        <v>0.24737308941236899</v>
      </c>
      <c r="AH109" s="56">
        <f>IF(AH37="","",(VLOOKUP($B109,'Ship &amp; EF Parameters'!$B$15:$D$23,3,FALSE)*(Q19/'Ship &amp; EF Parameters'!$C20)^3)/((1-VLOOKUP($B109,'Ship &amp; EF Parameters'!$B$15:$E$23,4,FALSE))*(1-VLOOKUP($B109,'Ship &amp; EF Parameters'!$B$15:$G$23,6,FALSE))))</f>
        <v>0.19456563427609172</v>
      </c>
      <c r="AI109" s="56">
        <f>IF(AI37="","",(VLOOKUP($B109,'Ship &amp; EF Parameters'!$B$15:$D$23,3,FALSE)*(R19/'Ship &amp; EF Parameters'!$C20)^3)/((1-VLOOKUP($B109,'Ship &amp; EF Parameters'!$B$15:$E$23,4,FALSE))*(1-VLOOKUP($B109,'Ship &amp; EF Parameters'!$B$15:$G$23,6,FALSE))))</f>
        <v>0.14986508056798503</v>
      </c>
      <c r="AJ109" s="57">
        <f>IF(AJ37="","",(VLOOKUP($B109,'Ship &amp; EF Parameters'!$B$15:$D$23,3,FALSE)*(S19/'Ship &amp; EF Parameters'!$C20)^3)/((1-VLOOKUP($B109,'Ship &amp; EF Parameters'!$B$15:$E$23,4,FALSE))*(1-VLOOKUP($B109,'Ship &amp; EF Parameters'!$B$15:$G$23,6,FALSE))))</f>
        <v>0.11259585316903459</v>
      </c>
      <c r="AK109" s="55">
        <f>IF(AK37="","",(VLOOKUP($B109,'Ship &amp; EF Parameters'!$B$15:$D$23,3,FALSE)*(I19/'Ship &amp; EF Parameters'!$C20)^3)/((1-VLOOKUP($B109,'Ship &amp; EF Parameters'!$B$15:$E$23,4,FALSE))*(1-VLOOKUP($B109,'Ship &amp; EF Parameters'!$B$15:$G$23,6,FALSE))))</f>
        <v>0.9007668253522767</v>
      </c>
      <c r="AL109" s="56">
        <f>IF(AL37="","",(VLOOKUP($B109,'Ship &amp; EF Parameters'!$B$15:$D$23,3,FALSE)*(J19/'Ship &amp; EF Parameters'!$C20)^3)/((1-VLOOKUP($B109,'Ship &amp; EF Parameters'!$B$15:$E$23,4,FALSE))*(1-VLOOKUP($B109,'Ship &amp; EF Parameters'!$B$15:$G$23,6,FALSE))))</f>
        <v>0.77229495688640815</v>
      </c>
      <c r="AM109" s="56">
        <f>IF(AM37="","",(VLOOKUP($B109,'Ship &amp; EF Parameters'!$B$15:$D$23,3,FALSE)*(K19/'Ship &amp; EF Parameters'!$C20)^3)/((1-VLOOKUP($B109,'Ship &amp; EF Parameters'!$B$15:$E$23,4,FALSE))*(1-VLOOKUP($B109,'Ship &amp; EF Parameters'!$B$15:$G$23,6,FALSE))))</f>
        <v>0.65665901568180995</v>
      </c>
      <c r="AN109" s="56">
        <f>IF(AN37="","",(VLOOKUP($B109,'Ship &amp; EF Parameters'!$B$15:$D$23,3,FALSE)*(L19/'Ship &amp; EF Parameters'!$C20)^3)/((1-VLOOKUP($B109,'Ship &amp; EF Parameters'!$B$15:$E$23,4,FALSE))*(1-VLOOKUP($B109,'Ship &amp; EF Parameters'!$B$15:$G$23,6,FALSE))))</f>
        <v>0.55318342661946696</v>
      </c>
      <c r="AO109" s="56">
        <f>IF(AO37="","",(VLOOKUP($B109,'Ship &amp; EF Parameters'!$B$15:$D$23,3,FALSE)*(M19/'Ship &amp; EF Parameters'!$C20)^3)/((1-VLOOKUP($B109,'Ship &amp; EF Parameters'!$B$15:$E$23,4,FALSE))*(1-VLOOKUP($B109,'Ship &amp; EF Parameters'!$B$15:$G$23,6,FALSE))))</f>
        <v>0.46119261458036565</v>
      </c>
      <c r="AP109" s="56">
        <f>IF(AP37="","",(VLOOKUP($B109,'Ship &amp; EF Parameters'!$B$15:$D$23,3,FALSE)*(N19/'Ship &amp; EF Parameters'!$C20)^3)/((1-VLOOKUP($B109,'Ship &amp; EF Parameters'!$B$15:$E$23,4,FALSE))*(1-VLOOKUP($B109,'Ship &amp; EF Parameters'!$B$15:$G$23,6,FALSE))))</f>
        <v>0.38001100444549163</v>
      </c>
      <c r="AQ109" s="56">
        <f>IF(AQ37="","",(VLOOKUP($B109,'Ship &amp; EF Parameters'!$B$15:$D$23,3,FALSE)*(O19/'Ship &amp; EF Parameters'!$C20)^3)/((1-VLOOKUP($B109,'Ship &amp; EF Parameters'!$B$15:$E$23,4,FALSE))*(1-VLOOKUP($B109,'Ship &amp; EF Parameters'!$B$15:$G$23,6,FALSE))))</f>
        <v>0.30896302109583096</v>
      </c>
      <c r="AR109" s="56">
        <f>IF(AR37="","",(VLOOKUP($B109,'Ship &amp; EF Parameters'!$B$15:$D$23,3,FALSE)*(P19/'Ship &amp; EF Parameters'!$C20)^3)/((1-VLOOKUP($B109,'Ship &amp; EF Parameters'!$B$15:$E$23,4,FALSE))*(1-VLOOKUP($B109,'Ship &amp; EF Parameters'!$B$15:$G$23,6,FALSE))))</f>
        <v>0.24737308941236899</v>
      </c>
      <c r="AS109" s="56">
        <f>IF(AS37="","",(VLOOKUP($B109,'Ship &amp; EF Parameters'!$B$15:$D$23,3,FALSE)*(Q19/'Ship &amp; EF Parameters'!$C20)^3)/((1-VLOOKUP($B109,'Ship &amp; EF Parameters'!$B$15:$E$23,4,FALSE))*(1-VLOOKUP($B109,'Ship &amp; EF Parameters'!$B$15:$G$23,6,FALSE))))</f>
        <v>0.19456563427609172</v>
      </c>
      <c r="AT109" s="56">
        <f>IF(AT37="","",(VLOOKUP($B109,'Ship &amp; EF Parameters'!$B$15:$D$23,3,FALSE)*(R19/'Ship &amp; EF Parameters'!$C20)^3)/((1-VLOOKUP($B109,'Ship &amp; EF Parameters'!$B$15:$E$23,4,FALSE))*(1-VLOOKUP($B109,'Ship &amp; EF Parameters'!$B$15:$G$23,6,FALSE))))</f>
        <v>0.14986508056798503</v>
      </c>
      <c r="AU109" s="57">
        <f>IF(AU37="","",(VLOOKUP($B109,'Ship &amp; EF Parameters'!$B$15:$D$23,3,FALSE)*(S19/'Ship &amp; EF Parameters'!$C20)^3)/((1-VLOOKUP($B109,'Ship &amp; EF Parameters'!$B$15:$E$23,4,FALSE))*(1-VLOOKUP($B109,'Ship &amp; EF Parameters'!$B$15:$G$23,6,FALSE))))</f>
        <v>0.11259585316903459</v>
      </c>
      <c r="AV109" s="55">
        <f>IF(AV37="","",(VLOOKUP($B109,'Ship &amp; EF Parameters'!$B$15:$D$23,3,FALSE)*(I19/'Ship &amp; EF Parameters'!$C20)^3)/((1-VLOOKUP($B109,'Ship &amp; EF Parameters'!$B$15:$E$23,4,FALSE))*(1-VLOOKUP($B109,'Ship &amp; EF Parameters'!$B$15:$G$23,6,FALSE))))</f>
        <v>0.9007668253522767</v>
      </c>
      <c r="AW109" s="56">
        <f>IF(AW37="","",(VLOOKUP($B109,'Ship &amp; EF Parameters'!$B$15:$D$23,3,FALSE)*(J19/'Ship &amp; EF Parameters'!$C20)^3)/((1-VLOOKUP($B109,'Ship &amp; EF Parameters'!$B$15:$E$23,4,FALSE))*(1-VLOOKUP($B109,'Ship &amp; EF Parameters'!$B$15:$G$23,6,FALSE))))</f>
        <v>0.77229495688640815</v>
      </c>
      <c r="AX109" s="56">
        <f>IF(AX37="","",(VLOOKUP($B109,'Ship &amp; EF Parameters'!$B$15:$D$23,3,FALSE)*(K19/'Ship &amp; EF Parameters'!$C20)^3)/((1-VLOOKUP($B109,'Ship &amp; EF Parameters'!$B$15:$E$23,4,FALSE))*(1-VLOOKUP($B109,'Ship &amp; EF Parameters'!$B$15:$G$23,6,FALSE))))</f>
        <v>0.65665901568180995</v>
      </c>
      <c r="AY109" s="56">
        <f>IF(AY37="","",(VLOOKUP($B109,'Ship &amp; EF Parameters'!$B$15:$D$23,3,FALSE)*(L19/'Ship &amp; EF Parameters'!$C20)^3)/((1-VLOOKUP($B109,'Ship &amp; EF Parameters'!$B$15:$E$23,4,FALSE))*(1-VLOOKUP($B109,'Ship &amp; EF Parameters'!$B$15:$G$23,6,FALSE))))</f>
        <v>0.55318342661946696</v>
      </c>
      <c r="AZ109" s="56">
        <f>IF(AZ37="","",(VLOOKUP($B109,'Ship &amp; EF Parameters'!$B$15:$D$23,3,FALSE)*(M19/'Ship &amp; EF Parameters'!$C20)^3)/((1-VLOOKUP($B109,'Ship &amp; EF Parameters'!$B$15:$E$23,4,FALSE))*(1-VLOOKUP($B109,'Ship &amp; EF Parameters'!$B$15:$G$23,6,FALSE))))</f>
        <v>0.46119261458036565</v>
      </c>
      <c r="BA109" s="56">
        <f>IF(BA37="","",(VLOOKUP($B109,'Ship &amp; EF Parameters'!$B$15:$D$23,3,FALSE)*(N19/'Ship &amp; EF Parameters'!$C20)^3)/((1-VLOOKUP($B109,'Ship &amp; EF Parameters'!$B$15:$E$23,4,FALSE))*(1-VLOOKUP($B109,'Ship &amp; EF Parameters'!$B$15:$G$23,6,FALSE))))</f>
        <v>0.38001100444549163</v>
      </c>
      <c r="BB109" s="56">
        <f>IF(BB37="","",(VLOOKUP($B109,'Ship &amp; EF Parameters'!$B$15:$D$23,3,FALSE)*(O19/'Ship &amp; EF Parameters'!$C20)^3)/((1-VLOOKUP($B109,'Ship &amp; EF Parameters'!$B$15:$E$23,4,FALSE))*(1-VLOOKUP($B109,'Ship &amp; EF Parameters'!$B$15:$G$23,6,FALSE))))</f>
        <v>0.30896302109583096</v>
      </c>
      <c r="BC109" s="56">
        <f>IF(BC37="","",(VLOOKUP($B109,'Ship &amp; EF Parameters'!$B$15:$D$23,3,FALSE)*(P19/'Ship &amp; EF Parameters'!$C20)^3)/((1-VLOOKUP($B109,'Ship &amp; EF Parameters'!$B$15:$E$23,4,FALSE))*(1-VLOOKUP($B109,'Ship &amp; EF Parameters'!$B$15:$G$23,6,FALSE))))</f>
        <v>0.24737308941236899</v>
      </c>
      <c r="BD109" s="56">
        <f>IF(BD37="","",(VLOOKUP($B109,'Ship &amp; EF Parameters'!$B$15:$D$23,3,FALSE)*(Q19/'Ship &amp; EF Parameters'!$C20)^3)/((1-VLOOKUP($B109,'Ship &amp; EF Parameters'!$B$15:$E$23,4,FALSE))*(1-VLOOKUP($B109,'Ship &amp; EF Parameters'!$B$15:$G$23,6,FALSE))))</f>
        <v>0.19456563427609172</v>
      </c>
      <c r="BE109" s="56">
        <f>IF(BE37="","",(VLOOKUP($B109,'Ship &amp; EF Parameters'!$B$15:$D$23,3,FALSE)*(R19/'Ship &amp; EF Parameters'!$C20)^3)/((1-VLOOKUP($B109,'Ship &amp; EF Parameters'!$B$15:$E$23,4,FALSE))*(1-VLOOKUP($B109,'Ship &amp; EF Parameters'!$B$15:$G$23,6,FALSE))))</f>
        <v>0.14986508056798503</v>
      </c>
      <c r="BF109" s="57">
        <f>IF(BF37="","",(VLOOKUP($B109,'Ship &amp; EF Parameters'!$B$15:$D$23,3,FALSE)*(S19/'Ship &amp; EF Parameters'!$C20)^3)/((1-VLOOKUP($B109,'Ship &amp; EF Parameters'!$B$15:$E$23,4,FALSE))*(1-VLOOKUP($B109,'Ship &amp; EF Parameters'!$B$15:$G$23,6,FALSE))))</f>
        <v>0.11259585316903459</v>
      </c>
      <c r="BG109" s="41"/>
      <c r="BH109" s="41"/>
      <c r="BI109" s="41"/>
      <c r="BJ109" s="41"/>
      <c r="BK109" s="41"/>
      <c r="BL109" s="41"/>
      <c r="BM109" s="41"/>
      <c r="BN109" s="41"/>
      <c r="BO109" s="41"/>
      <c r="BP109" s="41"/>
      <c r="BQ109" s="41"/>
      <c r="BR109" s="41"/>
      <c r="BS109" s="41"/>
      <c r="BT109" s="41"/>
      <c r="BU109" s="41"/>
      <c r="BV109" s="41"/>
      <c r="BW109" s="41"/>
      <c r="BX109" s="41"/>
      <c r="BY109" s="41"/>
    </row>
    <row r="110" spans="1:77" s="40" customFormat="1">
      <c r="A110" s="58" t="str">
        <f>A$20</f>
        <v>Bulk</v>
      </c>
      <c r="B110" s="59" t="str">
        <f t="shared" si="195"/>
        <v>Handymax</v>
      </c>
      <c r="C110" s="59"/>
      <c r="D110" s="60">
        <f>IF(O38="","",(VLOOKUP($B110,'Ship &amp; EF Parameters'!$B$15:$D$23,3,FALSE)*(I20/'Ship &amp; EF Parameters'!$C21)^3)/((1-VLOOKUP($B110,'Ship &amp; EF Parameters'!$B$15:$E$23,4,FALSE))*(1-VLOOKUP($B110,'Ship &amp; EF Parameters'!$B$15:$G$23,6,FALSE))))</f>
        <v>0.7918755512643233</v>
      </c>
      <c r="E110" s="61">
        <f>IF(P38="","",(VLOOKUP($B110,'Ship &amp; EF Parameters'!$B$15:$D$23,3,FALSE)*(J20/'Ship &amp; EF Parameters'!$C21)^3)/((1-VLOOKUP($B110,'Ship &amp; EF Parameters'!$B$15:$E$23,4,FALSE))*(1-VLOOKUP($B110,'Ship &amp; EF Parameters'!$B$15:$G$23,6,FALSE))))</f>
        <v>0.75293800390331256</v>
      </c>
      <c r="F110" s="61">
        <f>IF(Q38="","",(VLOOKUP($B110,'Ship &amp; EF Parameters'!$B$15:$D$23,3,FALSE)*(K20/'Ship &amp; EF Parameters'!$C21)^3)/((1-VLOOKUP($B110,'Ship &amp; EF Parameters'!$B$15:$E$23,4,FALSE))*(1-VLOOKUP($B110,'Ship &amp; EF Parameters'!$B$15:$G$23,6,FALSE))))</f>
        <v>0.71529825258465163</v>
      </c>
      <c r="G110" s="61">
        <f>IF(R38="","",(VLOOKUP($B110,'Ship &amp; EF Parameters'!$B$15:$D$23,3,FALSE)*(L20/'Ship &amp; EF Parameters'!$C21)^3)/((1-VLOOKUP($B110,'Ship &amp; EF Parameters'!$B$15:$E$23,4,FALSE))*(1-VLOOKUP($B110,'Ship &amp; EF Parameters'!$B$15:$G$23,6,FALSE))))</f>
        <v>0.67893430076524985</v>
      </c>
      <c r="H110" s="61">
        <f>IF(S38="","",(VLOOKUP($B110,'Ship &amp; EF Parameters'!$B$15:$D$23,3,FALSE)*(M20/'Ship &amp; EF Parameters'!$C21)^3)/((1-VLOOKUP($B110,'Ship &amp; EF Parameters'!$B$15:$E$23,4,FALSE))*(1-VLOOKUP($B110,'Ship &amp; EF Parameters'!$B$15:$G$23,6,FALSE))))</f>
        <v>0.64382415190201636</v>
      </c>
      <c r="I110" s="61">
        <f>IF(T38="","",(VLOOKUP($B110,'Ship &amp; EF Parameters'!$B$15:$D$23,3,FALSE)*(N20/'Ship &amp; EF Parameters'!$C21)^3)/((1-VLOOKUP($B110,'Ship &amp; EF Parameters'!$B$15:$E$23,4,FALSE))*(1-VLOOKUP($B110,'Ship &amp; EF Parameters'!$B$15:$G$23,6,FALSE))))</f>
        <v>0.60994580945186083</v>
      </c>
      <c r="J110" s="61">
        <f>IF(U38="","",(VLOOKUP($B110,'Ship &amp; EF Parameters'!$B$15:$D$23,3,FALSE)*(O20/'Ship &amp; EF Parameters'!$C21)^3)/((1-VLOOKUP($B110,'Ship &amp; EF Parameters'!$B$15:$E$23,4,FALSE))*(1-VLOOKUP($B110,'Ship &amp; EF Parameters'!$B$15:$G$23,6,FALSE))))</f>
        <v>0.5772772768716925</v>
      </c>
      <c r="K110" s="61">
        <f>IF(V38="","",(VLOOKUP($B110,'Ship &amp; EF Parameters'!$B$15:$D$23,3,FALSE)*(P20/'Ship &amp; EF Parameters'!$C21)^3)/((1-VLOOKUP($B110,'Ship &amp; EF Parameters'!$B$15:$E$23,4,FALSE))*(1-VLOOKUP($B110,'Ship &amp; EF Parameters'!$B$15:$G$23,6,FALSE))))</f>
        <v>0.54579655761842072</v>
      </c>
      <c r="L110" s="61">
        <f>IF(W38="","",(VLOOKUP($B110,'Ship &amp; EF Parameters'!$B$15:$D$23,3,FALSE)*(Q20/'Ship &amp; EF Parameters'!$C21)^3)/((1-VLOOKUP($B110,'Ship &amp; EF Parameters'!$B$15:$E$23,4,FALSE))*(1-VLOOKUP($B110,'Ship &amp; EF Parameters'!$B$15:$G$23,6,FALSE))))</f>
        <v>0.5154816551489545</v>
      </c>
      <c r="M110" s="61">
        <f>IF(X38="","",(VLOOKUP($B110,'Ship &amp; EF Parameters'!$B$15:$D$23,3,FALSE)*(R20/'Ship &amp; EF Parameters'!$C21)^3)/((1-VLOOKUP($B110,'Ship &amp; EF Parameters'!$B$15:$E$23,4,FALSE))*(1-VLOOKUP($B110,'Ship &amp; EF Parameters'!$B$15:$G$23,6,FALSE))))</f>
        <v>0.48631057292020341</v>
      </c>
      <c r="N110" s="62">
        <f>IF(Y38="","",(VLOOKUP($B110,'Ship &amp; EF Parameters'!$B$15:$D$23,3,FALSE)*(S20/'Ship &amp; EF Parameters'!$C21)^3)/((1-VLOOKUP($B110,'Ship &amp; EF Parameters'!$B$15:$E$23,4,FALSE))*(1-VLOOKUP($B110,'Ship &amp; EF Parameters'!$B$15:$G$23,6,FALSE))))</f>
        <v>0.45826131438907708</v>
      </c>
      <c r="O110" s="60">
        <f>IF(O38="","",(VLOOKUP($B110,'Ship &amp; EF Parameters'!$B$15:$D$23,3,FALSE)*(I20/'Ship &amp; EF Parameters'!$C21)^3)/((1-VLOOKUP($B110,'Ship &amp; EF Parameters'!$B$15:$E$23,4,FALSE))*(1-VLOOKUP($B110,'Ship &amp; EF Parameters'!$B$15:$G$23,6,FALSE))))</f>
        <v>0.7918755512643233</v>
      </c>
      <c r="P110" s="61">
        <f>IF(P38="","",(VLOOKUP($B110,'Ship &amp; EF Parameters'!$B$15:$D$23,3,FALSE)*(J20/'Ship &amp; EF Parameters'!$C21)^3)/((1-VLOOKUP($B110,'Ship &amp; EF Parameters'!$B$15:$E$23,4,FALSE))*(1-VLOOKUP($B110,'Ship &amp; EF Parameters'!$B$15:$G$23,6,FALSE))))</f>
        <v>0.75293800390331256</v>
      </c>
      <c r="Q110" s="61">
        <f>IF(Q38="","",(VLOOKUP($B110,'Ship &amp; EF Parameters'!$B$15:$D$23,3,FALSE)*(K20/'Ship &amp; EF Parameters'!$C21)^3)/((1-VLOOKUP($B110,'Ship &amp; EF Parameters'!$B$15:$E$23,4,FALSE))*(1-VLOOKUP($B110,'Ship &amp; EF Parameters'!$B$15:$G$23,6,FALSE))))</f>
        <v>0.71529825258465163</v>
      </c>
      <c r="R110" s="61">
        <f>IF(R38="","",(VLOOKUP($B110,'Ship &amp; EF Parameters'!$B$15:$D$23,3,FALSE)*(L20/'Ship &amp; EF Parameters'!$C21)^3)/((1-VLOOKUP($B110,'Ship &amp; EF Parameters'!$B$15:$E$23,4,FALSE))*(1-VLOOKUP($B110,'Ship &amp; EF Parameters'!$B$15:$G$23,6,FALSE))))</f>
        <v>0.67893430076524985</v>
      </c>
      <c r="S110" s="61">
        <f>IF(S38="","",(VLOOKUP($B110,'Ship &amp; EF Parameters'!$B$15:$D$23,3,FALSE)*(M20/'Ship &amp; EF Parameters'!$C21)^3)/((1-VLOOKUP($B110,'Ship &amp; EF Parameters'!$B$15:$E$23,4,FALSE))*(1-VLOOKUP($B110,'Ship &amp; EF Parameters'!$B$15:$G$23,6,FALSE))))</f>
        <v>0.64382415190201636</v>
      </c>
      <c r="T110" s="61">
        <f>IF(T38="","",(VLOOKUP($B110,'Ship &amp; EF Parameters'!$B$15:$D$23,3,FALSE)*(N20/'Ship &amp; EF Parameters'!$C21)^3)/((1-VLOOKUP($B110,'Ship &amp; EF Parameters'!$B$15:$E$23,4,FALSE))*(1-VLOOKUP($B110,'Ship &amp; EF Parameters'!$B$15:$G$23,6,FALSE))))</f>
        <v>0.60994580945186083</v>
      </c>
      <c r="U110" s="61">
        <f>IF(U38="","",(VLOOKUP($B110,'Ship &amp; EF Parameters'!$B$15:$D$23,3,FALSE)*(O20/'Ship &amp; EF Parameters'!$C21)^3)/((1-VLOOKUP($B110,'Ship &amp; EF Parameters'!$B$15:$E$23,4,FALSE))*(1-VLOOKUP($B110,'Ship &amp; EF Parameters'!$B$15:$G$23,6,FALSE))))</f>
        <v>0.5772772768716925</v>
      </c>
      <c r="V110" s="61">
        <f>IF(V38="","",(VLOOKUP($B110,'Ship &amp; EF Parameters'!$B$15:$D$23,3,FALSE)*(P20/'Ship &amp; EF Parameters'!$C21)^3)/((1-VLOOKUP($B110,'Ship &amp; EF Parameters'!$B$15:$E$23,4,FALSE))*(1-VLOOKUP($B110,'Ship &amp; EF Parameters'!$B$15:$G$23,6,FALSE))))</f>
        <v>0.54579655761842072</v>
      </c>
      <c r="W110" s="61">
        <f>IF(W38="","",(VLOOKUP($B110,'Ship &amp; EF Parameters'!$B$15:$D$23,3,FALSE)*(Q20/'Ship &amp; EF Parameters'!$C21)^3)/((1-VLOOKUP($B110,'Ship &amp; EF Parameters'!$B$15:$E$23,4,FALSE))*(1-VLOOKUP($B110,'Ship &amp; EF Parameters'!$B$15:$G$23,6,FALSE))))</f>
        <v>0.5154816551489545</v>
      </c>
      <c r="X110" s="61">
        <f>IF(X38="","",(VLOOKUP($B110,'Ship &amp; EF Parameters'!$B$15:$D$23,3,FALSE)*(R20/'Ship &amp; EF Parameters'!$C21)^3)/((1-VLOOKUP($B110,'Ship &amp; EF Parameters'!$B$15:$E$23,4,FALSE))*(1-VLOOKUP($B110,'Ship &amp; EF Parameters'!$B$15:$G$23,6,FALSE))))</f>
        <v>0.48631057292020341</v>
      </c>
      <c r="Y110" s="62">
        <f>IF(Y38="","",(VLOOKUP($B110,'Ship &amp; EF Parameters'!$B$15:$D$23,3,FALSE)*(S20/'Ship &amp; EF Parameters'!$C21)^3)/((1-VLOOKUP($B110,'Ship &amp; EF Parameters'!$B$15:$E$23,4,FALSE))*(1-VLOOKUP($B110,'Ship &amp; EF Parameters'!$B$15:$G$23,6,FALSE))))</f>
        <v>0.45826131438907708</v>
      </c>
      <c r="Z110" s="60">
        <f>IF(Z38="","",(VLOOKUP($B110,'Ship &amp; EF Parameters'!$B$15:$D$23,3,FALSE)*(I20/'Ship &amp; EF Parameters'!$C21)^3)/((1-VLOOKUP($B110,'Ship &amp; EF Parameters'!$B$15:$E$23,4,FALSE))*(1-VLOOKUP($B110,'Ship &amp; EF Parameters'!$B$15:$G$23,6,FALSE))))</f>
        <v>0.7918755512643233</v>
      </c>
      <c r="AA110" s="61">
        <f>IF(AA38="","",(VLOOKUP($B110,'Ship &amp; EF Parameters'!$B$15:$D$23,3,FALSE)*(J20/'Ship &amp; EF Parameters'!$C21)^3)/((1-VLOOKUP($B110,'Ship &amp; EF Parameters'!$B$15:$E$23,4,FALSE))*(1-VLOOKUP($B110,'Ship &amp; EF Parameters'!$B$15:$G$23,6,FALSE))))</f>
        <v>0.75293800390331256</v>
      </c>
      <c r="AB110" s="61">
        <f>IF(AB38="","",(VLOOKUP($B110,'Ship &amp; EF Parameters'!$B$15:$D$23,3,FALSE)*(K20/'Ship &amp; EF Parameters'!$C21)^3)/((1-VLOOKUP($B110,'Ship &amp; EF Parameters'!$B$15:$E$23,4,FALSE))*(1-VLOOKUP($B110,'Ship &amp; EF Parameters'!$B$15:$G$23,6,FALSE))))</f>
        <v>0.71529825258465163</v>
      </c>
      <c r="AC110" s="61">
        <f>IF(AC38="","",(VLOOKUP($B110,'Ship &amp; EF Parameters'!$B$15:$D$23,3,FALSE)*(L20/'Ship &amp; EF Parameters'!$C21)^3)/((1-VLOOKUP($B110,'Ship &amp; EF Parameters'!$B$15:$E$23,4,FALSE))*(1-VLOOKUP($B110,'Ship &amp; EF Parameters'!$B$15:$G$23,6,FALSE))))</f>
        <v>0.67893430076524985</v>
      </c>
      <c r="AD110" s="61">
        <f>IF(AD38="","",(VLOOKUP($B110,'Ship &amp; EF Parameters'!$B$15:$D$23,3,FALSE)*(M20/'Ship &amp; EF Parameters'!$C21)^3)/((1-VLOOKUP($B110,'Ship &amp; EF Parameters'!$B$15:$E$23,4,FALSE))*(1-VLOOKUP($B110,'Ship &amp; EF Parameters'!$B$15:$G$23,6,FALSE))))</f>
        <v>0.64382415190201636</v>
      </c>
      <c r="AE110" s="61">
        <f>IF(AE38="","",(VLOOKUP($B110,'Ship &amp; EF Parameters'!$B$15:$D$23,3,FALSE)*(N20/'Ship &amp; EF Parameters'!$C21)^3)/((1-VLOOKUP($B110,'Ship &amp; EF Parameters'!$B$15:$E$23,4,FALSE))*(1-VLOOKUP($B110,'Ship &amp; EF Parameters'!$B$15:$G$23,6,FALSE))))</f>
        <v>0.60994580945186083</v>
      </c>
      <c r="AF110" s="61">
        <f>IF(AF38="","",(VLOOKUP($B110,'Ship &amp; EF Parameters'!$B$15:$D$23,3,FALSE)*(O20/'Ship &amp; EF Parameters'!$C21)^3)/((1-VLOOKUP($B110,'Ship &amp; EF Parameters'!$B$15:$E$23,4,FALSE))*(1-VLOOKUP($B110,'Ship &amp; EF Parameters'!$B$15:$G$23,6,FALSE))))</f>
        <v>0.5772772768716925</v>
      </c>
      <c r="AG110" s="61">
        <f>IF(AG38="","",(VLOOKUP($B110,'Ship &amp; EF Parameters'!$B$15:$D$23,3,FALSE)*(P20/'Ship &amp; EF Parameters'!$C21)^3)/((1-VLOOKUP($B110,'Ship &amp; EF Parameters'!$B$15:$E$23,4,FALSE))*(1-VLOOKUP($B110,'Ship &amp; EF Parameters'!$B$15:$G$23,6,FALSE))))</f>
        <v>0.54579655761842072</v>
      </c>
      <c r="AH110" s="61">
        <f>IF(AH38="","",(VLOOKUP($B110,'Ship &amp; EF Parameters'!$B$15:$D$23,3,FALSE)*(Q20/'Ship &amp; EF Parameters'!$C21)^3)/((1-VLOOKUP($B110,'Ship &amp; EF Parameters'!$B$15:$E$23,4,FALSE))*(1-VLOOKUP($B110,'Ship &amp; EF Parameters'!$B$15:$G$23,6,FALSE))))</f>
        <v>0.5154816551489545</v>
      </c>
      <c r="AI110" s="61">
        <f>IF(AI38="","",(VLOOKUP($B110,'Ship &amp; EF Parameters'!$B$15:$D$23,3,FALSE)*(R20/'Ship &amp; EF Parameters'!$C21)^3)/((1-VLOOKUP($B110,'Ship &amp; EF Parameters'!$B$15:$E$23,4,FALSE))*(1-VLOOKUP($B110,'Ship &amp; EF Parameters'!$B$15:$G$23,6,FALSE))))</f>
        <v>0.48631057292020341</v>
      </c>
      <c r="AJ110" s="62">
        <f>IF(AJ38="","",(VLOOKUP($B110,'Ship &amp; EF Parameters'!$B$15:$D$23,3,FALSE)*(S20/'Ship &amp; EF Parameters'!$C21)^3)/((1-VLOOKUP($B110,'Ship &amp; EF Parameters'!$B$15:$E$23,4,FALSE))*(1-VLOOKUP($B110,'Ship &amp; EF Parameters'!$B$15:$G$23,6,FALSE))))</f>
        <v>0.45826131438907708</v>
      </c>
      <c r="AK110" s="60">
        <f>IF(AK38="","",(VLOOKUP($B110,'Ship &amp; EF Parameters'!$B$15:$D$23,3,FALSE)*(I20/'Ship &amp; EF Parameters'!$C21)^3)/((1-VLOOKUP($B110,'Ship &amp; EF Parameters'!$B$15:$E$23,4,FALSE))*(1-VLOOKUP($B110,'Ship &amp; EF Parameters'!$B$15:$G$23,6,FALSE))))</f>
        <v>0.7918755512643233</v>
      </c>
      <c r="AL110" s="61">
        <f>IF(AL38="","",(VLOOKUP($B110,'Ship &amp; EF Parameters'!$B$15:$D$23,3,FALSE)*(J20/'Ship &amp; EF Parameters'!$C21)^3)/((1-VLOOKUP($B110,'Ship &amp; EF Parameters'!$B$15:$E$23,4,FALSE))*(1-VLOOKUP($B110,'Ship &amp; EF Parameters'!$B$15:$G$23,6,FALSE))))</f>
        <v>0.75293800390331256</v>
      </c>
      <c r="AM110" s="61">
        <f>IF(AM38="","",(VLOOKUP($B110,'Ship &amp; EF Parameters'!$B$15:$D$23,3,FALSE)*(K20/'Ship &amp; EF Parameters'!$C21)^3)/((1-VLOOKUP($B110,'Ship &amp; EF Parameters'!$B$15:$E$23,4,FALSE))*(1-VLOOKUP($B110,'Ship &amp; EF Parameters'!$B$15:$G$23,6,FALSE))))</f>
        <v>0.71529825258465163</v>
      </c>
      <c r="AN110" s="61">
        <f>IF(AN38="","",(VLOOKUP($B110,'Ship &amp; EF Parameters'!$B$15:$D$23,3,FALSE)*(L20/'Ship &amp; EF Parameters'!$C21)^3)/((1-VLOOKUP($B110,'Ship &amp; EF Parameters'!$B$15:$E$23,4,FALSE))*(1-VLOOKUP($B110,'Ship &amp; EF Parameters'!$B$15:$G$23,6,FALSE))))</f>
        <v>0.67893430076524985</v>
      </c>
      <c r="AO110" s="61">
        <f>IF(AO38="","",(VLOOKUP($B110,'Ship &amp; EF Parameters'!$B$15:$D$23,3,FALSE)*(M20/'Ship &amp; EF Parameters'!$C21)^3)/((1-VLOOKUP($B110,'Ship &amp; EF Parameters'!$B$15:$E$23,4,FALSE))*(1-VLOOKUP($B110,'Ship &amp; EF Parameters'!$B$15:$G$23,6,FALSE))))</f>
        <v>0.64382415190201636</v>
      </c>
      <c r="AP110" s="61">
        <f>IF(AP38="","",(VLOOKUP($B110,'Ship &amp; EF Parameters'!$B$15:$D$23,3,FALSE)*(N20/'Ship &amp; EF Parameters'!$C21)^3)/((1-VLOOKUP($B110,'Ship &amp; EF Parameters'!$B$15:$E$23,4,FALSE))*(1-VLOOKUP($B110,'Ship &amp; EF Parameters'!$B$15:$G$23,6,FALSE))))</f>
        <v>0.60994580945186083</v>
      </c>
      <c r="AQ110" s="61">
        <f>IF(AQ38="","",(VLOOKUP($B110,'Ship &amp; EF Parameters'!$B$15:$D$23,3,FALSE)*(O20/'Ship &amp; EF Parameters'!$C21)^3)/((1-VLOOKUP($B110,'Ship &amp; EF Parameters'!$B$15:$E$23,4,FALSE))*(1-VLOOKUP($B110,'Ship &amp; EF Parameters'!$B$15:$G$23,6,FALSE))))</f>
        <v>0.5772772768716925</v>
      </c>
      <c r="AR110" s="61">
        <f>IF(AR38="","",(VLOOKUP($B110,'Ship &amp; EF Parameters'!$B$15:$D$23,3,FALSE)*(P20/'Ship &amp; EF Parameters'!$C21)^3)/((1-VLOOKUP($B110,'Ship &amp; EF Parameters'!$B$15:$E$23,4,FALSE))*(1-VLOOKUP($B110,'Ship &amp; EF Parameters'!$B$15:$G$23,6,FALSE))))</f>
        <v>0.54579655761842072</v>
      </c>
      <c r="AS110" s="61">
        <f>IF(AS38="","",(VLOOKUP($B110,'Ship &amp; EF Parameters'!$B$15:$D$23,3,FALSE)*(Q20/'Ship &amp; EF Parameters'!$C21)^3)/((1-VLOOKUP($B110,'Ship &amp; EF Parameters'!$B$15:$E$23,4,FALSE))*(1-VLOOKUP($B110,'Ship &amp; EF Parameters'!$B$15:$G$23,6,FALSE))))</f>
        <v>0.5154816551489545</v>
      </c>
      <c r="AT110" s="61">
        <f>IF(AT38="","",(VLOOKUP($B110,'Ship &amp; EF Parameters'!$B$15:$D$23,3,FALSE)*(R20/'Ship &amp; EF Parameters'!$C21)^3)/((1-VLOOKUP($B110,'Ship &amp; EF Parameters'!$B$15:$E$23,4,FALSE))*(1-VLOOKUP($B110,'Ship &amp; EF Parameters'!$B$15:$G$23,6,FALSE))))</f>
        <v>0.48631057292020341</v>
      </c>
      <c r="AU110" s="62">
        <f>IF(AU38="","",(VLOOKUP($B110,'Ship &amp; EF Parameters'!$B$15:$D$23,3,FALSE)*(S20/'Ship &amp; EF Parameters'!$C21)^3)/((1-VLOOKUP($B110,'Ship &amp; EF Parameters'!$B$15:$E$23,4,FALSE))*(1-VLOOKUP($B110,'Ship &amp; EF Parameters'!$B$15:$G$23,6,FALSE))))</f>
        <v>0.45826131438907708</v>
      </c>
      <c r="AV110" s="60">
        <f>IF(AV38="","",(VLOOKUP($B110,'Ship &amp; EF Parameters'!$B$15:$D$23,3,FALSE)*(I20/'Ship &amp; EF Parameters'!$C21)^3)/((1-VLOOKUP($B110,'Ship &amp; EF Parameters'!$B$15:$E$23,4,FALSE))*(1-VLOOKUP($B110,'Ship &amp; EF Parameters'!$B$15:$G$23,6,FALSE))))</f>
        <v>0.7918755512643233</v>
      </c>
      <c r="AW110" s="61">
        <f>IF(AW38="","",(VLOOKUP($B110,'Ship &amp; EF Parameters'!$B$15:$D$23,3,FALSE)*(J20/'Ship &amp; EF Parameters'!$C21)^3)/((1-VLOOKUP($B110,'Ship &amp; EF Parameters'!$B$15:$E$23,4,FALSE))*(1-VLOOKUP($B110,'Ship &amp; EF Parameters'!$B$15:$G$23,6,FALSE))))</f>
        <v>0.75293800390331256</v>
      </c>
      <c r="AX110" s="61">
        <f>IF(AX38="","",(VLOOKUP($B110,'Ship &amp; EF Parameters'!$B$15:$D$23,3,FALSE)*(K20/'Ship &amp; EF Parameters'!$C21)^3)/((1-VLOOKUP($B110,'Ship &amp; EF Parameters'!$B$15:$E$23,4,FALSE))*(1-VLOOKUP($B110,'Ship &amp; EF Parameters'!$B$15:$G$23,6,FALSE))))</f>
        <v>0.71529825258465163</v>
      </c>
      <c r="AY110" s="61">
        <f>IF(AY38="","",(VLOOKUP($B110,'Ship &amp; EF Parameters'!$B$15:$D$23,3,FALSE)*(L20/'Ship &amp; EF Parameters'!$C21)^3)/((1-VLOOKUP($B110,'Ship &amp; EF Parameters'!$B$15:$E$23,4,FALSE))*(1-VLOOKUP($B110,'Ship &amp; EF Parameters'!$B$15:$G$23,6,FALSE))))</f>
        <v>0.67893430076524985</v>
      </c>
      <c r="AZ110" s="61">
        <f>IF(AZ38="","",(VLOOKUP($B110,'Ship &amp; EF Parameters'!$B$15:$D$23,3,FALSE)*(M20/'Ship &amp; EF Parameters'!$C21)^3)/((1-VLOOKUP($B110,'Ship &amp; EF Parameters'!$B$15:$E$23,4,FALSE))*(1-VLOOKUP($B110,'Ship &amp; EF Parameters'!$B$15:$G$23,6,FALSE))))</f>
        <v>0.64382415190201636</v>
      </c>
      <c r="BA110" s="61">
        <f>IF(BA38="","",(VLOOKUP($B110,'Ship &amp; EF Parameters'!$B$15:$D$23,3,FALSE)*(N20/'Ship &amp; EF Parameters'!$C21)^3)/((1-VLOOKUP($B110,'Ship &amp; EF Parameters'!$B$15:$E$23,4,FALSE))*(1-VLOOKUP($B110,'Ship &amp; EF Parameters'!$B$15:$G$23,6,FALSE))))</f>
        <v>0.60994580945186083</v>
      </c>
      <c r="BB110" s="61">
        <f>IF(BB38="","",(VLOOKUP($B110,'Ship &amp; EF Parameters'!$B$15:$D$23,3,FALSE)*(O20/'Ship &amp; EF Parameters'!$C21)^3)/((1-VLOOKUP($B110,'Ship &amp; EF Parameters'!$B$15:$E$23,4,FALSE))*(1-VLOOKUP($B110,'Ship &amp; EF Parameters'!$B$15:$G$23,6,FALSE))))</f>
        <v>0.5772772768716925</v>
      </c>
      <c r="BC110" s="61">
        <f>IF(BC38="","",(VLOOKUP($B110,'Ship &amp; EF Parameters'!$B$15:$D$23,3,FALSE)*(P20/'Ship &amp; EF Parameters'!$C21)^3)/((1-VLOOKUP($B110,'Ship &amp; EF Parameters'!$B$15:$E$23,4,FALSE))*(1-VLOOKUP($B110,'Ship &amp; EF Parameters'!$B$15:$G$23,6,FALSE))))</f>
        <v>0.54579655761842072</v>
      </c>
      <c r="BD110" s="61">
        <f>IF(BD38="","",(VLOOKUP($B110,'Ship &amp; EF Parameters'!$B$15:$D$23,3,FALSE)*(Q20/'Ship &amp; EF Parameters'!$C21)^3)/((1-VLOOKUP($B110,'Ship &amp; EF Parameters'!$B$15:$E$23,4,FALSE))*(1-VLOOKUP($B110,'Ship &amp; EF Parameters'!$B$15:$G$23,6,FALSE))))</f>
        <v>0.5154816551489545</v>
      </c>
      <c r="BE110" s="61">
        <f>IF(BE38="","",(VLOOKUP($B110,'Ship &amp; EF Parameters'!$B$15:$D$23,3,FALSE)*(R20/'Ship &amp; EF Parameters'!$C21)^3)/((1-VLOOKUP($B110,'Ship &amp; EF Parameters'!$B$15:$E$23,4,FALSE))*(1-VLOOKUP($B110,'Ship &amp; EF Parameters'!$B$15:$G$23,6,FALSE))))</f>
        <v>0.48631057292020341</v>
      </c>
      <c r="BF110" s="62">
        <f>IF(BF38="","",(VLOOKUP($B110,'Ship &amp; EF Parameters'!$B$15:$D$23,3,FALSE)*(S20/'Ship &amp; EF Parameters'!$C21)^3)/((1-VLOOKUP($B110,'Ship &amp; EF Parameters'!$B$15:$E$23,4,FALSE))*(1-VLOOKUP($B110,'Ship &amp; EF Parameters'!$B$15:$G$23,6,FALSE))))</f>
        <v>0.45826131438907708</v>
      </c>
      <c r="BG110" s="41"/>
      <c r="BH110" s="41"/>
      <c r="BI110" s="41"/>
      <c r="BJ110" s="41"/>
      <c r="BK110" s="41"/>
      <c r="BL110" s="41"/>
      <c r="BM110" s="41"/>
      <c r="BN110" s="41"/>
      <c r="BO110" s="41"/>
      <c r="BP110" s="41"/>
      <c r="BQ110" s="41"/>
      <c r="BR110" s="41"/>
      <c r="BS110" s="41"/>
      <c r="BT110" s="41"/>
      <c r="BU110" s="41"/>
      <c r="BV110" s="41"/>
      <c r="BW110" s="41"/>
      <c r="BX110" s="41"/>
      <c r="BY110" s="41"/>
    </row>
    <row r="111" spans="1:77" s="40" customFormat="1">
      <c r="A111" s="49"/>
      <c r="B111" s="50" t="str">
        <f t="shared" si="195"/>
        <v>Panamax</v>
      </c>
      <c r="C111" s="50"/>
      <c r="D111" s="51">
        <f>IF(O39="","",(VLOOKUP($B111,'Ship &amp; EF Parameters'!$B$15:$D$23,3,FALSE)*(I21/'Ship &amp; EF Parameters'!$C22)^3)/((1-VLOOKUP($B111,'Ship &amp; EF Parameters'!$B$15:$E$23,4,FALSE))*(1-VLOOKUP($B111,'Ship &amp; EF Parameters'!$B$15:$G$23,6,FALSE))))</f>
        <v>0.74350591312184378</v>
      </c>
      <c r="E111" s="52">
        <f>IF(P39="","",(VLOOKUP($B111,'Ship &amp; EF Parameters'!$B$15:$D$23,3,FALSE)*(J21/'Ship &amp; EF Parameters'!$C22)^3)/((1-VLOOKUP($B111,'Ship &amp; EF Parameters'!$B$15:$E$23,4,FALSE))*(1-VLOOKUP($B111,'Ship &amp; EF Parameters'!$B$15:$G$23,6,FALSE))))</f>
        <v>0.70694676356968156</v>
      </c>
      <c r="F111" s="52">
        <f>IF(Q39="","",(VLOOKUP($B111,'Ship &amp; EF Parameters'!$B$15:$D$23,3,FALSE)*(K21/'Ship &amp; EF Parameters'!$C22)^3)/((1-VLOOKUP($B111,'Ship &amp; EF Parameters'!$B$15:$E$23,4,FALSE))*(1-VLOOKUP($B111,'Ship &amp; EF Parameters'!$B$15:$G$23,6,FALSE))))</f>
        <v>0.67160613759735754</v>
      </c>
      <c r="G111" s="52">
        <f>IF(R39="","",(VLOOKUP($B111,'Ship &amp; EF Parameters'!$B$15:$D$23,3,FALSE)*(L21/'Ship &amp; EF Parameters'!$C22)^3)/((1-VLOOKUP($B111,'Ship &amp; EF Parameters'!$B$15:$E$23,4,FALSE))*(1-VLOOKUP($B111,'Ship &amp; EF Parameters'!$B$15:$G$23,6,FALSE))))</f>
        <v>0.63746338226284116</v>
      </c>
      <c r="H111" s="52">
        <f>IF(S39="","",(VLOOKUP($B111,'Ship &amp; EF Parameters'!$B$15:$D$23,3,FALSE)*(M21/'Ship &amp; EF Parameters'!$C22)^3)/((1-VLOOKUP($B111,'Ship &amp; EF Parameters'!$B$15:$E$23,4,FALSE))*(1-VLOOKUP($B111,'Ship &amp; EF Parameters'!$B$15:$G$23,6,FALSE))))</f>
        <v>0.60449784462410106</v>
      </c>
      <c r="I111" s="52">
        <f>IF(T39="","",(VLOOKUP($B111,'Ship &amp; EF Parameters'!$B$15:$D$23,3,FALSE)*(N21/'Ship &amp; EF Parameters'!$C22)^3)/((1-VLOOKUP($B111,'Ship &amp; EF Parameters'!$B$15:$E$23,4,FALSE))*(1-VLOOKUP($B111,'Ship &amp; EF Parameters'!$B$15:$G$23,6,FALSE))))</f>
        <v>0.57268887173910599</v>
      </c>
      <c r="J111" s="52">
        <f>IF(U39="","",(VLOOKUP($B111,'Ship &amp; EF Parameters'!$B$15:$D$23,3,FALSE)*(O21/'Ship &amp; EF Parameters'!$C22)^3)/((1-VLOOKUP($B111,'Ship &amp; EF Parameters'!$B$15:$E$23,4,FALSE))*(1-VLOOKUP($B111,'Ship &amp; EF Parameters'!$B$15:$G$23,6,FALSE))))</f>
        <v>0.5420158106658246</v>
      </c>
      <c r="K111" s="52">
        <f>IF(V39="","",(VLOOKUP($B111,'Ship &amp; EF Parameters'!$B$15:$D$23,3,FALSE)*(P21/'Ship &amp; EF Parameters'!$C22)^3)/((1-VLOOKUP($B111,'Ship &amp; EF Parameters'!$B$15:$E$23,4,FALSE))*(1-VLOOKUP($B111,'Ship &amp; EF Parameters'!$B$15:$G$23,6,FALSE))))</f>
        <v>0.51245800846222633</v>
      </c>
      <c r="L111" s="52">
        <f>IF(W39="","",(VLOOKUP($B111,'Ship &amp; EF Parameters'!$B$15:$D$23,3,FALSE)*(Q21/'Ship &amp; EF Parameters'!$C22)^3)/((1-VLOOKUP($B111,'Ship &amp; EF Parameters'!$B$15:$E$23,4,FALSE))*(1-VLOOKUP($B111,'Ship &amp; EF Parameters'!$B$15:$G$23,6,FALSE))))</f>
        <v>0.48399481218627954</v>
      </c>
      <c r="M111" s="52">
        <f>IF(X39="","",(VLOOKUP($B111,'Ship &amp; EF Parameters'!$B$15:$D$23,3,FALSE)*(R21/'Ship &amp; EF Parameters'!$C22)^3)/((1-VLOOKUP($B111,'Ship &amp; EF Parameters'!$B$15:$E$23,4,FALSE))*(1-VLOOKUP($B111,'Ship &amp; EF Parameters'!$B$15:$G$23,6,FALSE))))</f>
        <v>0.45660556889595322</v>
      </c>
      <c r="N111" s="53">
        <f>IF(Y39="","",(VLOOKUP($B111,'Ship &amp; EF Parameters'!$B$15:$D$23,3,FALSE)*(S21/'Ship &amp; EF Parameters'!$C22)^3)/((1-VLOOKUP($B111,'Ship &amp; EF Parameters'!$B$15:$E$23,4,FALSE))*(1-VLOOKUP($B111,'Ship &amp; EF Parameters'!$B$15:$G$23,6,FALSE))))</f>
        <v>0.43026962564921617</v>
      </c>
      <c r="O111" s="51">
        <f>IF(O39="","",(VLOOKUP($B111,'Ship &amp; EF Parameters'!$B$15:$D$23,3,FALSE)*(I21/'Ship &amp; EF Parameters'!$C22)^3)/((1-VLOOKUP($B111,'Ship &amp; EF Parameters'!$B$15:$E$23,4,FALSE))*(1-VLOOKUP($B111,'Ship &amp; EF Parameters'!$B$15:$G$23,6,FALSE))))</f>
        <v>0.74350591312184378</v>
      </c>
      <c r="P111" s="52">
        <f>IF(P39="","",(VLOOKUP($B111,'Ship &amp; EF Parameters'!$B$15:$D$23,3,FALSE)*(J21/'Ship &amp; EF Parameters'!$C22)^3)/((1-VLOOKUP($B111,'Ship &amp; EF Parameters'!$B$15:$E$23,4,FALSE))*(1-VLOOKUP($B111,'Ship &amp; EF Parameters'!$B$15:$G$23,6,FALSE))))</f>
        <v>0.70694676356968156</v>
      </c>
      <c r="Q111" s="52">
        <f>IF(Q39="","",(VLOOKUP($B111,'Ship &amp; EF Parameters'!$B$15:$D$23,3,FALSE)*(K21/'Ship &amp; EF Parameters'!$C22)^3)/((1-VLOOKUP($B111,'Ship &amp; EF Parameters'!$B$15:$E$23,4,FALSE))*(1-VLOOKUP($B111,'Ship &amp; EF Parameters'!$B$15:$G$23,6,FALSE))))</f>
        <v>0.67160613759735754</v>
      </c>
      <c r="R111" s="52">
        <f>IF(R39="","",(VLOOKUP($B111,'Ship &amp; EF Parameters'!$B$15:$D$23,3,FALSE)*(L21/'Ship &amp; EF Parameters'!$C22)^3)/((1-VLOOKUP($B111,'Ship &amp; EF Parameters'!$B$15:$E$23,4,FALSE))*(1-VLOOKUP($B111,'Ship &amp; EF Parameters'!$B$15:$G$23,6,FALSE))))</f>
        <v>0.63746338226284116</v>
      </c>
      <c r="S111" s="52">
        <f>IF(S39="","",(VLOOKUP($B111,'Ship &amp; EF Parameters'!$B$15:$D$23,3,FALSE)*(M21/'Ship &amp; EF Parameters'!$C22)^3)/((1-VLOOKUP($B111,'Ship &amp; EF Parameters'!$B$15:$E$23,4,FALSE))*(1-VLOOKUP($B111,'Ship &amp; EF Parameters'!$B$15:$G$23,6,FALSE))))</f>
        <v>0.60449784462410106</v>
      </c>
      <c r="T111" s="52">
        <f>IF(T39="","",(VLOOKUP($B111,'Ship &amp; EF Parameters'!$B$15:$D$23,3,FALSE)*(N21/'Ship &amp; EF Parameters'!$C22)^3)/((1-VLOOKUP($B111,'Ship &amp; EF Parameters'!$B$15:$E$23,4,FALSE))*(1-VLOOKUP($B111,'Ship &amp; EF Parameters'!$B$15:$G$23,6,FALSE))))</f>
        <v>0.57268887173910599</v>
      </c>
      <c r="U111" s="52">
        <f>IF(U39="","",(VLOOKUP($B111,'Ship &amp; EF Parameters'!$B$15:$D$23,3,FALSE)*(O21/'Ship &amp; EF Parameters'!$C22)^3)/((1-VLOOKUP($B111,'Ship &amp; EF Parameters'!$B$15:$E$23,4,FALSE))*(1-VLOOKUP($B111,'Ship &amp; EF Parameters'!$B$15:$G$23,6,FALSE))))</f>
        <v>0.5420158106658246</v>
      </c>
      <c r="V111" s="52">
        <f>IF(V39="","",(VLOOKUP($B111,'Ship &amp; EF Parameters'!$B$15:$D$23,3,FALSE)*(P21/'Ship &amp; EF Parameters'!$C22)^3)/((1-VLOOKUP($B111,'Ship &amp; EF Parameters'!$B$15:$E$23,4,FALSE))*(1-VLOOKUP($B111,'Ship &amp; EF Parameters'!$B$15:$G$23,6,FALSE))))</f>
        <v>0.51245800846222633</v>
      </c>
      <c r="W111" s="52">
        <f>IF(W39="","",(VLOOKUP($B111,'Ship &amp; EF Parameters'!$B$15:$D$23,3,FALSE)*(Q21/'Ship &amp; EF Parameters'!$C22)^3)/((1-VLOOKUP($B111,'Ship &amp; EF Parameters'!$B$15:$E$23,4,FALSE))*(1-VLOOKUP($B111,'Ship &amp; EF Parameters'!$B$15:$G$23,6,FALSE))))</f>
        <v>0.48399481218627954</v>
      </c>
      <c r="X111" s="52">
        <f>IF(X39="","",(VLOOKUP($B111,'Ship &amp; EF Parameters'!$B$15:$D$23,3,FALSE)*(R21/'Ship &amp; EF Parameters'!$C22)^3)/((1-VLOOKUP($B111,'Ship &amp; EF Parameters'!$B$15:$E$23,4,FALSE))*(1-VLOOKUP($B111,'Ship &amp; EF Parameters'!$B$15:$G$23,6,FALSE))))</f>
        <v>0.45660556889595322</v>
      </c>
      <c r="Y111" s="53">
        <f>IF(Y39="","",(VLOOKUP($B111,'Ship &amp; EF Parameters'!$B$15:$D$23,3,FALSE)*(S21/'Ship &amp; EF Parameters'!$C22)^3)/((1-VLOOKUP($B111,'Ship &amp; EF Parameters'!$B$15:$E$23,4,FALSE))*(1-VLOOKUP($B111,'Ship &amp; EF Parameters'!$B$15:$G$23,6,FALSE))))</f>
        <v>0.43026962564921617</v>
      </c>
      <c r="Z111" s="51">
        <f>IF(Z39="","",(VLOOKUP($B111,'Ship &amp; EF Parameters'!$B$15:$D$23,3,FALSE)*(I21/'Ship &amp; EF Parameters'!$C22)^3)/((1-VLOOKUP($B111,'Ship &amp; EF Parameters'!$B$15:$E$23,4,FALSE))*(1-VLOOKUP($B111,'Ship &amp; EF Parameters'!$B$15:$G$23,6,FALSE))))</f>
        <v>0.74350591312184378</v>
      </c>
      <c r="AA111" s="52">
        <f>IF(AA39="","",(VLOOKUP($B111,'Ship &amp; EF Parameters'!$B$15:$D$23,3,FALSE)*(J21/'Ship &amp; EF Parameters'!$C22)^3)/((1-VLOOKUP($B111,'Ship &amp; EF Parameters'!$B$15:$E$23,4,FALSE))*(1-VLOOKUP($B111,'Ship &amp; EF Parameters'!$B$15:$G$23,6,FALSE))))</f>
        <v>0.70694676356968156</v>
      </c>
      <c r="AB111" s="52">
        <f>IF(AB39="","",(VLOOKUP($B111,'Ship &amp; EF Parameters'!$B$15:$D$23,3,FALSE)*(K21/'Ship &amp; EF Parameters'!$C22)^3)/((1-VLOOKUP($B111,'Ship &amp; EF Parameters'!$B$15:$E$23,4,FALSE))*(1-VLOOKUP($B111,'Ship &amp; EF Parameters'!$B$15:$G$23,6,FALSE))))</f>
        <v>0.67160613759735754</v>
      </c>
      <c r="AC111" s="52">
        <f>IF(AC39="","",(VLOOKUP($B111,'Ship &amp; EF Parameters'!$B$15:$D$23,3,FALSE)*(L21/'Ship &amp; EF Parameters'!$C22)^3)/((1-VLOOKUP($B111,'Ship &amp; EF Parameters'!$B$15:$E$23,4,FALSE))*(1-VLOOKUP($B111,'Ship &amp; EF Parameters'!$B$15:$G$23,6,FALSE))))</f>
        <v>0.63746338226284116</v>
      </c>
      <c r="AD111" s="52">
        <f>IF(AD39="","",(VLOOKUP($B111,'Ship &amp; EF Parameters'!$B$15:$D$23,3,FALSE)*(M21/'Ship &amp; EF Parameters'!$C22)^3)/((1-VLOOKUP($B111,'Ship &amp; EF Parameters'!$B$15:$E$23,4,FALSE))*(1-VLOOKUP($B111,'Ship &amp; EF Parameters'!$B$15:$G$23,6,FALSE))))</f>
        <v>0.60449784462410106</v>
      </c>
      <c r="AE111" s="52">
        <f>IF(AE39="","",(VLOOKUP($B111,'Ship &amp; EF Parameters'!$B$15:$D$23,3,FALSE)*(N21/'Ship &amp; EF Parameters'!$C22)^3)/((1-VLOOKUP($B111,'Ship &amp; EF Parameters'!$B$15:$E$23,4,FALSE))*(1-VLOOKUP($B111,'Ship &amp; EF Parameters'!$B$15:$G$23,6,FALSE))))</f>
        <v>0.57268887173910599</v>
      </c>
      <c r="AF111" s="52">
        <f>IF(AF39="","",(VLOOKUP($B111,'Ship &amp; EF Parameters'!$B$15:$D$23,3,FALSE)*(O21/'Ship &amp; EF Parameters'!$C22)^3)/((1-VLOOKUP($B111,'Ship &amp; EF Parameters'!$B$15:$E$23,4,FALSE))*(1-VLOOKUP($B111,'Ship &amp; EF Parameters'!$B$15:$G$23,6,FALSE))))</f>
        <v>0.5420158106658246</v>
      </c>
      <c r="AG111" s="52">
        <f>IF(AG39="","",(VLOOKUP($B111,'Ship &amp; EF Parameters'!$B$15:$D$23,3,FALSE)*(P21/'Ship &amp; EF Parameters'!$C22)^3)/((1-VLOOKUP($B111,'Ship &amp; EF Parameters'!$B$15:$E$23,4,FALSE))*(1-VLOOKUP($B111,'Ship &amp; EF Parameters'!$B$15:$G$23,6,FALSE))))</f>
        <v>0.51245800846222633</v>
      </c>
      <c r="AH111" s="52">
        <f>IF(AH39="","",(VLOOKUP($B111,'Ship &amp; EF Parameters'!$B$15:$D$23,3,FALSE)*(Q21/'Ship &amp; EF Parameters'!$C22)^3)/((1-VLOOKUP($B111,'Ship &amp; EF Parameters'!$B$15:$E$23,4,FALSE))*(1-VLOOKUP($B111,'Ship &amp; EF Parameters'!$B$15:$G$23,6,FALSE))))</f>
        <v>0.48399481218627954</v>
      </c>
      <c r="AI111" s="52">
        <f>IF(AI39="","",(VLOOKUP($B111,'Ship &amp; EF Parameters'!$B$15:$D$23,3,FALSE)*(R21/'Ship &amp; EF Parameters'!$C22)^3)/((1-VLOOKUP($B111,'Ship &amp; EF Parameters'!$B$15:$E$23,4,FALSE))*(1-VLOOKUP($B111,'Ship &amp; EF Parameters'!$B$15:$G$23,6,FALSE))))</f>
        <v>0.45660556889595322</v>
      </c>
      <c r="AJ111" s="53">
        <f>IF(AJ39="","",(VLOOKUP($B111,'Ship &amp; EF Parameters'!$B$15:$D$23,3,FALSE)*(S21/'Ship &amp; EF Parameters'!$C22)^3)/((1-VLOOKUP($B111,'Ship &amp; EF Parameters'!$B$15:$E$23,4,FALSE))*(1-VLOOKUP($B111,'Ship &amp; EF Parameters'!$B$15:$G$23,6,FALSE))))</f>
        <v>0.43026962564921617</v>
      </c>
      <c r="AK111" s="51">
        <f>IF(AK39="","",(VLOOKUP($B111,'Ship &amp; EF Parameters'!$B$15:$D$23,3,FALSE)*(I21/'Ship &amp; EF Parameters'!$C22)^3)/((1-VLOOKUP($B111,'Ship &amp; EF Parameters'!$B$15:$E$23,4,FALSE))*(1-VLOOKUP($B111,'Ship &amp; EF Parameters'!$B$15:$G$23,6,FALSE))))</f>
        <v>0.74350591312184378</v>
      </c>
      <c r="AL111" s="52">
        <f>IF(AL39="","",(VLOOKUP($B111,'Ship &amp; EF Parameters'!$B$15:$D$23,3,FALSE)*(J21/'Ship &amp; EF Parameters'!$C22)^3)/((1-VLOOKUP($B111,'Ship &amp; EF Parameters'!$B$15:$E$23,4,FALSE))*(1-VLOOKUP($B111,'Ship &amp; EF Parameters'!$B$15:$G$23,6,FALSE))))</f>
        <v>0.70694676356968156</v>
      </c>
      <c r="AM111" s="52">
        <f>IF(AM39="","",(VLOOKUP($B111,'Ship &amp; EF Parameters'!$B$15:$D$23,3,FALSE)*(K21/'Ship &amp; EF Parameters'!$C22)^3)/((1-VLOOKUP($B111,'Ship &amp; EF Parameters'!$B$15:$E$23,4,FALSE))*(1-VLOOKUP($B111,'Ship &amp; EF Parameters'!$B$15:$G$23,6,FALSE))))</f>
        <v>0.67160613759735754</v>
      </c>
      <c r="AN111" s="52">
        <f>IF(AN39="","",(VLOOKUP($B111,'Ship &amp; EF Parameters'!$B$15:$D$23,3,FALSE)*(L21/'Ship &amp; EF Parameters'!$C22)^3)/((1-VLOOKUP($B111,'Ship &amp; EF Parameters'!$B$15:$E$23,4,FALSE))*(1-VLOOKUP($B111,'Ship &amp; EF Parameters'!$B$15:$G$23,6,FALSE))))</f>
        <v>0.63746338226284116</v>
      </c>
      <c r="AO111" s="52">
        <f>IF(AO39="","",(VLOOKUP($B111,'Ship &amp; EF Parameters'!$B$15:$D$23,3,FALSE)*(M21/'Ship &amp; EF Parameters'!$C22)^3)/((1-VLOOKUP($B111,'Ship &amp; EF Parameters'!$B$15:$E$23,4,FALSE))*(1-VLOOKUP($B111,'Ship &amp; EF Parameters'!$B$15:$G$23,6,FALSE))))</f>
        <v>0.60449784462410106</v>
      </c>
      <c r="AP111" s="52">
        <f>IF(AP39="","",(VLOOKUP($B111,'Ship &amp; EF Parameters'!$B$15:$D$23,3,FALSE)*(N21/'Ship &amp; EF Parameters'!$C22)^3)/((1-VLOOKUP($B111,'Ship &amp; EF Parameters'!$B$15:$E$23,4,FALSE))*(1-VLOOKUP($B111,'Ship &amp; EF Parameters'!$B$15:$G$23,6,FALSE))))</f>
        <v>0.57268887173910599</v>
      </c>
      <c r="AQ111" s="52">
        <f>IF(AQ39="","",(VLOOKUP($B111,'Ship &amp; EF Parameters'!$B$15:$D$23,3,FALSE)*(O21/'Ship &amp; EF Parameters'!$C22)^3)/((1-VLOOKUP($B111,'Ship &amp; EF Parameters'!$B$15:$E$23,4,FALSE))*(1-VLOOKUP($B111,'Ship &amp; EF Parameters'!$B$15:$G$23,6,FALSE))))</f>
        <v>0.5420158106658246</v>
      </c>
      <c r="AR111" s="52">
        <f>IF(AR39="","",(VLOOKUP($B111,'Ship &amp; EF Parameters'!$B$15:$D$23,3,FALSE)*(P21/'Ship &amp; EF Parameters'!$C22)^3)/((1-VLOOKUP($B111,'Ship &amp; EF Parameters'!$B$15:$E$23,4,FALSE))*(1-VLOOKUP($B111,'Ship &amp; EF Parameters'!$B$15:$G$23,6,FALSE))))</f>
        <v>0.51245800846222633</v>
      </c>
      <c r="AS111" s="52">
        <f>IF(AS39="","",(VLOOKUP($B111,'Ship &amp; EF Parameters'!$B$15:$D$23,3,FALSE)*(Q21/'Ship &amp; EF Parameters'!$C22)^3)/((1-VLOOKUP($B111,'Ship &amp; EF Parameters'!$B$15:$E$23,4,FALSE))*(1-VLOOKUP($B111,'Ship &amp; EF Parameters'!$B$15:$G$23,6,FALSE))))</f>
        <v>0.48399481218627954</v>
      </c>
      <c r="AT111" s="52">
        <f>IF(AT39="","",(VLOOKUP($B111,'Ship &amp; EF Parameters'!$B$15:$D$23,3,FALSE)*(R21/'Ship &amp; EF Parameters'!$C22)^3)/((1-VLOOKUP($B111,'Ship &amp; EF Parameters'!$B$15:$E$23,4,FALSE))*(1-VLOOKUP($B111,'Ship &amp; EF Parameters'!$B$15:$G$23,6,FALSE))))</f>
        <v>0.45660556889595322</v>
      </c>
      <c r="AU111" s="53">
        <f>IF(AU39="","",(VLOOKUP($B111,'Ship &amp; EF Parameters'!$B$15:$D$23,3,FALSE)*(S21/'Ship &amp; EF Parameters'!$C22)^3)/((1-VLOOKUP($B111,'Ship &amp; EF Parameters'!$B$15:$E$23,4,FALSE))*(1-VLOOKUP($B111,'Ship &amp; EF Parameters'!$B$15:$G$23,6,FALSE))))</f>
        <v>0.43026962564921617</v>
      </c>
      <c r="AV111" s="51">
        <f>IF(AV39="","",(VLOOKUP($B111,'Ship &amp; EF Parameters'!$B$15:$D$23,3,FALSE)*(I21/'Ship &amp; EF Parameters'!$C22)^3)/((1-VLOOKUP($B111,'Ship &amp; EF Parameters'!$B$15:$E$23,4,FALSE))*(1-VLOOKUP($B111,'Ship &amp; EF Parameters'!$B$15:$G$23,6,FALSE))))</f>
        <v>0.74350591312184378</v>
      </c>
      <c r="AW111" s="52">
        <f>IF(AW39="","",(VLOOKUP($B111,'Ship &amp; EF Parameters'!$B$15:$D$23,3,FALSE)*(J21/'Ship &amp; EF Parameters'!$C22)^3)/((1-VLOOKUP($B111,'Ship &amp; EF Parameters'!$B$15:$E$23,4,FALSE))*(1-VLOOKUP($B111,'Ship &amp; EF Parameters'!$B$15:$G$23,6,FALSE))))</f>
        <v>0.70694676356968156</v>
      </c>
      <c r="AX111" s="52">
        <f>IF(AX39="","",(VLOOKUP($B111,'Ship &amp; EF Parameters'!$B$15:$D$23,3,FALSE)*(K21/'Ship &amp; EF Parameters'!$C22)^3)/((1-VLOOKUP($B111,'Ship &amp; EF Parameters'!$B$15:$E$23,4,FALSE))*(1-VLOOKUP($B111,'Ship &amp; EF Parameters'!$B$15:$G$23,6,FALSE))))</f>
        <v>0.67160613759735754</v>
      </c>
      <c r="AY111" s="52">
        <f>IF(AY39="","",(VLOOKUP($B111,'Ship &amp; EF Parameters'!$B$15:$D$23,3,FALSE)*(L21/'Ship &amp; EF Parameters'!$C22)^3)/((1-VLOOKUP($B111,'Ship &amp; EF Parameters'!$B$15:$E$23,4,FALSE))*(1-VLOOKUP($B111,'Ship &amp; EF Parameters'!$B$15:$G$23,6,FALSE))))</f>
        <v>0.63746338226284116</v>
      </c>
      <c r="AZ111" s="52">
        <f>IF(AZ39="","",(VLOOKUP($B111,'Ship &amp; EF Parameters'!$B$15:$D$23,3,FALSE)*(M21/'Ship &amp; EF Parameters'!$C22)^3)/((1-VLOOKUP($B111,'Ship &amp; EF Parameters'!$B$15:$E$23,4,FALSE))*(1-VLOOKUP($B111,'Ship &amp; EF Parameters'!$B$15:$G$23,6,FALSE))))</f>
        <v>0.60449784462410106</v>
      </c>
      <c r="BA111" s="52">
        <f>IF(BA39="","",(VLOOKUP($B111,'Ship &amp; EF Parameters'!$B$15:$D$23,3,FALSE)*(N21/'Ship &amp; EF Parameters'!$C22)^3)/((1-VLOOKUP($B111,'Ship &amp; EF Parameters'!$B$15:$E$23,4,FALSE))*(1-VLOOKUP($B111,'Ship &amp; EF Parameters'!$B$15:$G$23,6,FALSE))))</f>
        <v>0.57268887173910599</v>
      </c>
      <c r="BB111" s="52">
        <f>IF(BB39="","",(VLOOKUP($B111,'Ship &amp; EF Parameters'!$B$15:$D$23,3,FALSE)*(O21/'Ship &amp; EF Parameters'!$C22)^3)/((1-VLOOKUP($B111,'Ship &amp; EF Parameters'!$B$15:$E$23,4,FALSE))*(1-VLOOKUP($B111,'Ship &amp; EF Parameters'!$B$15:$G$23,6,FALSE))))</f>
        <v>0.5420158106658246</v>
      </c>
      <c r="BC111" s="52">
        <f>IF(BC39="","",(VLOOKUP($B111,'Ship &amp; EF Parameters'!$B$15:$D$23,3,FALSE)*(P21/'Ship &amp; EF Parameters'!$C22)^3)/((1-VLOOKUP($B111,'Ship &amp; EF Parameters'!$B$15:$E$23,4,FALSE))*(1-VLOOKUP($B111,'Ship &amp; EF Parameters'!$B$15:$G$23,6,FALSE))))</f>
        <v>0.51245800846222633</v>
      </c>
      <c r="BD111" s="52">
        <f>IF(BD39="","",(VLOOKUP($B111,'Ship &amp; EF Parameters'!$B$15:$D$23,3,FALSE)*(Q21/'Ship &amp; EF Parameters'!$C22)^3)/((1-VLOOKUP($B111,'Ship &amp; EF Parameters'!$B$15:$E$23,4,FALSE))*(1-VLOOKUP($B111,'Ship &amp; EF Parameters'!$B$15:$G$23,6,FALSE))))</f>
        <v>0.48399481218627954</v>
      </c>
      <c r="BE111" s="52">
        <f>IF(BE39="","",(VLOOKUP($B111,'Ship &amp; EF Parameters'!$B$15:$D$23,3,FALSE)*(R21/'Ship &amp; EF Parameters'!$C22)^3)/((1-VLOOKUP($B111,'Ship &amp; EF Parameters'!$B$15:$E$23,4,FALSE))*(1-VLOOKUP($B111,'Ship &amp; EF Parameters'!$B$15:$G$23,6,FALSE))))</f>
        <v>0.45660556889595322</v>
      </c>
      <c r="BF111" s="53">
        <f>IF(BF39="","",(VLOOKUP($B111,'Ship &amp; EF Parameters'!$B$15:$D$23,3,FALSE)*(S21/'Ship &amp; EF Parameters'!$C22)^3)/((1-VLOOKUP($B111,'Ship &amp; EF Parameters'!$B$15:$E$23,4,FALSE))*(1-VLOOKUP($B111,'Ship &amp; EF Parameters'!$B$15:$G$23,6,FALSE))))</f>
        <v>0.43026962564921617</v>
      </c>
      <c r="BG111" s="41"/>
      <c r="BH111" s="41"/>
      <c r="BI111" s="41"/>
      <c r="BJ111" s="41"/>
      <c r="BK111" s="41"/>
      <c r="BL111" s="41"/>
      <c r="BM111" s="41"/>
      <c r="BN111" s="41"/>
      <c r="BO111" s="41"/>
      <c r="BP111" s="41"/>
      <c r="BQ111" s="41"/>
      <c r="BR111" s="41"/>
      <c r="BS111" s="41"/>
      <c r="BT111" s="41"/>
      <c r="BU111" s="41"/>
      <c r="BV111" s="41"/>
      <c r="BW111" s="41"/>
      <c r="BX111" s="41"/>
      <c r="BY111" s="41"/>
    </row>
    <row r="112" spans="1:77" s="40" customFormat="1">
      <c r="A112" s="49"/>
      <c r="B112" s="54" t="str">
        <f t="shared" si="195"/>
        <v>Capesize</v>
      </c>
      <c r="C112" s="54"/>
      <c r="D112" s="55">
        <f>IF(O40="","",(VLOOKUP($B112,'Ship &amp; EF Parameters'!$B$15:$D$23,3,FALSE)*(I22/'Ship &amp; EF Parameters'!$C23)^3)/((1-VLOOKUP($B112,'Ship &amp; EF Parameters'!$B$15:$E$23,4,FALSE))*(1-VLOOKUP($B112,'Ship &amp; EF Parameters'!$B$15:$G$23,6,FALSE))))</f>
        <v>0.72526119320406368</v>
      </c>
      <c r="E112" s="56">
        <f>IF(P40="","",(VLOOKUP($B112,'Ship &amp; EF Parameters'!$B$15:$D$23,3,FALSE)*(J22/'Ship &amp; EF Parameters'!$C23)^3)/((1-VLOOKUP($B112,'Ship &amp; EF Parameters'!$B$15:$E$23,4,FALSE))*(1-VLOOKUP($B112,'Ship &amp; EF Parameters'!$B$15:$G$23,6,FALSE))))</f>
        <v>0.68959916018082146</v>
      </c>
      <c r="F112" s="56">
        <f>IF(Q40="","",(VLOOKUP($B112,'Ship &amp; EF Parameters'!$B$15:$D$23,3,FALSE)*(K22/'Ship &amp; EF Parameters'!$C23)^3)/((1-VLOOKUP($B112,'Ship &amp; EF Parameters'!$B$15:$E$23,4,FALSE))*(1-VLOOKUP($B112,'Ship &amp; EF Parameters'!$B$15:$G$23,6,FALSE))))</f>
        <v>0.65512574966866344</v>
      </c>
      <c r="G112" s="56">
        <f>IF(R40="","",(VLOOKUP($B112,'Ship &amp; EF Parameters'!$B$15:$D$23,3,FALSE)*(L22/'Ship &amp; EF Parameters'!$C23)^3)/((1-VLOOKUP($B112,'Ship &amp; EF Parameters'!$B$15:$E$23,4,FALSE))*(1-VLOOKUP($B112,'Ship &amp; EF Parameters'!$B$15:$G$23,6,FALSE))))</f>
        <v>0.62182081552333446</v>
      </c>
      <c r="H112" s="56">
        <f>IF(S40="","",(VLOOKUP($B112,'Ship &amp; EF Parameters'!$B$15:$D$23,3,FALSE)*(M22/'Ship &amp; EF Parameters'!$C23)^3)/((1-VLOOKUP($B112,'Ship &amp; EF Parameters'!$B$15:$E$23,4,FALSE))*(1-VLOOKUP($B112,'Ship &amp; EF Parameters'!$B$15:$G$23,6,FALSE))))</f>
        <v>0.58966421160057836</v>
      </c>
      <c r="I112" s="56">
        <f>IF(T40="","",(VLOOKUP($B112,'Ship &amp; EF Parameters'!$B$15:$D$23,3,FALSE)*(N22/'Ship &amp; EF Parameters'!$C23)^3)/((1-VLOOKUP($B112,'Ship &amp; EF Parameters'!$B$15:$E$23,4,FALSE))*(1-VLOOKUP($B112,'Ship &amp; EF Parameters'!$B$15:$G$23,6,FALSE))))</f>
        <v>0.55863579175613987</v>
      </c>
      <c r="J112" s="56">
        <f>IF(U40="","",(VLOOKUP($B112,'Ship &amp; EF Parameters'!$B$15:$D$23,3,FALSE)*(O22/'Ship &amp; EF Parameters'!$C23)^3)/((1-VLOOKUP($B112,'Ship &amp; EF Parameters'!$B$15:$E$23,4,FALSE))*(1-VLOOKUP($B112,'Ship &amp; EF Parameters'!$B$15:$G$23,6,FALSE))))</f>
        <v>0.52871540984576304</v>
      </c>
      <c r="K112" s="56">
        <f>IF(V40="","",(VLOOKUP($B112,'Ship &amp; EF Parameters'!$B$15:$D$23,3,FALSE)*(P22/'Ship &amp; EF Parameters'!$C23)^3)/((1-VLOOKUP($B112,'Ship &amp; EF Parameters'!$B$15:$E$23,4,FALSE))*(1-VLOOKUP($B112,'Ship &amp; EF Parameters'!$B$15:$G$23,6,FALSE))))</f>
        <v>0.49988291972519228</v>
      </c>
      <c r="L112" s="56">
        <f>IF(W40="","",(VLOOKUP($B112,'Ship &amp; EF Parameters'!$B$15:$D$23,3,FALSE)*(Q22/'Ship &amp; EF Parameters'!$C23)^3)/((1-VLOOKUP($B112,'Ship &amp; EF Parameters'!$B$15:$E$23,4,FALSE))*(1-VLOOKUP($B112,'Ship &amp; EF Parameters'!$B$15:$G$23,6,FALSE))))</f>
        <v>0.47211817525017197</v>
      </c>
      <c r="M112" s="56">
        <f>IF(X40="","",(VLOOKUP($B112,'Ship &amp; EF Parameters'!$B$15:$D$23,3,FALSE)*(R22/'Ship &amp; EF Parameters'!$C23)^3)/((1-VLOOKUP($B112,'Ship &amp; EF Parameters'!$B$15:$E$23,4,FALSE))*(1-VLOOKUP($B112,'Ship &amp; EF Parameters'!$B$15:$G$23,6,FALSE))))</f>
        <v>0.44540103027644645</v>
      </c>
      <c r="N112" s="57">
        <f>IF(Y40="","",(VLOOKUP($B112,'Ship &amp; EF Parameters'!$B$15:$D$23,3,FALSE)*(S22/'Ship &amp; EF Parameters'!$C23)^3)/((1-VLOOKUP($B112,'Ship &amp; EF Parameters'!$B$15:$E$23,4,FALSE))*(1-VLOOKUP($B112,'Ship &amp; EF Parameters'!$B$15:$G$23,6,FALSE))))</f>
        <v>0.41971133865975996</v>
      </c>
      <c r="O112" s="55">
        <f>IF(O40="","",(VLOOKUP($B112,'Ship &amp; EF Parameters'!$B$15:$D$23,3,FALSE)*(I22/'Ship &amp; EF Parameters'!$C23)^3)/((1-VLOOKUP($B112,'Ship &amp; EF Parameters'!$B$15:$E$23,4,FALSE))*(1-VLOOKUP($B112,'Ship &amp; EF Parameters'!$B$15:$G$23,6,FALSE))))</f>
        <v>0.72526119320406368</v>
      </c>
      <c r="P112" s="56">
        <f>IF(P40="","",(VLOOKUP($B112,'Ship &amp; EF Parameters'!$B$15:$D$23,3,FALSE)*(J22/'Ship &amp; EF Parameters'!$C23)^3)/((1-VLOOKUP($B112,'Ship &amp; EF Parameters'!$B$15:$E$23,4,FALSE))*(1-VLOOKUP($B112,'Ship &amp; EF Parameters'!$B$15:$G$23,6,FALSE))))</f>
        <v>0.68959916018082146</v>
      </c>
      <c r="Q112" s="56">
        <f>IF(Q40="","",(VLOOKUP($B112,'Ship &amp; EF Parameters'!$B$15:$D$23,3,FALSE)*(K22/'Ship &amp; EF Parameters'!$C23)^3)/((1-VLOOKUP($B112,'Ship &amp; EF Parameters'!$B$15:$E$23,4,FALSE))*(1-VLOOKUP($B112,'Ship &amp; EF Parameters'!$B$15:$G$23,6,FALSE))))</f>
        <v>0.65512574966866344</v>
      </c>
      <c r="R112" s="56">
        <f>IF(R40="","",(VLOOKUP($B112,'Ship &amp; EF Parameters'!$B$15:$D$23,3,FALSE)*(L22/'Ship &amp; EF Parameters'!$C23)^3)/((1-VLOOKUP($B112,'Ship &amp; EF Parameters'!$B$15:$E$23,4,FALSE))*(1-VLOOKUP($B112,'Ship &amp; EF Parameters'!$B$15:$G$23,6,FALSE))))</f>
        <v>0.62182081552333446</v>
      </c>
      <c r="S112" s="56">
        <f>IF(S40="","",(VLOOKUP($B112,'Ship &amp; EF Parameters'!$B$15:$D$23,3,FALSE)*(M22/'Ship &amp; EF Parameters'!$C23)^3)/((1-VLOOKUP($B112,'Ship &amp; EF Parameters'!$B$15:$E$23,4,FALSE))*(1-VLOOKUP($B112,'Ship &amp; EF Parameters'!$B$15:$G$23,6,FALSE))))</f>
        <v>0.58966421160057836</v>
      </c>
      <c r="T112" s="56">
        <f>IF(T40="","",(VLOOKUP($B112,'Ship &amp; EF Parameters'!$B$15:$D$23,3,FALSE)*(N22/'Ship &amp; EF Parameters'!$C23)^3)/((1-VLOOKUP($B112,'Ship &amp; EF Parameters'!$B$15:$E$23,4,FALSE))*(1-VLOOKUP($B112,'Ship &amp; EF Parameters'!$B$15:$G$23,6,FALSE))))</f>
        <v>0.55863579175613987</v>
      </c>
      <c r="U112" s="56">
        <f>IF(U40="","",(VLOOKUP($B112,'Ship &amp; EF Parameters'!$B$15:$D$23,3,FALSE)*(O22/'Ship &amp; EF Parameters'!$C23)^3)/((1-VLOOKUP($B112,'Ship &amp; EF Parameters'!$B$15:$E$23,4,FALSE))*(1-VLOOKUP($B112,'Ship &amp; EF Parameters'!$B$15:$G$23,6,FALSE))))</f>
        <v>0.52871540984576304</v>
      </c>
      <c r="V112" s="56">
        <f>IF(V40="","",(VLOOKUP($B112,'Ship &amp; EF Parameters'!$B$15:$D$23,3,FALSE)*(P22/'Ship &amp; EF Parameters'!$C23)^3)/((1-VLOOKUP($B112,'Ship &amp; EF Parameters'!$B$15:$E$23,4,FALSE))*(1-VLOOKUP($B112,'Ship &amp; EF Parameters'!$B$15:$G$23,6,FALSE))))</f>
        <v>0.49988291972519228</v>
      </c>
      <c r="W112" s="56">
        <f>IF(W40="","",(VLOOKUP($B112,'Ship &amp; EF Parameters'!$B$15:$D$23,3,FALSE)*(Q22/'Ship &amp; EF Parameters'!$C23)^3)/((1-VLOOKUP($B112,'Ship &amp; EF Parameters'!$B$15:$E$23,4,FALSE))*(1-VLOOKUP($B112,'Ship &amp; EF Parameters'!$B$15:$G$23,6,FALSE))))</f>
        <v>0.47211817525017197</v>
      </c>
      <c r="X112" s="56">
        <f>IF(X40="","",(VLOOKUP($B112,'Ship &amp; EF Parameters'!$B$15:$D$23,3,FALSE)*(R22/'Ship &amp; EF Parameters'!$C23)^3)/((1-VLOOKUP($B112,'Ship &amp; EF Parameters'!$B$15:$E$23,4,FALSE))*(1-VLOOKUP($B112,'Ship &amp; EF Parameters'!$B$15:$G$23,6,FALSE))))</f>
        <v>0.44540103027644645</v>
      </c>
      <c r="Y112" s="57">
        <f>IF(Y40="","",(VLOOKUP($B112,'Ship &amp; EF Parameters'!$B$15:$D$23,3,FALSE)*(S22/'Ship &amp; EF Parameters'!$C23)^3)/((1-VLOOKUP($B112,'Ship &amp; EF Parameters'!$B$15:$E$23,4,FALSE))*(1-VLOOKUP($B112,'Ship &amp; EF Parameters'!$B$15:$G$23,6,FALSE))))</f>
        <v>0.41971133865975996</v>
      </c>
      <c r="Z112" s="55">
        <f>IF(Z40="","",(VLOOKUP($B112,'Ship &amp; EF Parameters'!$B$15:$D$23,3,FALSE)*(I22/'Ship &amp; EF Parameters'!$C23)^3)/((1-VLOOKUP($B112,'Ship &amp; EF Parameters'!$B$15:$E$23,4,FALSE))*(1-VLOOKUP($B112,'Ship &amp; EF Parameters'!$B$15:$G$23,6,FALSE))))</f>
        <v>0.72526119320406368</v>
      </c>
      <c r="AA112" s="56">
        <f>IF(AA40="","",(VLOOKUP($B112,'Ship &amp; EF Parameters'!$B$15:$D$23,3,FALSE)*(J22/'Ship &amp; EF Parameters'!$C23)^3)/((1-VLOOKUP($B112,'Ship &amp; EF Parameters'!$B$15:$E$23,4,FALSE))*(1-VLOOKUP($B112,'Ship &amp; EF Parameters'!$B$15:$G$23,6,FALSE))))</f>
        <v>0.68959916018082146</v>
      </c>
      <c r="AB112" s="56">
        <f>IF(AB40="","",(VLOOKUP($B112,'Ship &amp; EF Parameters'!$B$15:$D$23,3,FALSE)*(K22/'Ship &amp; EF Parameters'!$C23)^3)/((1-VLOOKUP($B112,'Ship &amp; EF Parameters'!$B$15:$E$23,4,FALSE))*(1-VLOOKUP($B112,'Ship &amp; EF Parameters'!$B$15:$G$23,6,FALSE))))</f>
        <v>0.65512574966866344</v>
      </c>
      <c r="AC112" s="56">
        <f>IF(AC40="","",(VLOOKUP($B112,'Ship &amp; EF Parameters'!$B$15:$D$23,3,FALSE)*(L22/'Ship &amp; EF Parameters'!$C23)^3)/((1-VLOOKUP($B112,'Ship &amp; EF Parameters'!$B$15:$E$23,4,FALSE))*(1-VLOOKUP($B112,'Ship &amp; EF Parameters'!$B$15:$G$23,6,FALSE))))</f>
        <v>0.62182081552333446</v>
      </c>
      <c r="AD112" s="56">
        <f>IF(AD40="","",(VLOOKUP($B112,'Ship &amp; EF Parameters'!$B$15:$D$23,3,FALSE)*(M22/'Ship &amp; EF Parameters'!$C23)^3)/((1-VLOOKUP($B112,'Ship &amp; EF Parameters'!$B$15:$E$23,4,FALSE))*(1-VLOOKUP($B112,'Ship &amp; EF Parameters'!$B$15:$G$23,6,FALSE))))</f>
        <v>0.58966421160057836</v>
      </c>
      <c r="AE112" s="56">
        <f>IF(AE40="","",(VLOOKUP($B112,'Ship &amp; EF Parameters'!$B$15:$D$23,3,FALSE)*(N22/'Ship &amp; EF Parameters'!$C23)^3)/((1-VLOOKUP($B112,'Ship &amp; EF Parameters'!$B$15:$E$23,4,FALSE))*(1-VLOOKUP($B112,'Ship &amp; EF Parameters'!$B$15:$G$23,6,FALSE))))</f>
        <v>0.55863579175613987</v>
      </c>
      <c r="AF112" s="56">
        <f>IF(AF40="","",(VLOOKUP($B112,'Ship &amp; EF Parameters'!$B$15:$D$23,3,FALSE)*(O22/'Ship &amp; EF Parameters'!$C23)^3)/((1-VLOOKUP($B112,'Ship &amp; EF Parameters'!$B$15:$E$23,4,FALSE))*(1-VLOOKUP($B112,'Ship &amp; EF Parameters'!$B$15:$G$23,6,FALSE))))</f>
        <v>0.52871540984576304</v>
      </c>
      <c r="AG112" s="56">
        <f>IF(AG40="","",(VLOOKUP($B112,'Ship &amp; EF Parameters'!$B$15:$D$23,3,FALSE)*(P22/'Ship &amp; EF Parameters'!$C23)^3)/((1-VLOOKUP($B112,'Ship &amp; EF Parameters'!$B$15:$E$23,4,FALSE))*(1-VLOOKUP($B112,'Ship &amp; EF Parameters'!$B$15:$G$23,6,FALSE))))</f>
        <v>0.49988291972519228</v>
      </c>
      <c r="AH112" s="56">
        <f>IF(AH40="","",(VLOOKUP($B112,'Ship &amp; EF Parameters'!$B$15:$D$23,3,FALSE)*(Q22/'Ship &amp; EF Parameters'!$C23)^3)/((1-VLOOKUP($B112,'Ship &amp; EF Parameters'!$B$15:$E$23,4,FALSE))*(1-VLOOKUP($B112,'Ship &amp; EF Parameters'!$B$15:$G$23,6,FALSE))))</f>
        <v>0.47211817525017197</v>
      </c>
      <c r="AI112" s="56">
        <f>IF(AI40="","",(VLOOKUP($B112,'Ship &amp; EF Parameters'!$B$15:$D$23,3,FALSE)*(R22/'Ship &amp; EF Parameters'!$C23)^3)/((1-VLOOKUP($B112,'Ship &amp; EF Parameters'!$B$15:$E$23,4,FALSE))*(1-VLOOKUP($B112,'Ship &amp; EF Parameters'!$B$15:$G$23,6,FALSE))))</f>
        <v>0.44540103027644645</v>
      </c>
      <c r="AJ112" s="57">
        <f>IF(AJ40="","",(VLOOKUP($B112,'Ship &amp; EF Parameters'!$B$15:$D$23,3,FALSE)*(S22/'Ship &amp; EF Parameters'!$C23)^3)/((1-VLOOKUP($B112,'Ship &amp; EF Parameters'!$B$15:$E$23,4,FALSE))*(1-VLOOKUP($B112,'Ship &amp; EF Parameters'!$B$15:$G$23,6,FALSE))))</f>
        <v>0.41971133865975996</v>
      </c>
      <c r="AK112" s="55">
        <f>IF(AK40="","",(VLOOKUP($B112,'Ship &amp; EF Parameters'!$B$15:$D$23,3,FALSE)*(I22/'Ship &amp; EF Parameters'!$C23)^3)/((1-VLOOKUP($B112,'Ship &amp; EF Parameters'!$B$15:$E$23,4,FALSE))*(1-VLOOKUP($B112,'Ship &amp; EF Parameters'!$B$15:$G$23,6,FALSE))))</f>
        <v>0.72526119320406368</v>
      </c>
      <c r="AL112" s="56">
        <f>IF(AL40="","",(VLOOKUP($B112,'Ship &amp; EF Parameters'!$B$15:$D$23,3,FALSE)*(J22/'Ship &amp; EF Parameters'!$C23)^3)/((1-VLOOKUP($B112,'Ship &amp; EF Parameters'!$B$15:$E$23,4,FALSE))*(1-VLOOKUP($B112,'Ship &amp; EF Parameters'!$B$15:$G$23,6,FALSE))))</f>
        <v>0.68959916018082146</v>
      </c>
      <c r="AM112" s="56">
        <f>IF(AM40="","",(VLOOKUP($B112,'Ship &amp; EF Parameters'!$B$15:$D$23,3,FALSE)*(K22/'Ship &amp; EF Parameters'!$C23)^3)/((1-VLOOKUP($B112,'Ship &amp; EF Parameters'!$B$15:$E$23,4,FALSE))*(1-VLOOKUP($B112,'Ship &amp; EF Parameters'!$B$15:$G$23,6,FALSE))))</f>
        <v>0.65512574966866344</v>
      </c>
      <c r="AN112" s="56">
        <f>IF(AN40="","",(VLOOKUP($B112,'Ship &amp; EF Parameters'!$B$15:$D$23,3,FALSE)*(L22/'Ship &amp; EF Parameters'!$C23)^3)/((1-VLOOKUP($B112,'Ship &amp; EF Parameters'!$B$15:$E$23,4,FALSE))*(1-VLOOKUP($B112,'Ship &amp; EF Parameters'!$B$15:$G$23,6,FALSE))))</f>
        <v>0.62182081552333446</v>
      </c>
      <c r="AO112" s="56">
        <f>IF(AO40="","",(VLOOKUP($B112,'Ship &amp; EF Parameters'!$B$15:$D$23,3,FALSE)*(M22/'Ship &amp; EF Parameters'!$C23)^3)/((1-VLOOKUP($B112,'Ship &amp; EF Parameters'!$B$15:$E$23,4,FALSE))*(1-VLOOKUP($B112,'Ship &amp; EF Parameters'!$B$15:$G$23,6,FALSE))))</f>
        <v>0.58966421160057836</v>
      </c>
      <c r="AP112" s="56">
        <f>IF(AP40="","",(VLOOKUP($B112,'Ship &amp; EF Parameters'!$B$15:$D$23,3,FALSE)*(N22/'Ship &amp; EF Parameters'!$C23)^3)/((1-VLOOKUP($B112,'Ship &amp; EF Parameters'!$B$15:$E$23,4,FALSE))*(1-VLOOKUP($B112,'Ship &amp; EF Parameters'!$B$15:$G$23,6,FALSE))))</f>
        <v>0.55863579175613987</v>
      </c>
      <c r="AQ112" s="56">
        <f>IF(AQ40="","",(VLOOKUP($B112,'Ship &amp; EF Parameters'!$B$15:$D$23,3,FALSE)*(O22/'Ship &amp; EF Parameters'!$C23)^3)/((1-VLOOKUP($B112,'Ship &amp; EF Parameters'!$B$15:$E$23,4,FALSE))*(1-VLOOKUP($B112,'Ship &amp; EF Parameters'!$B$15:$G$23,6,FALSE))))</f>
        <v>0.52871540984576304</v>
      </c>
      <c r="AR112" s="56">
        <f>IF(AR40="","",(VLOOKUP($B112,'Ship &amp; EF Parameters'!$B$15:$D$23,3,FALSE)*(P22/'Ship &amp; EF Parameters'!$C23)^3)/((1-VLOOKUP($B112,'Ship &amp; EF Parameters'!$B$15:$E$23,4,FALSE))*(1-VLOOKUP($B112,'Ship &amp; EF Parameters'!$B$15:$G$23,6,FALSE))))</f>
        <v>0.49988291972519228</v>
      </c>
      <c r="AS112" s="56">
        <f>IF(AS40="","",(VLOOKUP($B112,'Ship &amp; EF Parameters'!$B$15:$D$23,3,FALSE)*(Q22/'Ship &amp; EF Parameters'!$C23)^3)/((1-VLOOKUP($B112,'Ship &amp; EF Parameters'!$B$15:$E$23,4,FALSE))*(1-VLOOKUP($B112,'Ship &amp; EF Parameters'!$B$15:$G$23,6,FALSE))))</f>
        <v>0.47211817525017197</v>
      </c>
      <c r="AT112" s="56">
        <f>IF(AT40="","",(VLOOKUP($B112,'Ship &amp; EF Parameters'!$B$15:$D$23,3,FALSE)*(R22/'Ship &amp; EF Parameters'!$C23)^3)/((1-VLOOKUP($B112,'Ship &amp; EF Parameters'!$B$15:$E$23,4,FALSE))*(1-VLOOKUP($B112,'Ship &amp; EF Parameters'!$B$15:$G$23,6,FALSE))))</f>
        <v>0.44540103027644645</v>
      </c>
      <c r="AU112" s="57">
        <f>IF(AU40="","",(VLOOKUP($B112,'Ship &amp; EF Parameters'!$B$15:$D$23,3,FALSE)*(S22/'Ship &amp; EF Parameters'!$C23)^3)/((1-VLOOKUP($B112,'Ship &amp; EF Parameters'!$B$15:$E$23,4,FALSE))*(1-VLOOKUP($B112,'Ship &amp; EF Parameters'!$B$15:$G$23,6,FALSE))))</f>
        <v>0.41971133865975996</v>
      </c>
      <c r="AV112" s="55">
        <f>IF(AV40="","",(VLOOKUP($B112,'Ship &amp; EF Parameters'!$B$15:$D$23,3,FALSE)*(I22/'Ship &amp; EF Parameters'!$C23)^3)/((1-VLOOKUP($B112,'Ship &amp; EF Parameters'!$B$15:$E$23,4,FALSE))*(1-VLOOKUP($B112,'Ship &amp; EF Parameters'!$B$15:$G$23,6,FALSE))))</f>
        <v>0.72526119320406368</v>
      </c>
      <c r="AW112" s="56">
        <f>IF(AW40="","",(VLOOKUP($B112,'Ship &amp; EF Parameters'!$B$15:$D$23,3,FALSE)*(J22/'Ship &amp; EF Parameters'!$C23)^3)/((1-VLOOKUP($B112,'Ship &amp; EF Parameters'!$B$15:$E$23,4,FALSE))*(1-VLOOKUP($B112,'Ship &amp; EF Parameters'!$B$15:$G$23,6,FALSE))))</f>
        <v>0.68959916018082146</v>
      </c>
      <c r="AX112" s="56">
        <f>IF(AX40="","",(VLOOKUP($B112,'Ship &amp; EF Parameters'!$B$15:$D$23,3,FALSE)*(K22/'Ship &amp; EF Parameters'!$C23)^3)/((1-VLOOKUP($B112,'Ship &amp; EF Parameters'!$B$15:$E$23,4,FALSE))*(1-VLOOKUP($B112,'Ship &amp; EF Parameters'!$B$15:$G$23,6,FALSE))))</f>
        <v>0.65512574966866344</v>
      </c>
      <c r="AY112" s="56">
        <f>IF(AY40="","",(VLOOKUP($B112,'Ship &amp; EF Parameters'!$B$15:$D$23,3,FALSE)*(L22/'Ship &amp; EF Parameters'!$C23)^3)/((1-VLOOKUP($B112,'Ship &amp; EF Parameters'!$B$15:$E$23,4,FALSE))*(1-VLOOKUP($B112,'Ship &amp; EF Parameters'!$B$15:$G$23,6,FALSE))))</f>
        <v>0.62182081552333446</v>
      </c>
      <c r="AZ112" s="56">
        <f>IF(AZ40="","",(VLOOKUP($B112,'Ship &amp; EF Parameters'!$B$15:$D$23,3,FALSE)*(M22/'Ship &amp; EF Parameters'!$C23)^3)/((1-VLOOKUP($B112,'Ship &amp; EF Parameters'!$B$15:$E$23,4,FALSE))*(1-VLOOKUP($B112,'Ship &amp; EF Parameters'!$B$15:$G$23,6,FALSE))))</f>
        <v>0.58966421160057836</v>
      </c>
      <c r="BA112" s="56">
        <f>IF(BA40="","",(VLOOKUP($B112,'Ship &amp; EF Parameters'!$B$15:$D$23,3,FALSE)*(N22/'Ship &amp; EF Parameters'!$C23)^3)/((1-VLOOKUP($B112,'Ship &amp; EF Parameters'!$B$15:$E$23,4,FALSE))*(1-VLOOKUP($B112,'Ship &amp; EF Parameters'!$B$15:$G$23,6,FALSE))))</f>
        <v>0.55863579175613987</v>
      </c>
      <c r="BB112" s="56">
        <f>IF(BB40="","",(VLOOKUP($B112,'Ship &amp; EF Parameters'!$B$15:$D$23,3,FALSE)*(O22/'Ship &amp; EF Parameters'!$C23)^3)/((1-VLOOKUP($B112,'Ship &amp; EF Parameters'!$B$15:$E$23,4,FALSE))*(1-VLOOKUP($B112,'Ship &amp; EF Parameters'!$B$15:$G$23,6,FALSE))))</f>
        <v>0.52871540984576304</v>
      </c>
      <c r="BC112" s="56">
        <f>IF(BC40="","",(VLOOKUP($B112,'Ship &amp; EF Parameters'!$B$15:$D$23,3,FALSE)*(P22/'Ship &amp; EF Parameters'!$C23)^3)/((1-VLOOKUP($B112,'Ship &amp; EF Parameters'!$B$15:$E$23,4,FALSE))*(1-VLOOKUP($B112,'Ship &amp; EF Parameters'!$B$15:$G$23,6,FALSE))))</f>
        <v>0.49988291972519228</v>
      </c>
      <c r="BD112" s="56">
        <f>IF(BD40="","",(VLOOKUP($B112,'Ship &amp; EF Parameters'!$B$15:$D$23,3,FALSE)*(Q22/'Ship &amp; EF Parameters'!$C23)^3)/((1-VLOOKUP($B112,'Ship &amp; EF Parameters'!$B$15:$E$23,4,FALSE))*(1-VLOOKUP($B112,'Ship &amp; EF Parameters'!$B$15:$G$23,6,FALSE))))</f>
        <v>0.47211817525017197</v>
      </c>
      <c r="BE112" s="56">
        <f>IF(BE40="","",(VLOOKUP($B112,'Ship &amp; EF Parameters'!$B$15:$D$23,3,FALSE)*(R22/'Ship &amp; EF Parameters'!$C23)^3)/((1-VLOOKUP($B112,'Ship &amp; EF Parameters'!$B$15:$E$23,4,FALSE))*(1-VLOOKUP($B112,'Ship &amp; EF Parameters'!$B$15:$G$23,6,FALSE))))</f>
        <v>0.44540103027644645</v>
      </c>
      <c r="BF112" s="57">
        <f>IF(BF40="","",(VLOOKUP($B112,'Ship &amp; EF Parameters'!$B$15:$D$23,3,FALSE)*(S22/'Ship &amp; EF Parameters'!$C23)^3)/((1-VLOOKUP($B112,'Ship &amp; EF Parameters'!$B$15:$E$23,4,FALSE))*(1-VLOOKUP($B112,'Ship &amp; EF Parameters'!$B$15:$G$23,6,FALSE))))</f>
        <v>0.41971133865975996</v>
      </c>
      <c r="BG112" s="41"/>
      <c r="BH112" s="41"/>
      <c r="BI112" s="41"/>
      <c r="BJ112" s="41"/>
      <c r="BK112" s="41"/>
      <c r="BL112" s="41"/>
      <c r="BM112" s="41"/>
      <c r="BN112" s="41"/>
      <c r="BO112" s="41"/>
      <c r="BP112" s="41"/>
      <c r="BQ112" s="41"/>
      <c r="BR112" s="41"/>
      <c r="BS112" s="41"/>
      <c r="BT112" s="41"/>
      <c r="BU112" s="41"/>
      <c r="BV112" s="41"/>
      <c r="BW112" s="41"/>
      <c r="BX112" s="41"/>
      <c r="BY112" s="41"/>
    </row>
    <row r="113" spans="1:77" s="40" customFormat="1">
      <c r="D113" s="41"/>
      <c r="E113" s="41"/>
      <c r="F113" s="41"/>
      <c r="G113" s="41"/>
      <c r="H113" s="41"/>
      <c r="I113" s="41"/>
      <c r="J113" s="41"/>
      <c r="K113" s="41"/>
      <c r="L113" s="41"/>
      <c r="M113" s="41"/>
      <c r="N113" s="41"/>
      <c r="O113" s="41"/>
      <c r="P113" s="41"/>
      <c r="Q113" s="41"/>
      <c r="R113" s="41"/>
      <c r="S113" s="41"/>
      <c r="T113" s="41"/>
      <c r="U113" s="41"/>
      <c r="V113" s="41"/>
      <c r="W113" s="41"/>
      <c r="X113" s="41"/>
      <c r="Y113" s="41"/>
      <c r="Z113" s="41"/>
      <c r="AA113" s="41"/>
      <c r="AB113" s="41"/>
      <c r="AC113" s="41"/>
      <c r="AD113" s="41"/>
      <c r="AE113" s="41"/>
      <c r="AF113" s="41"/>
      <c r="AG113" s="41"/>
      <c r="AH113" s="41"/>
      <c r="AI113" s="41"/>
      <c r="AJ113" s="41"/>
      <c r="AK113" s="41"/>
      <c r="AL113" s="41"/>
      <c r="AM113" s="41"/>
      <c r="AN113" s="41"/>
      <c r="AO113" s="41"/>
      <c r="AP113" s="41"/>
      <c r="AQ113" s="41"/>
      <c r="AR113" s="41"/>
      <c r="AS113" s="41"/>
      <c r="AT113" s="41"/>
      <c r="AU113" s="41"/>
      <c r="AV113" s="41"/>
      <c r="AW113" s="41"/>
      <c r="AX113" s="41"/>
      <c r="AY113" s="41"/>
      <c r="AZ113" s="41"/>
      <c r="BA113" s="41"/>
      <c r="BB113" s="41"/>
      <c r="BC113" s="41"/>
      <c r="BD113" s="41"/>
      <c r="BE113" s="41"/>
      <c r="BF113" s="41"/>
      <c r="BG113" s="41"/>
      <c r="BH113" s="41"/>
      <c r="BI113" s="41"/>
      <c r="BJ113" s="41"/>
      <c r="BK113" s="41"/>
      <c r="BL113" s="41"/>
      <c r="BM113" s="41"/>
      <c r="BN113" s="41"/>
      <c r="BO113" s="41"/>
      <c r="BP113" s="41"/>
      <c r="BQ113" s="41"/>
      <c r="BR113" s="41"/>
      <c r="BS113" s="41"/>
      <c r="BT113" s="41"/>
      <c r="BU113" s="41"/>
      <c r="BV113" s="41"/>
      <c r="BW113" s="41"/>
      <c r="BX113" s="41"/>
      <c r="BY113" s="41"/>
    </row>
    <row r="114" spans="1:77" s="40" customFormat="1">
      <c r="D114" s="41"/>
      <c r="E114" s="41"/>
      <c r="F114" s="41"/>
      <c r="G114" s="41"/>
      <c r="H114" s="41"/>
      <c r="I114" s="41"/>
      <c r="J114" s="41"/>
      <c r="K114" s="41"/>
      <c r="L114" s="41"/>
      <c r="M114" s="41"/>
      <c r="N114" s="41"/>
      <c r="O114" s="41"/>
      <c r="P114" s="41"/>
      <c r="Q114" s="41"/>
      <c r="R114" s="41"/>
      <c r="S114" s="41"/>
      <c r="T114" s="41"/>
      <c r="U114" s="41"/>
      <c r="V114" s="41"/>
      <c r="W114" s="41"/>
      <c r="X114" s="41"/>
      <c r="Y114" s="41"/>
      <c r="Z114" s="41"/>
      <c r="AA114" s="41"/>
      <c r="AB114" s="41"/>
      <c r="AC114" s="41"/>
      <c r="AD114" s="41"/>
      <c r="AE114" s="41"/>
      <c r="AF114" s="41"/>
      <c r="AG114" s="41"/>
      <c r="AH114" s="41"/>
      <c r="AI114" s="41"/>
      <c r="AJ114" s="41"/>
      <c r="AK114" s="41"/>
      <c r="AL114" s="41"/>
      <c r="AM114" s="41"/>
      <c r="AN114" s="41"/>
      <c r="AO114" s="41"/>
      <c r="AP114" s="41"/>
      <c r="AQ114" s="41"/>
      <c r="AR114" s="41"/>
      <c r="AS114" s="41"/>
      <c r="AT114" s="41"/>
      <c r="AU114" s="41"/>
      <c r="AV114" s="41"/>
      <c r="AW114" s="41"/>
      <c r="AX114" s="41"/>
      <c r="AY114" s="41"/>
      <c r="AZ114" s="41"/>
      <c r="BA114" s="41"/>
      <c r="BB114" s="41"/>
      <c r="BC114" s="41"/>
      <c r="BD114" s="41"/>
      <c r="BE114" s="41"/>
      <c r="BF114" s="41"/>
      <c r="BG114" s="41"/>
      <c r="BH114" s="41"/>
      <c r="BI114" s="41"/>
      <c r="BJ114" s="41"/>
      <c r="BK114" s="41"/>
      <c r="BL114" s="41"/>
      <c r="BM114" s="41"/>
      <c r="BN114" s="41"/>
      <c r="BO114" s="41"/>
      <c r="BP114" s="41"/>
      <c r="BQ114" s="41"/>
      <c r="BR114" s="41"/>
      <c r="BS114" s="41"/>
      <c r="BT114" s="41"/>
      <c r="BU114" s="41"/>
      <c r="BV114" s="41"/>
      <c r="BW114" s="41"/>
      <c r="BX114" s="41"/>
      <c r="BY114" s="41"/>
    </row>
    <row r="115" spans="1:77" s="40" customFormat="1">
      <c r="D115" s="41"/>
      <c r="E115" s="41"/>
      <c r="F115" s="41"/>
      <c r="G115" s="41"/>
      <c r="H115" s="41"/>
      <c r="I115" s="41"/>
      <c r="J115" s="41"/>
      <c r="K115" s="41"/>
      <c r="L115" s="41"/>
      <c r="M115" s="41"/>
      <c r="N115" s="41"/>
      <c r="O115" s="41"/>
      <c r="P115" s="41"/>
      <c r="Q115" s="41"/>
      <c r="R115" s="41"/>
      <c r="S115" s="41"/>
      <c r="T115" s="41"/>
      <c r="U115" s="41"/>
      <c r="V115" s="41"/>
      <c r="W115" s="41"/>
      <c r="X115" s="41"/>
      <c r="Y115" s="41"/>
      <c r="Z115" s="41"/>
      <c r="AA115" s="41"/>
      <c r="AB115" s="41"/>
      <c r="AC115" s="41"/>
      <c r="AD115" s="41"/>
      <c r="AE115" s="41"/>
      <c r="AF115" s="41"/>
      <c r="AG115" s="41"/>
      <c r="AH115" s="41"/>
      <c r="AI115" s="41"/>
      <c r="AJ115" s="41"/>
      <c r="AK115" s="41"/>
      <c r="AL115" s="41"/>
      <c r="AM115" s="41"/>
      <c r="AN115" s="41"/>
      <c r="AO115" s="41"/>
      <c r="AP115" s="41"/>
      <c r="AQ115" s="41"/>
      <c r="AR115" s="41"/>
      <c r="AS115" s="41"/>
      <c r="AT115" s="41"/>
      <c r="AU115" s="41"/>
      <c r="AV115" s="41"/>
      <c r="AW115" s="41"/>
      <c r="AX115" s="41"/>
      <c r="AY115" s="41"/>
      <c r="AZ115" s="41"/>
      <c r="BA115" s="41"/>
      <c r="BB115" s="41"/>
      <c r="BC115" s="41"/>
      <c r="BD115" s="41"/>
      <c r="BE115" s="41"/>
      <c r="BF115" s="41"/>
      <c r="BG115" s="41"/>
      <c r="BH115" s="41"/>
      <c r="BI115" s="41"/>
      <c r="BJ115" s="41"/>
      <c r="BK115" s="41"/>
      <c r="BL115" s="41"/>
      <c r="BM115" s="41"/>
      <c r="BN115" s="41"/>
      <c r="BO115" s="41"/>
      <c r="BP115" s="41"/>
      <c r="BQ115" s="41"/>
      <c r="BR115" s="41"/>
      <c r="BS115" s="41"/>
      <c r="BT115" s="41"/>
      <c r="BU115" s="41"/>
      <c r="BV115" s="41"/>
      <c r="BW115" s="41"/>
      <c r="BX115" s="41"/>
      <c r="BY115" s="41"/>
    </row>
    <row r="116" spans="1:77" s="40" customFormat="1">
      <c r="D116" s="41"/>
      <c r="E116" s="41"/>
      <c r="F116" s="41"/>
      <c r="G116" s="41"/>
      <c r="H116" s="41"/>
      <c r="I116" s="41"/>
      <c r="J116" s="41"/>
      <c r="K116" s="41"/>
      <c r="L116" s="41"/>
      <c r="M116" s="41"/>
      <c r="N116" s="41"/>
      <c r="O116" s="41"/>
      <c r="P116" s="41"/>
      <c r="Q116" s="41"/>
      <c r="R116" s="41"/>
      <c r="S116" s="41"/>
      <c r="T116" s="41"/>
      <c r="U116" s="41"/>
      <c r="V116" s="41"/>
      <c r="W116" s="41"/>
      <c r="X116" s="41"/>
      <c r="Y116" s="41"/>
      <c r="Z116" s="41"/>
      <c r="AA116" s="41"/>
      <c r="AB116" s="41"/>
      <c r="AC116" s="41"/>
      <c r="AD116" s="41"/>
      <c r="AE116" s="41"/>
      <c r="AF116" s="41"/>
      <c r="AG116" s="41"/>
      <c r="AH116" s="41"/>
      <c r="AI116" s="41"/>
      <c r="AJ116" s="41"/>
      <c r="AK116" s="41"/>
      <c r="AL116" s="41"/>
      <c r="AM116" s="41"/>
      <c r="AN116" s="41"/>
      <c r="AO116" s="41"/>
      <c r="AP116" s="41"/>
      <c r="AQ116" s="41"/>
      <c r="AR116" s="41"/>
      <c r="AS116" s="41"/>
      <c r="AT116" s="41"/>
      <c r="AU116" s="41"/>
      <c r="AV116" s="41"/>
      <c r="AW116" s="41"/>
      <c r="AX116" s="41"/>
      <c r="AY116" s="41"/>
      <c r="AZ116" s="41"/>
      <c r="BA116" s="41"/>
      <c r="BB116" s="41"/>
      <c r="BC116" s="41"/>
      <c r="BD116" s="41"/>
      <c r="BE116" s="41"/>
      <c r="BF116" s="41"/>
      <c r="BG116" s="41"/>
      <c r="BH116" s="41"/>
      <c r="BI116" s="41"/>
      <c r="BJ116" s="41"/>
      <c r="BK116" s="41"/>
      <c r="BL116" s="41"/>
      <c r="BM116" s="41"/>
      <c r="BN116" s="41"/>
      <c r="BO116" s="41"/>
      <c r="BP116" s="41"/>
      <c r="BQ116" s="41"/>
      <c r="BR116" s="41"/>
      <c r="BS116" s="41"/>
      <c r="BT116" s="41"/>
      <c r="BU116" s="41"/>
      <c r="BV116" s="41"/>
      <c r="BW116" s="41"/>
      <c r="BX116" s="41"/>
      <c r="BY116" s="41"/>
    </row>
    <row r="117" spans="1:77" s="40" customFormat="1">
      <c r="A117" s="42" t="s">
        <v>146</v>
      </c>
      <c r="D117" s="283"/>
      <c r="E117" s="283"/>
      <c r="F117" s="283"/>
      <c r="G117" s="283"/>
      <c r="H117" s="283"/>
      <c r="I117" s="283"/>
      <c r="J117" s="283"/>
      <c r="K117" s="283"/>
      <c r="L117" s="283"/>
      <c r="M117" s="283"/>
      <c r="N117" s="283"/>
      <c r="O117" s="283"/>
      <c r="P117" s="283"/>
      <c r="Q117" s="283"/>
      <c r="R117" s="283"/>
      <c r="S117" s="283"/>
      <c r="T117" s="283"/>
      <c r="U117" s="283"/>
      <c r="V117" s="283"/>
      <c r="W117" s="283"/>
      <c r="X117" s="283"/>
      <c r="Y117" s="283"/>
      <c r="Z117" s="283"/>
      <c r="AA117" s="283"/>
      <c r="AB117" s="283"/>
      <c r="AC117" s="283"/>
      <c r="AD117" s="283"/>
      <c r="AE117" s="283"/>
      <c r="AF117" s="283"/>
      <c r="AG117" s="283"/>
      <c r="AH117" s="283"/>
      <c r="AI117" s="283"/>
      <c r="AJ117" s="283"/>
      <c r="AK117" s="283"/>
      <c r="AL117" s="283"/>
      <c r="AM117" s="283"/>
      <c r="AN117" s="283"/>
      <c r="AO117" s="283"/>
      <c r="AP117" s="283"/>
      <c r="AQ117" s="283"/>
      <c r="AR117" s="283"/>
      <c r="AS117" s="283"/>
      <c r="AT117" s="283"/>
      <c r="AU117" s="283"/>
      <c r="AV117" s="283"/>
      <c r="AW117" s="283"/>
      <c r="AX117" s="283"/>
      <c r="AY117" s="283"/>
      <c r="AZ117" s="283"/>
      <c r="BA117" s="283"/>
      <c r="BB117" s="283"/>
      <c r="BC117" s="283"/>
      <c r="BD117" s="283"/>
      <c r="BE117" s="283"/>
      <c r="BF117" s="283"/>
      <c r="BG117" s="41"/>
      <c r="BH117" s="41"/>
      <c r="BI117" s="41"/>
      <c r="BJ117" s="41"/>
      <c r="BK117" s="41"/>
      <c r="BL117" s="41"/>
      <c r="BM117" s="41"/>
      <c r="BN117" s="41"/>
      <c r="BO117" s="41"/>
      <c r="BP117" s="41"/>
      <c r="BQ117" s="41"/>
      <c r="BR117" s="41"/>
      <c r="BS117" s="41"/>
      <c r="BT117" s="41"/>
      <c r="BU117" s="41"/>
      <c r="BV117" s="41"/>
      <c r="BW117" s="41"/>
      <c r="BX117" s="41"/>
      <c r="BY117" s="41"/>
    </row>
    <row r="118" spans="1:77" s="40" customFormat="1" ht="18" customHeight="1">
      <c r="A118" s="44"/>
      <c r="B118" s="45"/>
      <c r="C118" s="47"/>
      <c r="D118" s="277" t="s">
        <v>66</v>
      </c>
      <c r="E118" s="278"/>
      <c r="F118" s="278"/>
      <c r="G118" s="278"/>
      <c r="H118" s="278"/>
      <c r="I118" s="278"/>
      <c r="J118" s="278"/>
      <c r="K118" s="278"/>
      <c r="L118" s="278"/>
      <c r="M118" s="278"/>
      <c r="N118" s="279"/>
      <c r="O118" s="277" t="s">
        <v>66</v>
      </c>
      <c r="P118" s="278"/>
      <c r="Q118" s="278"/>
      <c r="R118" s="278"/>
      <c r="S118" s="278"/>
      <c r="T118" s="278"/>
      <c r="U118" s="278"/>
      <c r="V118" s="278"/>
      <c r="W118" s="278"/>
      <c r="X118" s="278"/>
      <c r="Y118" s="279"/>
      <c r="Z118" s="277" t="s">
        <v>66</v>
      </c>
      <c r="AA118" s="278"/>
      <c r="AB118" s="278"/>
      <c r="AC118" s="278"/>
      <c r="AD118" s="278"/>
      <c r="AE118" s="278"/>
      <c r="AF118" s="278"/>
      <c r="AG118" s="278"/>
      <c r="AH118" s="278"/>
      <c r="AI118" s="278"/>
      <c r="AJ118" s="279"/>
      <c r="AK118" s="277" t="s">
        <v>66</v>
      </c>
      <c r="AL118" s="278"/>
      <c r="AM118" s="278"/>
      <c r="AN118" s="278"/>
      <c r="AO118" s="278"/>
      <c r="AP118" s="278"/>
      <c r="AQ118" s="278"/>
      <c r="AR118" s="278"/>
      <c r="AS118" s="278"/>
      <c r="AT118" s="278"/>
      <c r="AU118" s="279"/>
      <c r="AV118" s="277" t="s">
        <v>66</v>
      </c>
      <c r="AW118" s="278"/>
      <c r="AX118" s="278"/>
      <c r="AY118" s="278"/>
      <c r="AZ118" s="278"/>
      <c r="BA118" s="278"/>
      <c r="BB118" s="278"/>
      <c r="BC118" s="278"/>
      <c r="BD118" s="278"/>
      <c r="BE118" s="278"/>
      <c r="BF118" s="279"/>
      <c r="BG118" s="41"/>
      <c r="BH118" s="41"/>
      <c r="BI118" s="41"/>
      <c r="BJ118" s="41"/>
      <c r="BK118" s="41"/>
      <c r="BL118" s="41"/>
      <c r="BM118" s="41"/>
      <c r="BN118" s="41"/>
      <c r="BO118" s="41"/>
      <c r="BP118" s="41"/>
      <c r="BQ118" s="41"/>
      <c r="BR118" s="41"/>
      <c r="BS118" s="41"/>
      <c r="BT118" s="41"/>
      <c r="BU118" s="41"/>
      <c r="BV118" s="41"/>
      <c r="BW118" s="41"/>
      <c r="BX118" s="41"/>
      <c r="BY118" s="41"/>
    </row>
    <row r="119" spans="1:77" s="40" customFormat="1">
      <c r="A119" s="44" t="s">
        <v>0</v>
      </c>
      <c r="B119" s="45" t="s">
        <v>3</v>
      </c>
      <c r="C119" s="47"/>
      <c r="D119" s="277" t="s">
        <v>16</v>
      </c>
      <c r="E119" s="278"/>
      <c r="F119" s="278"/>
      <c r="G119" s="278"/>
      <c r="H119" s="278"/>
      <c r="I119" s="278"/>
      <c r="J119" s="278"/>
      <c r="K119" s="278"/>
      <c r="L119" s="278"/>
      <c r="M119" s="278"/>
      <c r="N119" s="279"/>
      <c r="O119" s="277" t="s">
        <v>8</v>
      </c>
      <c r="P119" s="278"/>
      <c r="Q119" s="278"/>
      <c r="R119" s="278"/>
      <c r="S119" s="278"/>
      <c r="T119" s="278"/>
      <c r="U119" s="278"/>
      <c r="V119" s="278"/>
      <c r="W119" s="278"/>
      <c r="X119" s="278"/>
      <c r="Y119" s="279"/>
      <c r="Z119" s="277" t="s">
        <v>9</v>
      </c>
      <c r="AA119" s="278"/>
      <c r="AB119" s="278"/>
      <c r="AC119" s="278"/>
      <c r="AD119" s="278"/>
      <c r="AE119" s="278"/>
      <c r="AF119" s="278"/>
      <c r="AG119" s="278"/>
      <c r="AH119" s="278"/>
      <c r="AI119" s="278"/>
      <c r="AJ119" s="279"/>
      <c r="AK119" s="277" t="s">
        <v>10</v>
      </c>
      <c r="AL119" s="278"/>
      <c r="AM119" s="278"/>
      <c r="AN119" s="278"/>
      <c r="AO119" s="278"/>
      <c r="AP119" s="278"/>
      <c r="AQ119" s="278"/>
      <c r="AR119" s="278"/>
      <c r="AS119" s="278"/>
      <c r="AT119" s="278"/>
      <c r="AU119" s="279"/>
      <c r="AV119" s="277" t="s">
        <v>11</v>
      </c>
      <c r="AW119" s="278"/>
      <c r="AX119" s="278"/>
      <c r="AY119" s="278"/>
      <c r="AZ119" s="278"/>
      <c r="BA119" s="278"/>
      <c r="BB119" s="278"/>
      <c r="BC119" s="278"/>
      <c r="BD119" s="278"/>
      <c r="BE119" s="278"/>
      <c r="BF119" s="279"/>
      <c r="BG119" s="41"/>
      <c r="BH119" s="41"/>
      <c r="BI119" s="41"/>
      <c r="BJ119" s="41"/>
      <c r="BK119" s="41"/>
      <c r="BL119" s="41"/>
      <c r="BM119" s="41"/>
      <c r="BN119" s="41"/>
      <c r="BO119" s="41"/>
      <c r="BP119" s="41"/>
      <c r="BQ119" s="41"/>
      <c r="BR119" s="41"/>
      <c r="BS119" s="41"/>
      <c r="BT119" s="41"/>
      <c r="BU119" s="41"/>
      <c r="BV119" s="41"/>
      <c r="BW119" s="41"/>
      <c r="BX119" s="41"/>
      <c r="BY119" s="41"/>
    </row>
    <row r="120" spans="1:77" s="40" customFormat="1">
      <c r="A120" s="44"/>
      <c r="B120" s="45"/>
      <c r="C120" s="47"/>
      <c r="D120" s="46" t="s">
        <v>18</v>
      </c>
      <c r="E120" s="47" t="s">
        <v>32</v>
      </c>
      <c r="F120" s="47" t="s">
        <v>33</v>
      </c>
      <c r="G120" s="47" t="s">
        <v>34</v>
      </c>
      <c r="H120" s="47" t="s">
        <v>19</v>
      </c>
      <c r="I120" s="47" t="s">
        <v>35</v>
      </c>
      <c r="J120" s="47" t="s">
        <v>20</v>
      </c>
      <c r="K120" s="47" t="s">
        <v>36</v>
      </c>
      <c r="L120" s="47" t="s">
        <v>21</v>
      </c>
      <c r="M120" s="47" t="s">
        <v>38</v>
      </c>
      <c r="N120" s="47" t="s">
        <v>39</v>
      </c>
      <c r="O120" s="46" t="s">
        <v>18</v>
      </c>
      <c r="P120" s="47" t="s">
        <v>32</v>
      </c>
      <c r="Q120" s="47" t="s">
        <v>33</v>
      </c>
      <c r="R120" s="47" t="s">
        <v>34</v>
      </c>
      <c r="S120" s="47" t="s">
        <v>19</v>
      </c>
      <c r="T120" s="47" t="s">
        <v>35</v>
      </c>
      <c r="U120" s="47" t="s">
        <v>20</v>
      </c>
      <c r="V120" s="47" t="s">
        <v>36</v>
      </c>
      <c r="W120" s="47" t="s">
        <v>21</v>
      </c>
      <c r="X120" s="47" t="s">
        <v>38</v>
      </c>
      <c r="Y120" s="47" t="s">
        <v>39</v>
      </c>
      <c r="Z120" s="46" t="s">
        <v>18</v>
      </c>
      <c r="AA120" s="47" t="s">
        <v>32</v>
      </c>
      <c r="AB120" s="47" t="s">
        <v>33</v>
      </c>
      <c r="AC120" s="47" t="s">
        <v>34</v>
      </c>
      <c r="AD120" s="47" t="s">
        <v>19</v>
      </c>
      <c r="AE120" s="47" t="s">
        <v>35</v>
      </c>
      <c r="AF120" s="47" t="s">
        <v>20</v>
      </c>
      <c r="AG120" s="47" t="s">
        <v>36</v>
      </c>
      <c r="AH120" s="47" t="s">
        <v>21</v>
      </c>
      <c r="AI120" s="47" t="s">
        <v>38</v>
      </c>
      <c r="AJ120" s="47" t="s">
        <v>39</v>
      </c>
      <c r="AK120" s="46" t="s">
        <v>18</v>
      </c>
      <c r="AL120" s="47" t="s">
        <v>32</v>
      </c>
      <c r="AM120" s="47" t="s">
        <v>33</v>
      </c>
      <c r="AN120" s="47" t="s">
        <v>34</v>
      </c>
      <c r="AO120" s="47" t="s">
        <v>19</v>
      </c>
      <c r="AP120" s="47" t="s">
        <v>35</v>
      </c>
      <c r="AQ120" s="47" t="s">
        <v>20</v>
      </c>
      <c r="AR120" s="47" t="s">
        <v>36</v>
      </c>
      <c r="AS120" s="47" t="s">
        <v>21</v>
      </c>
      <c r="AT120" s="47" t="s">
        <v>38</v>
      </c>
      <c r="AU120" s="47" t="s">
        <v>39</v>
      </c>
      <c r="AV120" s="46" t="s">
        <v>18</v>
      </c>
      <c r="AW120" s="47" t="s">
        <v>32</v>
      </c>
      <c r="AX120" s="47" t="s">
        <v>33</v>
      </c>
      <c r="AY120" s="47" t="s">
        <v>34</v>
      </c>
      <c r="AZ120" s="47" t="s">
        <v>19</v>
      </c>
      <c r="BA120" s="47" t="s">
        <v>35</v>
      </c>
      <c r="BB120" s="47" t="s">
        <v>20</v>
      </c>
      <c r="BC120" s="47" t="s">
        <v>36</v>
      </c>
      <c r="BD120" s="47" t="s">
        <v>21</v>
      </c>
      <c r="BE120" s="47" t="s">
        <v>38</v>
      </c>
      <c r="BF120" s="47" t="s">
        <v>39</v>
      </c>
      <c r="BG120" s="41"/>
      <c r="BH120" s="41"/>
      <c r="BI120" s="41"/>
      <c r="BJ120" s="41"/>
      <c r="BK120" s="41"/>
      <c r="BL120" s="41"/>
      <c r="BM120" s="41"/>
      <c r="BN120" s="41"/>
      <c r="BO120" s="41"/>
      <c r="BP120" s="41"/>
      <c r="BQ120" s="41"/>
      <c r="BR120" s="41"/>
      <c r="BS120" s="41"/>
      <c r="BT120" s="41"/>
      <c r="BU120" s="41"/>
      <c r="BV120" s="41"/>
      <c r="BW120" s="41"/>
      <c r="BX120" s="41"/>
      <c r="BY120" s="41"/>
    </row>
    <row r="121" spans="1:77" s="40" customFormat="1">
      <c r="A121" s="44"/>
      <c r="B121" s="45"/>
      <c r="C121" s="47"/>
      <c r="D121" s="46" t="s">
        <v>46</v>
      </c>
      <c r="E121" s="47" t="s">
        <v>46</v>
      </c>
      <c r="F121" s="47" t="s">
        <v>46</v>
      </c>
      <c r="G121" s="47" t="s">
        <v>46</v>
      </c>
      <c r="H121" s="47" t="s">
        <v>46</v>
      </c>
      <c r="I121" s="47" t="s">
        <v>46</v>
      </c>
      <c r="J121" s="47" t="s">
        <v>46</v>
      </c>
      <c r="K121" s="47" t="s">
        <v>46</v>
      </c>
      <c r="L121" s="47" t="s">
        <v>46</v>
      </c>
      <c r="M121" s="47" t="s">
        <v>46</v>
      </c>
      <c r="N121" s="48" t="s">
        <v>46</v>
      </c>
      <c r="O121" s="46" t="s">
        <v>46</v>
      </c>
      <c r="P121" s="47" t="s">
        <v>46</v>
      </c>
      <c r="Q121" s="47" t="s">
        <v>46</v>
      </c>
      <c r="R121" s="47" t="s">
        <v>46</v>
      </c>
      <c r="S121" s="47" t="s">
        <v>46</v>
      </c>
      <c r="T121" s="47" t="s">
        <v>46</v>
      </c>
      <c r="U121" s="47" t="s">
        <v>46</v>
      </c>
      <c r="V121" s="47" t="s">
        <v>46</v>
      </c>
      <c r="W121" s="47" t="s">
        <v>46</v>
      </c>
      <c r="X121" s="47" t="s">
        <v>46</v>
      </c>
      <c r="Y121" s="48" t="s">
        <v>46</v>
      </c>
      <c r="Z121" s="46" t="s">
        <v>46</v>
      </c>
      <c r="AA121" s="47" t="s">
        <v>46</v>
      </c>
      <c r="AB121" s="47" t="s">
        <v>46</v>
      </c>
      <c r="AC121" s="47" t="s">
        <v>46</v>
      </c>
      <c r="AD121" s="47" t="s">
        <v>46</v>
      </c>
      <c r="AE121" s="47" t="s">
        <v>46</v>
      </c>
      <c r="AF121" s="47" t="s">
        <v>46</v>
      </c>
      <c r="AG121" s="47" t="s">
        <v>46</v>
      </c>
      <c r="AH121" s="47" t="s">
        <v>46</v>
      </c>
      <c r="AI121" s="47" t="s">
        <v>46</v>
      </c>
      <c r="AJ121" s="48" t="s">
        <v>46</v>
      </c>
      <c r="AK121" s="46" t="s">
        <v>46</v>
      </c>
      <c r="AL121" s="47" t="s">
        <v>46</v>
      </c>
      <c r="AM121" s="47" t="s">
        <v>46</v>
      </c>
      <c r="AN121" s="47" t="s">
        <v>46</v>
      </c>
      <c r="AO121" s="47" t="s">
        <v>46</v>
      </c>
      <c r="AP121" s="47" t="s">
        <v>46</v>
      </c>
      <c r="AQ121" s="47" t="s">
        <v>46</v>
      </c>
      <c r="AR121" s="47" t="s">
        <v>46</v>
      </c>
      <c r="AS121" s="47" t="s">
        <v>46</v>
      </c>
      <c r="AT121" s="47" t="s">
        <v>46</v>
      </c>
      <c r="AU121" s="48" t="s">
        <v>46</v>
      </c>
      <c r="AV121" s="46" t="s">
        <v>46</v>
      </c>
      <c r="AW121" s="47" t="s">
        <v>46</v>
      </c>
      <c r="AX121" s="47" t="s">
        <v>46</v>
      </c>
      <c r="AY121" s="47" t="s">
        <v>46</v>
      </c>
      <c r="AZ121" s="47" t="s">
        <v>46</v>
      </c>
      <c r="BA121" s="47" t="s">
        <v>46</v>
      </c>
      <c r="BB121" s="47" t="s">
        <v>46</v>
      </c>
      <c r="BC121" s="47" t="s">
        <v>46</v>
      </c>
      <c r="BD121" s="47" t="s">
        <v>46</v>
      </c>
      <c r="BE121" s="47" t="s">
        <v>46</v>
      </c>
      <c r="BF121" s="48" t="s">
        <v>46</v>
      </c>
      <c r="BG121" s="41"/>
      <c r="BH121" s="41"/>
      <c r="BI121" s="41"/>
      <c r="BJ121" s="41"/>
      <c r="BK121" s="41"/>
      <c r="BL121" s="41"/>
      <c r="BM121" s="41"/>
      <c r="BN121" s="41"/>
      <c r="BO121" s="41"/>
      <c r="BP121" s="41"/>
      <c r="BQ121" s="41"/>
      <c r="BR121" s="41"/>
      <c r="BS121" s="41"/>
      <c r="BT121" s="41"/>
      <c r="BU121" s="41"/>
      <c r="BV121" s="41"/>
      <c r="BW121" s="41"/>
      <c r="BX121" s="41"/>
      <c r="BY121" s="41"/>
    </row>
    <row r="122" spans="1:77" s="40" customFormat="1">
      <c r="A122" s="49" t="str">
        <f>A$14</f>
        <v>Container</v>
      </c>
      <c r="B122" s="50" t="str">
        <f>B104</f>
        <v>1,000 teu</v>
      </c>
      <c r="C122" s="50"/>
      <c r="D122" s="63">
        <f>IF(D32="","",(D104*D32*'Ship &amp; EF Parameters'!$H15*D86))</f>
        <v>1399878.0980823596</v>
      </c>
      <c r="E122" s="64">
        <f>IF(E32="","",(E104*E32*'Ship &amp; EF Parameters'!$H15*E86))</f>
        <v>1296855.819301611</v>
      </c>
      <c r="F122" s="64">
        <f>IF(F32="","",(F104*F32*'Ship &amp; EF Parameters'!$H15*F86))</f>
        <v>1197770.6976717191</v>
      </c>
      <c r="G122" s="64">
        <f>IF(G32="","",(G104*G32*'Ship &amp; EF Parameters'!$H15*G86))</f>
        <v>1102622.7331926841</v>
      </c>
      <c r="H122" s="64">
        <f>IF(H32="","",(H104*H32*'Ship &amp; EF Parameters'!$H15*H86))</f>
        <v>1011411.9258645053</v>
      </c>
      <c r="I122" s="64">
        <f>IF(I32="","",(I104*I32*'Ship &amp; EF Parameters'!$H15*I86))</f>
        <v>924138.27568718325</v>
      </c>
      <c r="J122" s="64">
        <f>IF(J32="","",(J104*J32*'Ship &amp; EF Parameters'!$H15*J86))</f>
        <v>840801.78266071749</v>
      </c>
      <c r="K122" s="64">
        <f>IF(K32="","",(K104*K32*'Ship &amp; EF Parameters'!$H15*K86))</f>
        <v>761402.44678510888</v>
      </c>
      <c r="L122" s="64">
        <f>IF(L32="","",(L104*L32*'Ship &amp; EF Parameters'!$H15*L86))</f>
        <v>685940.26806035673</v>
      </c>
      <c r="M122" s="64">
        <f>IF(M32="","",(M104*M32*'Ship &amp; EF Parameters'!$H15*M86))</f>
        <v>614415.24648646126</v>
      </c>
      <c r="N122" s="65">
        <f>IF(N32="","",(N104*N32*'Ship &amp; EF Parameters'!$H15*N86))</f>
        <v>546827.38206342235</v>
      </c>
      <c r="O122" s="63">
        <f>IF(O32="","",(O104*O32*'Ship &amp; EF Parameters'!$H15*O86))</f>
        <v>11548994.309179466</v>
      </c>
      <c r="P122" s="64">
        <f>IF(P32="","",(P104*P32*'Ship &amp; EF Parameters'!$H15*P86))</f>
        <v>10699060.509238292</v>
      </c>
      <c r="Q122" s="64">
        <f>IF(Q32="","",(Q104*Q32*'Ship &amp; EF Parameters'!$H15*Q86))</f>
        <v>9881608.2557916827</v>
      </c>
      <c r="R122" s="64">
        <f>IF(R32="","",(R104*R32*'Ship &amp; EF Parameters'!$H15*R86))</f>
        <v>9096637.5488396436</v>
      </c>
      <c r="S122" s="64">
        <f>IF(S32="","",(S104*S32*'Ship &amp; EF Parameters'!$H15*S86))</f>
        <v>8344148.3883821685</v>
      </c>
      <c r="T122" s="64">
        <f>IF(T32="","",(T104*T32*'Ship &amp; EF Parameters'!$H15*T86))</f>
        <v>7624140.7744192611</v>
      </c>
      <c r="U122" s="64">
        <f>IF(U32="","",(U104*U32*'Ship &amp; EF Parameters'!$H15*U86))</f>
        <v>6936614.7069509197</v>
      </c>
      <c r="V122" s="64">
        <f>IF(V32="","",(V104*V32*'Ship &amp; EF Parameters'!$H15*V86))</f>
        <v>6281570.1859771488</v>
      </c>
      <c r="W122" s="64">
        <f>IF(W32="","",(W104*W32*'Ship &amp; EF Parameters'!$H15*W86))</f>
        <v>5659007.2114979429</v>
      </c>
      <c r="X122" s="64">
        <f>IF(X32="","",(X104*X32*'Ship &amp; EF Parameters'!$H15*X86))</f>
        <v>5491336.2654727474</v>
      </c>
      <c r="Y122" s="65">
        <f>IF(Y32="","",(Y104*Y32*'Ship &amp; EF Parameters'!$H15*Y86))</f>
        <v>5263213.5523604397</v>
      </c>
      <c r="Z122" s="63">
        <f>IF(Z32="","",(Z104*Z32*'Ship &amp; EF Parameters'!$H15*Z86))</f>
        <v>21698110.520276576</v>
      </c>
      <c r="AA122" s="64">
        <f>IF(AA32="","",(AA104*AA32*'Ship &amp; EF Parameters'!$H15*AA86))</f>
        <v>20101265.19917497</v>
      </c>
      <c r="AB122" s="64">
        <f>IF(AB32="","",(AB104*AB32*'Ship &amp; EF Parameters'!$H15*AB86))</f>
        <v>18565445.813911647</v>
      </c>
      <c r="AC122" s="64">
        <f>IF(AC32="","",(AC104*AC32*'Ship &amp; EF Parameters'!$H15*AC86))</f>
        <v>17090652.364486605</v>
      </c>
      <c r="AD122" s="64">
        <f>IF(AD32="","",(AD104*AD32*'Ship &amp; EF Parameters'!$H15*AD86))</f>
        <v>15676884.85089983</v>
      </c>
      <c r="AE122" s="64">
        <f>IF(AE32="","",(AE104*AE32*'Ship &amp; EF Parameters'!$H15*AE86))</f>
        <v>14324143.273151338</v>
      </c>
      <c r="AF122" s="64">
        <f>IF(AF32="","",(AF104*AF32*'Ship &amp; EF Parameters'!$H15*AF86))</f>
        <v>14118463.267177882</v>
      </c>
      <c r="AG122" s="64">
        <f>IF(AG32="","",(AG104*AG32*'Ship &amp; EF Parameters'!$H15*AG86))</f>
        <v>13768694.24603072</v>
      </c>
      <c r="AH122" s="64">
        <f>IF(AH32="","",(AH104*AH32*'Ship &amp; EF Parameters'!$H15*AH86))</f>
        <v>12404086.514091451</v>
      </c>
      <c r="AI122" s="64">
        <f>IF(AI32="","",(AI104*AI32*'Ship &amp; EF Parameters'!$H15*AI86))</f>
        <v>11904295.400675187</v>
      </c>
      <c r="AJ122" s="65">
        <f>IF(AJ32="","",(AJ104*AJ32*'Ship &amp; EF Parameters'!$H15*AJ86))</f>
        <v>11301099.229310727</v>
      </c>
      <c r="AK122" s="63">
        <f>IF(AK32="","",(AK104*AK32*'Ship &amp; EF Parameters'!$H15*AK86))</f>
        <v>31847226.731373683</v>
      </c>
      <c r="AL122" s="64">
        <f>IF(AL32="","",(AL104*AL32*'Ship &amp; EF Parameters'!$H15*AL86))</f>
        <v>29503469.889111653</v>
      </c>
      <c r="AM122" s="64">
        <f>IF(AM32="","",(AM104*AM32*'Ship &amp; EF Parameters'!$H15*AM86))</f>
        <v>27249283.372031607</v>
      </c>
      <c r="AN122" s="64">
        <f>IF(AN32="","",(AN104*AN32*'Ship &amp; EF Parameters'!$H15*AN86))</f>
        <v>25084667.180133559</v>
      </c>
      <c r="AO122" s="64">
        <f>IF(AO32="","",(AO104*AO32*'Ship &amp; EF Parameters'!$H15*AO86))</f>
        <v>24927089.756202281</v>
      </c>
      <c r="AP122" s="64">
        <f>IF(AP32="","",(AP104*AP32*'Ship &amp; EF Parameters'!$H15*AP86))</f>
        <v>22776157.919540368</v>
      </c>
      <c r="AQ122" s="64">
        <f>IF(AQ32="","",(AQ104*AQ32*'Ship &amp; EF Parameters'!$H15*AQ86))</f>
        <v>22316280.648119878</v>
      </c>
      <c r="AR122" s="64">
        <f>IF(AR32="","",(AR104*AR32*'Ship &amp; EF Parameters'!$H15*AR86))</f>
        <v>20208889.941754766</v>
      </c>
      <c r="AS122" s="64">
        <f>IF(AS32="","",(AS104*AS32*'Ship &amp; EF Parameters'!$H15*AS86))</f>
        <v>19506426.372966394</v>
      </c>
      <c r="AT122" s="64">
        <f>IF(AT32="","",(AT104*AT32*'Ship &amp; EF Parameters'!$H15*AT86))</f>
        <v>18637262.476755988</v>
      </c>
      <c r="AU122" s="65">
        <f>IF(AU32="","",(AU104*AU32*'Ship &amp; EF Parameters'!$H15*AU86))</f>
        <v>17623790.834419049</v>
      </c>
      <c r="AV122" s="63">
        <f>IF(AV32="","",(AV104*AV32*'Ship &amp; EF Parameters'!$H15*AV86))</f>
        <v>41996342.942470789</v>
      </c>
      <c r="AW122" s="64">
        <f>IF(AW32="","",(AW104*AW32*'Ship &amp; EF Parameters'!$H15*AW86))</f>
        <v>38905674.579048328</v>
      </c>
      <c r="AX122" s="64">
        <f>IF(AX32="","",(AX104*AX32*'Ship &amp; EF Parameters'!$H15*AX86))</f>
        <v>35933120.930151574</v>
      </c>
      <c r="AY122" s="64">
        <f>IF(AY32="","",(AY104*AY32*'Ship &amp; EF Parameters'!$H15*AY86))</f>
        <v>33078681.99578052</v>
      </c>
      <c r="AZ122" s="64">
        <f>IF(AZ32="","",(AZ104*AZ32*'Ship &amp; EF Parameters'!$H15*AZ86))</f>
        <v>32870887.590596419</v>
      </c>
      <c r="BA122" s="64">
        <f>IF(BA32="","",(BA104*BA32*'Ship &amp; EF Parameters'!$H15*BA86))</f>
        <v>32344839.649051413</v>
      </c>
      <c r="BB122" s="64">
        <f>IF(BB32="","",(BB104*BB32*'Ship &amp; EF Parameters'!$H15*BB86))</f>
        <v>29428062.393125113</v>
      </c>
      <c r="BC122" s="64">
        <f>IF(BC32="","",(BC104*BC32*'Ship &amp; EF Parameters'!$H15*BC86))</f>
        <v>28552591.754441582</v>
      </c>
      <c r="BD122" s="64">
        <f>IF(BD32="","",(BD104*BD32*'Ship &amp; EF Parameters'!$H15*BD86))</f>
        <v>27437610.72241427</v>
      </c>
      <c r="BE122" s="64">
        <f>IF(BE32="","",(BE104*BE32*'Ship &amp; EF Parameters'!$H15*BE86))</f>
        <v>26112647.975674599</v>
      </c>
      <c r="BF122" s="65">
        <f>IF(BF32="","",(BF104*BF32*'Ship &amp; EF Parameters'!$H15*BF86))</f>
        <v>24607232.192854002</v>
      </c>
      <c r="BG122" s="41"/>
      <c r="BH122" s="41"/>
      <c r="BI122" s="41"/>
      <c r="BJ122" s="41"/>
      <c r="BK122" s="41"/>
      <c r="BL122" s="41"/>
      <c r="BM122" s="41"/>
      <c r="BN122" s="41"/>
      <c r="BO122" s="41"/>
      <c r="BP122" s="41"/>
      <c r="BQ122" s="41"/>
      <c r="BR122" s="41"/>
      <c r="BS122" s="41"/>
      <c r="BT122" s="41"/>
      <c r="BU122" s="41"/>
      <c r="BV122" s="41"/>
      <c r="BW122" s="41"/>
      <c r="BX122" s="41"/>
      <c r="BY122" s="41"/>
    </row>
    <row r="123" spans="1:77" s="40" customFormat="1">
      <c r="A123" s="49"/>
      <c r="B123" s="54" t="str">
        <f t="shared" ref="B123:B130" si="196">B105</f>
        <v>3,000 teu</v>
      </c>
      <c r="C123" s="54"/>
      <c r="D123" s="66">
        <f>IF(D33="","",(D105*D33*'Ship &amp; EF Parameters'!$H16*D87))</f>
        <v>2917053.9058363969</v>
      </c>
      <c r="E123" s="67">
        <f>IF(E33="","",(E105*E33*'Ship &amp; EF Parameters'!$H16*E87))</f>
        <v>2647246.620750864</v>
      </c>
      <c r="F123" s="67">
        <f>IF(F33="","",(F105*F33*'Ship &amp; EF Parameters'!$H16*F87))</f>
        <v>2390529.7160737943</v>
      </c>
      <c r="G123" s="67">
        <f>IF(G33="","",(G105*G33*'Ship &amp; EF Parameters'!$H16*G87))</f>
        <v>2146903.1918051871</v>
      </c>
      <c r="H123" s="67">
        <f>IF(H33="","",(H105*H33*'Ship &amp; EF Parameters'!$H16*H87))</f>
        <v>1916367.0479450414</v>
      </c>
      <c r="I123" s="67">
        <f>IF(I33="","",(I105*I33*'Ship &amp; EF Parameters'!$H16*I87))</f>
        <v>1698921.2844933588</v>
      </c>
      <c r="J123" s="67">
        <f>IF(J33="","",(J105*J33*'Ship &amp; EF Parameters'!$H16*J87))</f>
        <v>1494565.9014501385</v>
      </c>
      <c r="K123" s="67">
        <f>IF(K33="","",(K105*K33*'Ship &amp; EF Parameters'!$H16*K87))</f>
        <v>1303300.8988153811</v>
      </c>
      <c r="L123" s="67">
        <f>IF(L33="","",(L105*L33*'Ship &amp; EF Parameters'!$H16*L87))</f>
        <v>1125126.2765890858</v>
      </c>
      <c r="M123" s="67">
        <f>IF(M33="","",(M105*M33*'Ship &amp; EF Parameters'!$H16*M87))</f>
        <v>960042.03477125277</v>
      </c>
      <c r="N123" s="68">
        <f>IF(N33="","",(N105*N33*'Ship &amp; EF Parameters'!$H16*N87))</f>
        <v>808048.17336188292</v>
      </c>
      <c r="O123" s="66">
        <f>IF(O33="","",(O105*O33*'Ship &amp; EF Parameters'!$H16*O87))</f>
        <v>24065694.723150268</v>
      </c>
      <c r="P123" s="67">
        <f>IF(P33="","",(P105*P33*'Ship &amp; EF Parameters'!$H16*P87))</f>
        <v>21839784.621194631</v>
      </c>
      <c r="Q123" s="67">
        <f>IF(Q33="","",(Q105*Q33*'Ship &amp; EF Parameters'!$H16*Q87))</f>
        <v>19721870.157608807</v>
      </c>
      <c r="R123" s="67">
        <f>IF(R33="","",(R105*R33*'Ship &amp; EF Parameters'!$H16*R87))</f>
        <v>17711951.332392797</v>
      </c>
      <c r="S123" s="67">
        <f>IF(S33="","",(S105*S33*'Ship &amp; EF Parameters'!$H16*S87))</f>
        <v>15810028.145546589</v>
      </c>
      <c r="T123" s="67">
        <f>IF(T33="","",(T105*T33*'Ship &amp; EF Parameters'!$H16*T87))</f>
        <v>14016100.59707021</v>
      </c>
      <c r="U123" s="67">
        <f>IF(U33="","",(U105*U33*'Ship &amp; EF Parameters'!$H16*U87))</f>
        <v>12330168.686963642</v>
      </c>
      <c r="V123" s="67">
        <f>IF(V33="","",(V105*V33*'Ship &amp; EF Parameters'!$H16*V87))</f>
        <v>10752232.415226892</v>
      </c>
      <c r="W123" s="67">
        <f>IF(W33="","",(W105*W33*'Ship &amp; EF Parameters'!$H16*W87))</f>
        <v>10055816.097014954</v>
      </c>
      <c r="X123" s="67">
        <f>IF(X33="","",(X105*X33*'Ship &amp; EF Parameters'!$H16*X87))</f>
        <v>9240404.5846733097</v>
      </c>
      <c r="Y123" s="68">
        <f>IF(Y33="","",(Y105*Y33*'Ship &amp; EF Parameters'!$H16*Y87))</f>
        <v>8332996.7877944177</v>
      </c>
      <c r="Z123" s="66">
        <f>IF(Z33="","",(Z105*Z33*'Ship &amp; EF Parameters'!$H16*Z87))</f>
        <v>45214335.540464148</v>
      </c>
      <c r="AA123" s="67">
        <f>IF(AA33="","",(AA105*AA33*'Ship &amp; EF Parameters'!$H16*AA87))</f>
        <v>41032322.621638395</v>
      </c>
      <c r="AB123" s="67">
        <f>IF(AB33="","",(AB105*AB33*'Ship &amp; EF Parameters'!$H16*AB87))</f>
        <v>37053210.599143818</v>
      </c>
      <c r="AC123" s="67">
        <f>IF(AC33="","",(AC105*AC33*'Ship &amp; EF Parameters'!$H16*AC87))</f>
        <v>33276999.47298041</v>
      </c>
      <c r="AD123" s="67">
        <f>IF(AD33="","",(AD105*AD33*'Ship &amp; EF Parameters'!$H16*AD87))</f>
        <v>29703689.243148141</v>
      </c>
      <c r="AE123" s="67">
        <f>IF(AE33="","",(AE105*AE33*'Ship &amp; EF Parameters'!$H16*AE87))</f>
        <v>28527719.902117644</v>
      </c>
      <c r="AF123" s="67">
        <f>IF(AF33="","",(AF105*AF33*'Ship &amp; EF Parameters'!$H16*AF87))</f>
        <v>25096252.428516906</v>
      </c>
      <c r="AG123" s="67">
        <f>IF(AG33="","",(AG105*AG33*'Ship &amp; EF Parameters'!$H16*AG87))</f>
        <v>23568024.586911473</v>
      </c>
      <c r="AH123" s="67">
        <f>IF(AH33="","",(AH105*AH33*'Ship &amp; EF Parameters'!$H16*AH87))</f>
        <v>21799321.608913537</v>
      </c>
      <c r="AI123" s="67">
        <f>IF(AI33="","",(AI105*AI33*'Ship &amp; EF Parameters'!$H16*AI87))</f>
        <v>21080923.013518758</v>
      </c>
      <c r="AJ123" s="68">
        <f>IF(AJ33="","",(AJ105*AJ33*'Ship &amp; EF Parameters'!$H16*AJ87))</f>
        <v>18787120.030663777</v>
      </c>
      <c r="AK123" s="66">
        <f>IF(AK33="","",(AK105*AK33*'Ship &amp; EF Parameters'!$H16*AK87))</f>
        <v>66362976.357778013</v>
      </c>
      <c r="AL123" s="67">
        <f>IF(AL33="","",(AL105*AL33*'Ship &amp; EF Parameters'!$H16*AL87))</f>
        <v>60224860.622082159</v>
      </c>
      <c r="AM123" s="67">
        <f>IF(AM33="","",(AM105*AM33*'Ship &amp; EF Parameters'!$H16*AM87))</f>
        <v>54384551.040678822</v>
      </c>
      <c r="AN123" s="67">
        <f>IF(AN33="","",(AN105*AN33*'Ship &amp; EF Parameters'!$H16*AN87))</f>
        <v>48842047.613568008</v>
      </c>
      <c r="AO123" s="67">
        <f>IF(AO33="","",(AO105*AO33*'Ship &amp; EF Parameters'!$H16*AO87))</f>
        <v>47230462.869145505</v>
      </c>
      <c r="AP123" s="67">
        <f>IF(AP33="","",(AP105*AP33*'Ship &amp; EF Parameters'!$H16*AP87))</f>
        <v>45092202.425927892</v>
      </c>
      <c r="AQ123" s="67">
        <f>IF(AQ33="","",(AQ105*AQ33*'Ship &amp; EF Parameters'!$H16*AQ87))</f>
        <v>39668269.967655763</v>
      </c>
      <c r="AR123" s="67">
        <f>IF(AR33="","",(AR105*AR33*'Ship &amp; EF Parameters'!$H16*AR87))</f>
        <v>37062619.310062401</v>
      </c>
      <c r="AS123" s="67">
        <f>IF(AS33="","",(AS105*AS33*'Ship &amp; EF Parameters'!$H16*AS87))</f>
        <v>36261882.289235741</v>
      </c>
      <c r="AT123" s="67">
        <f>IF(AT33="","",(AT105*AT33*'Ship &amp; EF Parameters'!$H16*AT87))</f>
        <v>32761434.436569005</v>
      </c>
      <c r="AU123" s="68">
        <f>IF(AU33="","",(AU105*AU33*'Ship &amp; EF Parameters'!$H16*AU87))</f>
        <v>29106568.577972826</v>
      </c>
      <c r="AV123" s="66">
        <f>IF(AV33="","",(AV105*AV33*'Ship &amp; EF Parameters'!$H16*AV87))</f>
        <v>87511617.175091892</v>
      </c>
      <c r="AW123" s="67">
        <f>IF(AW33="","",(AW105*AW33*'Ship &amp; EF Parameters'!$H16*AW87))</f>
        <v>79417398.62252593</v>
      </c>
      <c r="AX123" s="67">
        <f>IF(AX33="","",(AX105*AX33*'Ship &amp; EF Parameters'!$H16*AX87))</f>
        <v>71715891.482213825</v>
      </c>
      <c r="AY123" s="67">
        <f>IF(AY33="","",(AY105*AY33*'Ship &amp; EF Parameters'!$H16*AY87))</f>
        <v>69774353.733668581</v>
      </c>
      <c r="AZ123" s="67">
        <f>IF(AZ33="","",(AZ105*AZ33*'Ship &amp; EF Parameters'!$H16*AZ87))</f>
        <v>62281929.058213852</v>
      </c>
      <c r="BA123" s="67">
        <f>IF(BA33="","",(BA105*BA33*'Ship &amp; EF Parameters'!$H16*BA87))</f>
        <v>59462244.95726756</v>
      </c>
      <c r="BB123" s="67">
        <f>IF(BB33="","",(BB105*BB33*'Ship &amp; EF Parameters'!$H16*BB87))</f>
        <v>56046221.304380186</v>
      </c>
      <c r="BC123" s="67">
        <f>IF(BC33="","",(BC105*BC33*'Ship &amp; EF Parameters'!$H16*BC87))</f>
        <v>52132035.952615246</v>
      </c>
      <c r="BD123" s="67">
        <f>IF(BD33="","",(BD105*BD33*'Ship &amp; EF Parameters'!$H16*BD87))</f>
        <v>47817866.755036145</v>
      </c>
      <c r="BE123" s="67">
        <f>IF(BE33="","",(BE105*BE33*'Ship &amp; EF Parameters'!$H16*BE87))</f>
        <v>45601996.651634514</v>
      </c>
      <c r="BF123" s="68">
        <f>IF(BF33="","",(BF105*BF33*'Ship &amp; EF Parameters'!$H16*BF87))</f>
        <v>40402408.668094143</v>
      </c>
      <c r="BG123" s="41"/>
      <c r="BH123" s="41"/>
      <c r="BI123" s="41"/>
      <c r="BJ123" s="41"/>
      <c r="BK123" s="41"/>
      <c r="BL123" s="41"/>
      <c r="BM123" s="41"/>
      <c r="BN123" s="41"/>
      <c r="BO123" s="41"/>
      <c r="BP123" s="41"/>
      <c r="BQ123" s="41"/>
      <c r="BR123" s="41"/>
      <c r="BS123" s="41"/>
      <c r="BT123" s="41"/>
      <c r="BU123" s="41"/>
      <c r="BV123" s="41"/>
      <c r="BW123" s="41"/>
      <c r="BX123" s="41"/>
      <c r="BY123" s="41"/>
    </row>
    <row r="124" spans="1:77" s="40" customFormat="1">
      <c r="A124" s="49"/>
      <c r="B124" s="50" t="str">
        <f t="shared" si="196"/>
        <v>6,000 teu</v>
      </c>
      <c r="C124" s="50"/>
      <c r="D124" s="63">
        <f>IF(D34="","",(D106*D34*'Ship &amp; EF Parameters'!$H17*D88))</f>
        <v>13997727.58621759</v>
      </c>
      <c r="E124" s="64">
        <f>IF(E34="","",(E106*E34*'Ship &amp; EF Parameters'!$H17*E88))</f>
        <v>12632949.14656138</v>
      </c>
      <c r="F124" s="64">
        <f>IF(F34="","",(F106*F34*'Ship &amp; EF Parameters'!$H17*F88))</f>
        <v>11338159.344836257</v>
      </c>
      <c r="G124" s="64">
        <f>IF(G34="","",(G106*G34*'Ship &amp; EF Parameters'!$H17*G88))</f>
        <v>10113358.181042211</v>
      </c>
      <c r="H124" s="64">
        <f>IF(H34="","",(H106*H34*'Ship &amp; EF Parameters'!$H17*H88))</f>
        <v>8958545.6551792603</v>
      </c>
      <c r="I124" s="64">
        <f>IF(I34="","",(I106*I34*'Ship &amp; EF Parameters'!$H17*I88))</f>
        <v>7873721.7672473993</v>
      </c>
      <c r="J124" s="64">
        <f>IF(J34="","",(J106*J34*'Ship &amp; EF Parameters'!$H17*J88))</f>
        <v>6858886.5172466189</v>
      </c>
      <c r="K124" s="64">
        <f>IF(K34="","",(K106*K34*'Ship &amp; EF Parameters'!$H17*K88))</f>
        <v>5914039.9051769348</v>
      </c>
      <c r="L124" s="64">
        <f>IF(L34="","",(L106*L34*'Ship &amp; EF Parameters'!$H17*L88))</f>
        <v>5039181.931038334</v>
      </c>
      <c r="M124" s="64">
        <f>IF(M34="","",(M106*M34*'Ship &amp; EF Parameters'!$H17*M88))</f>
        <v>4234312.5948308231</v>
      </c>
      <c r="N124" s="65">
        <f>IF(N34="","",(N106*N34*'Ship &amp; EF Parameters'!$H17*N88))</f>
        <v>3499431.8965543974</v>
      </c>
      <c r="O124" s="63">
        <f>IF(O34="","",(O106*O34*'Ship &amp; EF Parameters'!$H17*O88))</f>
        <v>51325001.149464503</v>
      </c>
      <c r="P124" s="64">
        <f>IF(P34="","",(P106*P34*'Ship &amp; EF Parameters'!$H17*P88))</f>
        <v>46320813.53739173</v>
      </c>
      <c r="Q124" s="64">
        <f>IF(Q34="","",(Q106*Q34*'Ship &amp; EF Parameters'!$H17*Q88))</f>
        <v>41573250.931066275</v>
      </c>
      <c r="R124" s="64">
        <f>IF(R34="","",(R106*R34*'Ship &amp; EF Parameters'!$H17*R88))</f>
        <v>37082313.330488101</v>
      </c>
      <c r="S124" s="64">
        <f>IF(S34="","",(S106*S34*'Ship &amp; EF Parameters'!$H17*S88))</f>
        <v>32848000.735657286</v>
      </c>
      <c r="T124" s="64">
        <f>IF(T34="","",(T106*T34*'Ship &amp; EF Parameters'!$H17*T88))</f>
        <v>28870313.146573797</v>
      </c>
      <c r="U124" s="64">
        <f>IF(U34="","",(U106*U34*'Ship &amp; EF Parameters'!$H17*U88))</f>
        <v>25149250.563237607</v>
      </c>
      <c r="V124" s="64">
        <f>IF(V34="","",(V106*V34*'Ship &amp; EF Parameters'!$H17*V88))</f>
        <v>23491880.734452821</v>
      </c>
      <c r="W124" s="64">
        <f>IF(W34="","",(W106*W34*'Ship &amp; EF Parameters'!$H17*W88))</f>
        <v>21556500.482775096</v>
      </c>
      <c r="X124" s="64">
        <f>IF(X34="","",(X106*X34*'Ship &amp; EF Parameters'!$H17*X88))</f>
        <v>20701083.79695069</v>
      </c>
      <c r="Y124" s="65">
        <f>IF(Y34="","",(Y106*Y34*'Ship &amp; EF Parameters'!$H17*Y88))</f>
        <v>18177604.573768679</v>
      </c>
      <c r="Z124" s="63">
        <f>IF(Z34="","",(Z106*Z34*'Ship &amp; EF Parameters'!$H17*Z88))</f>
        <v>88652274.712711409</v>
      </c>
      <c r="AA124" s="64">
        <f>IF(AA34="","",(AA106*AA34*'Ship &amp; EF Parameters'!$H17*AA88))</f>
        <v>80008677.92822209</v>
      </c>
      <c r="AB124" s="64">
        <f>IF(AB34="","",(AB106*AB34*'Ship &amp; EF Parameters'!$H17*AB88))</f>
        <v>71808342.517296284</v>
      </c>
      <c r="AC124" s="64">
        <f>IF(AC34="","",(AC106*AC34*'Ship &amp; EF Parameters'!$H17*AC88))</f>
        <v>64051268.479933999</v>
      </c>
      <c r="AD124" s="64">
        <f>IF(AD34="","",(AD106*AD34*'Ship &amp; EF Parameters'!$H17*AD88))</f>
        <v>56737455.816135317</v>
      </c>
      <c r="AE124" s="64">
        <f>IF(AE34="","",(AE106*AE34*'Ship &amp; EF Parameters'!$H17*AE88))</f>
        <v>54022479.903058551</v>
      </c>
      <c r="AF124" s="64">
        <f>IF(AF34="","",(AF106*AF34*'Ship &amp; EF Parameters'!$H17*AF88))</f>
        <v>50679550.377433367</v>
      </c>
      <c r="AG124" s="64">
        <f>IF(AG34="","",(AG106*AG34*'Ship &amp; EF Parameters'!$H17*AG88))</f>
        <v>46819482.582650736</v>
      </c>
      <c r="AH124" s="64">
        <f>IF(AH34="","",(AH106*AH34*'Ship &amp; EF Parameters'!$H17*AH88))</f>
        <v>42553091.862101488</v>
      </c>
      <c r="AI124" s="64">
        <f>IF(AI34="","",(AI106*AI34*'Ship &amp; EF Parameters'!$H17*AI88))</f>
        <v>40225969.650892816</v>
      </c>
      <c r="AJ124" s="65">
        <f>IF(AJ34="","",(AJ106*AJ34*'Ship &amp; EF Parameters'!$H17*AJ88))</f>
        <v>36938447.796963088</v>
      </c>
      <c r="AK124" s="63">
        <f>IF(AK34="","",(AK106*AK34*'Ship &amp; EF Parameters'!$H17*AK88))</f>
        <v>125979548.27595833</v>
      </c>
      <c r="AL124" s="64">
        <f>IF(AL34="","",(AL106*AL34*'Ship &amp; EF Parameters'!$H17*AL88))</f>
        <v>113696542.31905243</v>
      </c>
      <c r="AM124" s="64">
        <f>IF(AM34="","",(AM106*AM34*'Ship &amp; EF Parameters'!$H17*AM88))</f>
        <v>102043434.10352629</v>
      </c>
      <c r="AN124" s="64">
        <f>IF(AN34="","",(AN106*AN34*'Ship &amp; EF Parameters'!$H17*AN88))</f>
        <v>91020223.629379898</v>
      </c>
      <c r="AO124" s="64">
        <f>IF(AO34="","",(AO106*AO34*'Ship &amp; EF Parameters'!$H17*AO88))</f>
        <v>87345820.137997776</v>
      </c>
      <c r="AP124" s="64">
        <f>IF(AP34="","",(AP106*AP34*'Ship &amp; EF Parameters'!$H17*AP88))</f>
        <v>82674078.556097701</v>
      </c>
      <c r="AQ124" s="64">
        <f>IF(AQ34="","",(AQ106*AQ34*'Ship &amp; EF Parameters'!$H17*AQ88))</f>
        <v>77162473.319024488</v>
      </c>
      <c r="AR124" s="64">
        <f>IF(AR34="","",(AR106*AR34*'Ship &amp; EF Parameters'!$H17*AR88))</f>
        <v>70968478.862123221</v>
      </c>
      <c r="AS124" s="64">
        <f>IF(AS34="","",(AS106*AS34*'Ship &amp; EF Parameters'!$H17*AS88))</f>
        <v>64249569.620738775</v>
      </c>
      <c r="AT124" s="64">
        <f>IF(AT34="","",(AT106*AT34*'Ship &amp; EF Parameters'!$H17*AT88))</f>
        <v>60338954.476339236</v>
      </c>
      <c r="AU124" s="65">
        <f>IF(AU34="","",(AU106*AU34*'Ship &amp; EF Parameters'!$H17*AU88))</f>
        <v>55116052.370731771</v>
      </c>
      <c r="AV124" s="63">
        <f>IF(AV34="","",(AV106*AV34*'Ship &amp; EF Parameters'!$H17*AV88))</f>
        <v>163306821.83920524</v>
      </c>
      <c r="AW124" s="64">
        <f>IF(AW34="","",(AW106*AW34*'Ship &amp; EF Parameters'!$H17*AW88))</f>
        <v>147384406.7098828</v>
      </c>
      <c r="AX124" s="64">
        <f>IF(AX34="","",(AX106*AX34*'Ship &amp; EF Parameters'!$H17*AX88))</f>
        <v>132278525.68975633</v>
      </c>
      <c r="AY124" s="64">
        <f>IF(AY34="","",(AY106*AY34*'Ship &amp; EF Parameters'!$H17*AY88))</f>
        <v>127821610.34372795</v>
      </c>
      <c r="AZ124" s="64">
        <f>IF(AZ34="","",(AZ106*AZ34*'Ship &amp; EF Parameters'!$H17*AZ88))</f>
        <v>121935760.30660661</v>
      </c>
      <c r="BA124" s="64">
        <f>IF(BA34="","",(BA106*BA34*'Ship &amp; EF Parameters'!$H17*BA88))</f>
        <v>114825109.10569124</v>
      </c>
      <c r="BB124" s="64">
        <f>IF(BB34="","",(BB106*BB34*'Ship &amp; EF Parameters'!$H17*BB88))</f>
        <v>106693790.26828076</v>
      </c>
      <c r="BC124" s="64">
        <f>IF(BC34="","",(BC106*BC34*'Ship &amp; EF Parameters'!$H17*BC88))</f>
        <v>97745937.321674332</v>
      </c>
      <c r="BD124" s="64">
        <f>IF(BD34="","",(BD106*BD34*'Ship &amp; EF Parameters'!$H17*BD88))</f>
        <v>88185683.79317084</v>
      </c>
      <c r="BE124" s="64">
        <f>IF(BE34="","",(BE106*BE34*'Ship &amp; EF Parameters'!$H17*BE88))</f>
        <v>82333856.010599345</v>
      </c>
      <c r="BF124" s="65">
        <f>IF(BF34="","",(BF106*BF34*'Ship &amp; EF Parameters'!$H17*BF88))</f>
        <v>74848960.009635732</v>
      </c>
      <c r="BG124" s="41"/>
      <c r="BH124" s="41"/>
      <c r="BI124" s="41"/>
      <c r="BJ124" s="41"/>
      <c r="BK124" s="41"/>
      <c r="BL124" s="41"/>
      <c r="BM124" s="41"/>
      <c r="BN124" s="41"/>
      <c r="BO124" s="41"/>
      <c r="BP124" s="41"/>
      <c r="BQ124" s="41"/>
      <c r="BR124" s="41"/>
      <c r="BS124" s="41"/>
      <c r="BT124" s="41"/>
      <c r="BU124" s="41"/>
      <c r="BV124" s="41"/>
      <c r="BW124" s="41"/>
      <c r="BX124" s="41"/>
      <c r="BY124" s="41"/>
    </row>
    <row r="125" spans="1:77" s="40" customFormat="1">
      <c r="A125" s="49"/>
      <c r="B125" s="54" t="str">
        <f t="shared" si="196"/>
        <v>9,000 teu</v>
      </c>
      <c r="C125" s="54"/>
      <c r="D125" s="66">
        <f>IF(D35="","",(D107*D35*'Ship &amp; EF Parameters'!$H18*D89))</f>
        <v>20557171.394175962</v>
      </c>
      <c r="E125" s="67">
        <f>IF(E35="","",(E107*E35*'Ship &amp; EF Parameters'!$H18*E89))</f>
        <v>18552847.183243804</v>
      </c>
      <c r="F125" s="67">
        <f>IF(F35="","",(F107*F35*'Ship &amp; EF Parameters'!$H18*F89))</f>
        <v>16651308.82928253</v>
      </c>
      <c r="G125" s="67">
        <f>IF(G35="","",(G107*G35*'Ship &amp; EF Parameters'!$H18*G89))</f>
        <v>14852556.332292136</v>
      </c>
      <c r="H125" s="67">
        <f>IF(H35="","",(H107*H35*'Ship &amp; EF Parameters'!$H18*H89))</f>
        <v>13156589.692272613</v>
      </c>
      <c r="I125" s="67">
        <f>IF(I35="","",(I107*I35*'Ship &amp; EF Parameters'!$H18*I89))</f>
        <v>11563408.909223977</v>
      </c>
      <c r="J125" s="67">
        <f>IF(J35="","",(J107*J35*'Ship &amp; EF Parameters'!$H18*J89))</f>
        <v>10073013.983146219</v>
      </c>
      <c r="K125" s="67">
        <f>IF(K35="","",(K107*K35*'Ship &amp; EF Parameters'!$H18*K89))</f>
        <v>8685404.9140393436</v>
      </c>
      <c r="L125" s="67">
        <f>IF(L35="","",(L107*L35*'Ship &amp; EF Parameters'!$H18*L89))</f>
        <v>7400581.7019033451</v>
      </c>
      <c r="M125" s="67">
        <f>IF(M35="","",(M107*M35*'Ship &amp; EF Parameters'!$H18*M89))</f>
        <v>6218544.3467382286</v>
      </c>
      <c r="N125" s="68">
        <f>IF(N35="","",(N107*N35*'Ship &amp; EF Parameters'!$H18*N89))</f>
        <v>5139292.8485439904</v>
      </c>
      <c r="O125" s="66">
        <f>IF(O35="","",(O107*O35*'Ship &amp; EF Parameters'!$H18*O89))</f>
        <v>66810807.031071886</v>
      </c>
      <c r="P125" s="67">
        <f>IF(P35="","",(P107*P35*'Ship &amp; EF Parameters'!$H18*P89))</f>
        <v>60296753.345542364</v>
      </c>
      <c r="Q125" s="67">
        <f>IF(Q35="","",(Q107*Q35*'Ship &amp; EF Parameters'!$H18*Q89))</f>
        <v>54116753.695168227</v>
      </c>
      <c r="R125" s="67">
        <f>IF(R35="","",(R107*R35*'Ship &amp; EF Parameters'!$H18*R89))</f>
        <v>48270808.079949431</v>
      </c>
      <c r="S125" s="67">
        <f>IF(S35="","",(S107*S35*'Ship &amp; EF Parameters'!$H18*S89))</f>
        <v>42758916.499885991</v>
      </c>
      <c r="T125" s="67">
        <f>IF(T35="","",(T107*T35*'Ship &amp; EF Parameters'!$H18*T89))</f>
        <v>37581078.954977922</v>
      </c>
      <c r="U125" s="67">
        <f>IF(U35="","",(U107*U35*'Ship &amp; EF Parameters'!$H18*U89))</f>
        <v>35465403.398993976</v>
      </c>
      <c r="V125" s="67">
        <f>IF(V35="","",(V107*V35*'Ship &amp; EF Parameters'!$H18*V89))</f>
        <v>32932160.299065836</v>
      </c>
      <c r="W125" s="67">
        <f>IF(W35="","",(W107*W35*'Ship &amp; EF Parameters'!$H18*W89))</f>
        <v>30064863.163982335</v>
      </c>
      <c r="X125" s="67">
        <f>IF(X35="","",(X107*X35*'Ship &amp; EF Parameters'!$H18*X89))</f>
        <v>26947025.502532322</v>
      </c>
      <c r="Y125" s="68">
        <f>IF(Y35="","",(Y107*Y35*'Ship &amp; EF Parameters'!$H18*Y89))</f>
        <v>25054052.636651956</v>
      </c>
      <c r="Z125" s="66">
        <f>IF(Z35="","",(Z107*Z35*'Ship &amp; EF Parameters'!$H18*Z89))</f>
        <v>113064442.6679678</v>
      </c>
      <c r="AA125" s="67">
        <f>IF(AA35="","",(AA107*AA35*'Ship &amp; EF Parameters'!$H18*AA89))</f>
        <v>102040659.50784092</v>
      </c>
      <c r="AB125" s="67">
        <f>IF(AB35="","",(AB107*AB35*'Ship &amp; EF Parameters'!$H18*AB89))</f>
        <v>91582198.561053917</v>
      </c>
      <c r="AC125" s="67">
        <f>IF(AC35="","",(AC107*AC35*'Ship &amp; EF Parameters'!$H18*AC89))</f>
        <v>81689059.827606738</v>
      </c>
      <c r="AD125" s="67">
        <f>IF(AD35="","",(AD107*AD35*'Ship &amp; EF Parameters'!$H18*AD89))</f>
        <v>78391346.916457653</v>
      </c>
      <c r="AE125" s="67">
        <f>IF(AE35="","",(AE107*AE35*'Ship &amp; EF Parameters'!$H18*AE89))</f>
        <v>74198540.500853837</v>
      </c>
      <c r="AF125" s="67">
        <f>IF(AF35="","",(AF107*AF35*'Ship &amp; EF Parameters'!$H18*AF89))</f>
        <v>69251971.134130254</v>
      </c>
      <c r="AG125" s="67">
        <f>IF(AG35="","",(AG107*AG35*'Ship &amp; EF Parameters'!$H18*AG89))</f>
        <v>63692969.369621843</v>
      </c>
      <c r="AH125" s="67">
        <f>IF(AH35="","",(AH107*AH35*'Ship &amp; EF Parameters'!$H18*AH89))</f>
        <v>57662865.760663562</v>
      </c>
      <c r="AI125" s="67">
        <f>IF(AI35="","",(AI107*AI35*'Ship &amp; EF Parameters'!$H18*AI89))</f>
        <v>51302990.860590383</v>
      </c>
      <c r="AJ125" s="68">
        <f>IF(AJ35="","",(AJ107*AJ35*'Ship &amp; EF Parameters'!$H18*AJ89))</f>
        <v>47110184.444986582</v>
      </c>
      <c r="AK125" s="66">
        <f>IF(AK35="","",(AK107*AK35*'Ship &amp; EF Parameters'!$H18*AK89))</f>
        <v>159318078.30486372</v>
      </c>
      <c r="AL125" s="67">
        <f>IF(AL35="","",(AL107*AL35*'Ship &amp; EF Parameters'!$H18*AL89))</f>
        <v>143784565.67013946</v>
      </c>
      <c r="AM125" s="67">
        <f>IF(AM35="","",(AM107*AM35*'Ship &amp; EF Parameters'!$H18*AM89))</f>
        <v>129047643.42693961</v>
      </c>
      <c r="AN125" s="67">
        <f>IF(AN35="","",(AN107*AN35*'Ship &amp; EF Parameters'!$H18*AN89))</f>
        <v>124699587.53986938</v>
      </c>
      <c r="AO125" s="67">
        <f>IF(AO35="","",(AO107*AO35*'Ship &amp; EF Parameters'!$H18*AO89))</f>
        <v>110460534.29137215</v>
      </c>
      <c r="AP125" s="67">
        <f>IF(AP35="","",(AP107*AP35*'Ship &amp; EF Parameters'!$H18*AP89))</f>
        <v>104552488.88756678</v>
      </c>
      <c r="AQ125" s="67">
        <f>IF(AQ35="","",(AQ107*AQ35*'Ship &amp; EF Parameters'!$H18*AQ89))</f>
        <v>97582322.96172899</v>
      </c>
      <c r="AR125" s="67">
        <f>IF(AR35="","",(AR107*AR35*'Ship &amp; EF Parameters'!$H18*AR89))</f>
        <v>89749184.111739874</v>
      </c>
      <c r="AS125" s="67">
        <f>IF(AS35="","",(AS107*AS35*'Ship &amp; EF Parameters'!$H18*AS89))</f>
        <v>86031762.28462638</v>
      </c>
      <c r="AT125" s="67">
        <f>IF(AT35="","",(AT107*AT35*'Ship &amp; EF Parameters'!$H18*AT89))</f>
        <v>76306721.254767001</v>
      </c>
      <c r="AU125" s="68">
        <f>IF(AU35="","",(AU107*AU35*'Ship &amp; EF Parameters'!$H18*AU89))</f>
        <v>69701659.25837788</v>
      </c>
      <c r="AV125" s="66">
        <f>IF(AV35="","",(AV107*AV35*'Ship &amp; EF Parameters'!$H18*AV89))</f>
        <v>205571713.94175965</v>
      </c>
      <c r="AW125" s="67">
        <f>IF(AW35="","",(AW107*AW35*'Ship &amp; EF Parameters'!$H18*AW89))</f>
        <v>185528471.83243805</v>
      </c>
      <c r="AX125" s="67">
        <f>IF(AX35="","",(AX107*AX35*'Ship &amp; EF Parameters'!$H18*AX89))</f>
        <v>166513088.29282528</v>
      </c>
      <c r="AY125" s="67">
        <f>IF(AY35="","",(AY107*AY35*'Ship &amp; EF Parameters'!$H18*AY89))</f>
        <v>160902693.59983146</v>
      </c>
      <c r="AZ125" s="67">
        <f>IF(AZ35="","",(AZ107*AZ35*'Ship &amp; EF Parameters'!$H18*AZ89))</f>
        <v>153493546.40984717</v>
      </c>
      <c r="BA125" s="67">
        <f>IF(BA35="","",(BA107*BA35*'Ship &amp; EF Parameters'!$H18*BA89))</f>
        <v>144542611.3652997</v>
      </c>
      <c r="BB125" s="67">
        <f>IF(BB35="","",(BB107*BB35*'Ship &amp; EF Parameters'!$H18*BB89))</f>
        <v>134306853.10861626</v>
      </c>
      <c r="BC125" s="67">
        <f>IF(BC35="","",(BC107*BC35*'Ship &amp; EF Parameters'!$H18*BC89))</f>
        <v>123043236.28222401</v>
      </c>
      <c r="BD125" s="67">
        <f>IF(BD35="","",(BD107*BD35*'Ship &amp; EF Parameters'!$H18*BD89))</f>
        <v>111008725.52855016</v>
      </c>
      <c r="BE125" s="67">
        <f>IF(BE35="","",(BE107*BE35*'Ship &amp; EF Parameters'!$H18*BE89))</f>
        <v>103642405.77897045</v>
      </c>
      <c r="BF125" s="68">
        <f>IF(BF35="","",(BF107*BF35*'Ship &amp; EF Parameters'!$H18*BF89))</f>
        <v>94220368.889973164</v>
      </c>
      <c r="BG125" s="41"/>
      <c r="BH125" s="41"/>
      <c r="BI125" s="41"/>
      <c r="BJ125" s="41"/>
      <c r="BK125" s="41"/>
      <c r="BL125" s="41"/>
      <c r="BM125" s="41"/>
      <c r="BN125" s="41"/>
      <c r="BO125" s="41"/>
      <c r="BP125" s="41"/>
      <c r="BQ125" s="41"/>
      <c r="BR125" s="41"/>
      <c r="BS125" s="41"/>
      <c r="BT125" s="41"/>
      <c r="BU125" s="41"/>
      <c r="BV125" s="41"/>
      <c r="BW125" s="41"/>
      <c r="BX125" s="41"/>
      <c r="BY125" s="41"/>
    </row>
    <row r="126" spans="1:77" s="40" customFormat="1">
      <c r="A126" s="49"/>
      <c r="B126" s="50" t="str">
        <f t="shared" si="196"/>
        <v>14,000 teu</v>
      </c>
      <c r="C126" s="50"/>
      <c r="D126" s="63">
        <f>IF(D36="","",(D108*D36*'Ship &amp; EF Parameters'!$H19*D90))</f>
        <v>36933752.567948535</v>
      </c>
      <c r="E126" s="64">
        <f>IF(E36="","",(E108*E36*'Ship &amp; EF Parameters'!$H19*E90))</f>
        <v>33332711.692573547</v>
      </c>
      <c r="F126" s="64">
        <f>IF(F36="","",(F108*F36*'Ship &amp; EF Parameters'!$H19*F90))</f>
        <v>29916339.580038305</v>
      </c>
      <c r="G126" s="64">
        <f>IF(G36="","",(G108*G36*'Ship &amp; EF Parameters'!$H19*G90))</f>
        <v>26684636.230342813</v>
      </c>
      <c r="H126" s="64">
        <f>IF(H36="","",(H108*H36*'Ship &amp; EF Parameters'!$H19*H90))</f>
        <v>23637601.643487059</v>
      </c>
      <c r="I126" s="64">
        <f>IF(I36="","",(I108*I36*'Ship &amp; EF Parameters'!$H19*I90))</f>
        <v>20775235.819471054</v>
      </c>
      <c r="J126" s="64">
        <f>IF(J36="","",(J108*J36*'Ship &amp; EF Parameters'!$H19*J90))</f>
        <v>18097538.75829478</v>
      </c>
      <c r="K126" s="64">
        <f>IF(K36="","",(K108*K36*'Ship &amp; EF Parameters'!$H19*K90))</f>
        <v>15604510.459958255</v>
      </c>
      <c r="L126" s="64">
        <f>IF(L36="","",(L108*L36*'Ship &amp; EF Parameters'!$H19*L90))</f>
        <v>13296150.924461471</v>
      </c>
      <c r="M126" s="64">
        <f>IF(M36="","",(M108*M36*'Ship &amp; EF Parameters'!$H19*M90))</f>
        <v>11172460.151804429</v>
      </c>
      <c r="N126" s="65">
        <f>IF(N36="","",(N108*N36*'Ship &amp; EF Parameters'!$H19*N90))</f>
        <v>9849000.684786275</v>
      </c>
      <c r="O126" s="63">
        <f>IF(O36="","",(O108*O36*'Ship &amp; EF Parameters'!$H19*O90))</f>
        <v>110801257.70384558</v>
      </c>
      <c r="P126" s="64">
        <f>IF(P36="","",(P108*P36*'Ship &amp; EF Parameters'!$H19*P90))</f>
        <v>99998135.077720642</v>
      </c>
      <c r="Q126" s="64">
        <f>IF(Q36="","",(Q108*Q36*'Ship &amp; EF Parameters'!$H19*Q90))</f>
        <v>89749018.740114912</v>
      </c>
      <c r="R126" s="64">
        <f>IF(R36="","",(R108*R36*'Ship &amp; EF Parameters'!$H19*R90))</f>
        <v>80053908.691028431</v>
      </c>
      <c r="S126" s="64">
        <f>IF(S36="","",(S108*S36*'Ship &amp; EF Parameters'!$H19*S90))</f>
        <v>70912804.930461183</v>
      </c>
      <c r="T126" s="64">
        <f>IF(T36="","",(T108*T36*'Ship &amp; EF Parameters'!$H19*T90))</f>
        <v>66480754.62230736</v>
      </c>
      <c r="U126" s="64">
        <f>IF(U36="","",(U108*U36*'Ship &amp; EF Parameters'!$H19*U90))</f>
        <v>61531631.778202243</v>
      </c>
      <c r="V126" s="64">
        <f>IF(V36="","",(V108*V36*'Ship &amp; EF Parameters'!$H19*V90))</f>
        <v>56176237.655849718</v>
      </c>
      <c r="W126" s="64">
        <f>IF(W36="","",(W108*W36*'Ship &amp; EF Parameters'!$H19*W90))</f>
        <v>50525373.512953594</v>
      </c>
      <c r="X126" s="64">
        <f>IF(X36="","",(X108*X36*'Ship &amp; EF Parameters'!$H19*X90))</f>
        <v>46924332.637578607</v>
      </c>
      <c r="Y126" s="65">
        <f>IF(Y36="","",(Y108*Y36*'Ship &amp; EF Parameters'!$H19*Y90))</f>
        <v>42473815.453140803</v>
      </c>
      <c r="Z126" s="63">
        <f>IF(Z36="","",(Z108*Z36*'Ship &amp; EF Parameters'!$H19*Z90))</f>
        <v>184668762.83974266</v>
      </c>
      <c r="AA126" s="64">
        <f>IF(AA36="","",(AA108*AA36*'Ship &amp; EF Parameters'!$H19*AA90))</f>
        <v>166663558.46286774</v>
      </c>
      <c r="AB126" s="64">
        <f>IF(AB36="","",(AB108*AB36*'Ship &amp; EF Parameters'!$H19*AB90))</f>
        <v>149581697.90019152</v>
      </c>
      <c r="AC126" s="64">
        <f>IF(AC36="","",(AC108*AC36*'Ship &amp; EF Parameters'!$H19*AC90))</f>
        <v>133423181.15171409</v>
      </c>
      <c r="AD126" s="64">
        <f>IF(AD36="","",(AD108*AD36*'Ship &amp; EF Parameters'!$H19*AD90))</f>
        <v>126067208.7652643</v>
      </c>
      <c r="AE126" s="64">
        <f>IF(AE36="","",(AE108*AE36*'Ship &amp; EF Parameters'!$H19*AE90))</f>
        <v>117726336.31033593</v>
      </c>
      <c r="AF126" s="64">
        <f>IF(AF36="","",(AF108*AF36*'Ship &amp; EF Parameters'!$H19*AF90))</f>
        <v>108585232.5497687</v>
      </c>
      <c r="AG126" s="64">
        <f>IF(AG36="","",(AG108*AG36*'Ship &amp; EF Parameters'!$H19*AG90))</f>
        <v>104030069.73305503</v>
      </c>
      <c r="AH126" s="64">
        <f>IF(AH36="","",(AH108*AH36*'Ship &amp; EF Parameters'!$H19*AH90))</f>
        <v>93073056.471230298</v>
      </c>
      <c r="AI126" s="64">
        <f>IF(AI36="","",(AI108*AI36*'Ship &amp; EF Parameters'!$H19*AI90))</f>
        <v>85655527.830500633</v>
      </c>
      <c r="AJ126" s="65">
        <f>IF(AJ36="","",(AJ108*AJ36*'Ship &amp; EF Parameters'!$H19*AJ90))</f>
        <v>80023130.56388849</v>
      </c>
      <c r="AK126" s="63">
        <f>IF(AK36="","",(AK108*AK36*'Ship &amp; EF Parameters'!$H19*AK90))</f>
        <v>258536267.97563973</v>
      </c>
      <c r="AL126" s="64">
        <f>IF(AL36="","",(AL108*AL36*'Ship &amp; EF Parameters'!$H19*AL90))</f>
        <v>233328981.84801483</v>
      </c>
      <c r="AM126" s="64">
        <f>IF(AM36="","",(AM108*AM36*'Ship &amp; EF Parameters'!$H19*AM90))</f>
        <v>209414377.06026816</v>
      </c>
      <c r="AN126" s="64">
        <f>IF(AN36="","",(AN108*AN36*'Ship &amp; EF Parameters'!$H19*AN90))</f>
        <v>199245283.85322633</v>
      </c>
      <c r="AO126" s="64">
        <f>IF(AO36="","",(AO108*AO36*'Ship &amp; EF Parameters'!$H19*AO90))</f>
        <v>187524973.03833064</v>
      </c>
      <c r="AP126" s="64">
        <f>IF(AP36="","",(AP108*AP36*'Ship &amp; EF Parameters'!$H19*AP90))</f>
        <v>174511980.88355684</v>
      </c>
      <c r="AQ126" s="64">
        <f>IF(AQ36="","",(AQ108*AQ36*'Ship &amp; EF Parameters'!$H19*AQ90))</f>
        <v>160464843.65688038</v>
      </c>
      <c r="AR126" s="64">
        <f>IF(AR36="","",(AR108*AR36*'Ship &amp; EF Parameters'!$H19*AR90))</f>
        <v>152924202.50759089</v>
      </c>
      <c r="AS126" s="64">
        <f>IF(AS36="","",(AS108*AS36*'Ship &amp; EF Parameters'!$H19*AS90))</f>
        <v>136507149.49113777</v>
      </c>
      <c r="AT126" s="64">
        <f>IF(AT36="","",(AT108*AT36*'Ship &amp; EF Parameters'!$H19*AT90))</f>
        <v>125131553.70020963</v>
      </c>
      <c r="AU126" s="65">
        <f>IF(AU36="","",(AU108*AU36*'Ship &amp; EF Parameters'!$H19*AU90))</f>
        <v>116341320.58903788</v>
      </c>
      <c r="AV126" s="63">
        <f>IF(AV36="","",(AV108*AV36*'Ship &amp; EF Parameters'!$H19*AV90))</f>
        <v>332403773.1115368</v>
      </c>
      <c r="AW126" s="64">
        <f>IF(AW36="","",(AW108*AW36*'Ship &amp; EF Parameters'!$H19*AW90))</f>
        <v>299994405.23316199</v>
      </c>
      <c r="AX126" s="64">
        <f>IF(AX36="","",(AX108*AX36*'Ship &amp; EF Parameters'!$H19*AX90))</f>
        <v>287196859.96836776</v>
      </c>
      <c r="AY126" s="64">
        <f>IF(AY36="","",(AY108*AY36*'Ship &amp; EF Parameters'!$H19*AY90))</f>
        <v>256172507.81129101</v>
      </c>
      <c r="AZ126" s="64">
        <f>IF(AZ36="","",(AZ108*AZ36*'Ship &amp; EF Parameters'!$H19*AZ90))</f>
        <v>241103536.76356801</v>
      </c>
      <c r="BA126" s="64">
        <f>IF(BA36="","",(BA108*BA36*'Ship &amp; EF Parameters'!$H19*BA90))</f>
        <v>236837688.34196994</v>
      </c>
      <c r="BB126" s="64">
        <f>IF(BB36="","",(BB108*BB36*'Ship &amp; EF Parameters'!$H19*BB90))</f>
        <v>217170465.09953737</v>
      </c>
      <c r="BC126" s="64">
        <f>IF(BC36="","",(BC108*BC36*'Ship &amp; EF Parameters'!$H19*BC90))</f>
        <v>196616831.79547399</v>
      </c>
      <c r="BD126" s="64">
        <f>IF(BD36="","",(BD108*BD36*'Ship &amp; EF Parameters'!$H19*BD90))</f>
        <v>183486882.7575683</v>
      </c>
      <c r="BE126" s="64">
        <f>IF(BE36="","",(BE108*BE36*'Ship &amp; EF Parameters'!$H19*BE90))</f>
        <v>167586902.27706644</v>
      </c>
      <c r="BF126" s="65">
        <f>IF(BF36="","",(BF108*BF36*'Ship &amp; EF Parameters'!$H19*BF90))</f>
        <v>155121760.78538382</v>
      </c>
      <c r="BG126" s="41"/>
      <c r="BH126" s="41"/>
      <c r="BI126" s="41"/>
      <c r="BJ126" s="41"/>
      <c r="BK126" s="41"/>
      <c r="BL126" s="41"/>
      <c r="BM126" s="41"/>
      <c r="BN126" s="41"/>
      <c r="BO126" s="41"/>
      <c r="BP126" s="41"/>
      <c r="BQ126" s="41"/>
      <c r="BR126" s="41"/>
      <c r="BS126" s="41"/>
      <c r="BT126" s="41"/>
      <c r="BU126" s="41"/>
      <c r="BV126" s="41"/>
      <c r="BW126" s="41"/>
      <c r="BX126" s="41"/>
      <c r="BY126" s="41"/>
    </row>
    <row r="127" spans="1:77" s="40" customFormat="1">
      <c r="A127" s="189"/>
      <c r="B127" s="54" t="str">
        <f t="shared" si="196"/>
        <v>17,000 teu</v>
      </c>
      <c r="C127" s="54"/>
      <c r="D127" s="66">
        <f>IF(D37="","",(D109*D37*'Ship &amp; EF Parameters'!$H20*D91))</f>
        <v>56697236.518195957</v>
      </c>
      <c r="E127" s="67">
        <f>IF(E37="","",(E109*E37*'Ship &amp; EF Parameters'!$H20*E91))</f>
        <v>51169255.957671843</v>
      </c>
      <c r="F127" s="67">
        <f>IF(F37="","",(F109*F37*'Ship &amp; EF Parameters'!$H20*F91))</f>
        <v>45924761.579738751</v>
      </c>
      <c r="G127" s="67">
        <f>IF(G37="","",(G109*G37*'Ship &amp; EF Parameters'!$H20*G91))</f>
        <v>40963753.384396583</v>
      </c>
      <c r="H127" s="67">
        <f>IF(H37="","",(H109*H37*'Ship &amp; EF Parameters'!$H20*H91))</f>
        <v>36286231.371645413</v>
      </c>
      <c r="I127" s="67">
        <f>IF(I37="","",(I109*I37*'Ship &amp; EF Parameters'!$H20*I91))</f>
        <v>31892195.541485216</v>
      </c>
      <c r="J127" s="67">
        <f>IF(J37="","",(J109*J37*'Ship &amp; EF Parameters'!$H20*J91))</f>
        <v>27781645.893916022</v>
      </c>
      <c r="K127" s="67">
        <f>IF(K37="","",(K109*K37*'Ship &amp; EF Parameters'!$H20*K91))</f>
        <v>23954582.428937793</v>
      </c>
      <c r="L127" s="67">
        <f>IF(L37="","",(L109*L37*'Ship &amp; EF Parameters'!$H20*L91))</f>
        <v>20411005.14655054</v>
      </c>
      <c r="M127" s="67">
        <f>IF(M37="","",(M109*M37*'Ship &amp; EF Parameters'!$H20*M91))</f>
        <v>18294308.316537898</v>
      </c>
      <c r="N127" s="68">
        <f>IF(N37="","",(N109*N37*'Ship &amp; EF Parameters'!$H20*N91))</f>
        <v>16064217.013488855</v>
      </c>
      <c r="O127" s="66">
        <f>IF(O37="","",(O109*O37*'Ship &amp; EF Parameters'!$H20*O91))</f>
        <v>219701791.50800931</v>
      </c>
      <c r="P127" s="67">
        <f>IF(P37="","",(P109*P37*'Ship &amp; EF Parameters'!$H20*P91))</f>
        <v>198280866.83597839</v>
      </c>
      <c r="Q127" s="67">
        <f>IF(Q37="","",(Q109*Q37*'Ship &amp; EF Parameters'!$H20*Q91))</f>
        <v>177958451.12148762</v>
      </c>
      <c r="R127" s="67">
        <f>IF(R37="","",(R109*R37*'Ship &amp; EF Parameters'!$H20*R91))</f>
        <v>158734544.36453673</v>
      </c>
      <c r="S127" s="67">
        <f>IF(S37="","",(S109*S37*'Ship &amp; EF Parameters'!$H20*S91))</f>
        <v>149983089.66946769</v>
      </c>
      <c r="T127" s="67">
        <f>IF(T37="","",(T109*T37*'Ship &amp; EF Parameters'!$H20*T91))</f>
        <v>140059892.08635592</v>
      </c>
      <c r="U127" s="67">
        <f>IF(U37="","",(U109*U37*'Ship &amp; EF Parameters'!$H20*U91))</f>
        <v>129184653.40670951</v>
      </c>
      <c r="V127" s="67">
        <f>IF(V37="","",(V109*V37*'Ship &amp; EF Parameters'!$H20*V91))</f>
        <v>123765342.54951192</v>
      </c>
      <c r="W127" s="67">
        <f>IF(W37="","",(W109*W37*'Ship &amp; EF Parameters'!$H20*W91))</f>
        <v>110729702.92003669</v>
      </c>
      <c r="X127" s="67">
        <f>IF(X37="","",(X109*X37*'Ship &amp; EF Parameters'!$H20*X91))</f>
        <v>101905014.29446499</v>
      </c>
      <c r="Y127" s="68">
        <f>IF(Y37="","",(Y109*Y37*'Ship &amp; EF Parameters'!$H20*Y91))</f>
        <v>91542413.128337219</v>
      </c>
      <c r="Z127" s="66">
        <f>IF(Z37="","",(Z109*Z37*'Ship &amp; EF Parameters'!$H20*Z91))</f>
        <v>382706346.4978227</v>
      </c>
      <c r="AA127" s="67">
        <f>IF(AA37="","",(AA109*AA37*'Ship &amp; EF Parameters'!$H20*AA91))</f>
        <v>345392477.71428502</v>
      </c>
      <c r="AB127" s="67">
        <f>IF(AB37="","",(AB109*AB37*'Ship &amp; EF Parameters'!$H20*AB91))</f>
        <v>309992140.6632365</v>
      </c>
      <c r="AC127" s="67">
        <f>IF(AC37="","",(AC109*AC37*'Ship &amp; EF Parameters'!$H20*AC91))</f>
        <v>294939024.3676554</v>
      </c>
      <c r="AD127" s="67">
        <f>IF(AD37="","",(AD109*AD37*'Ship &amp; EF Parameters'!$H20*AD91))</f>
        <v>277589669.99308741</v>
      </c>
      <c r="AE127" s="67">
        <f>IF(AE37="","",(AE109*AE37*'Ship &amp; EF Parameters'!$H20*AE91))</f>
        <v>258326783.88603026</v>
      </c>
      <c r="AF127" s="67">
        <f>IF(AF37="","",(AF109*AF37*'Ship &amp; EF Parameters'!$H20*AF91))</f>
        <v>250034813.04524419</v>
      </c>
      <c r="AG127" s="67">
        <f>IF(AG37="","",(AG109*AG37*'Ship &amp; EF Parameters'!$H20*AG91))</f>
        <v>226370803.95346215</v>
      </c>
      <c r="AH127" s="67">
        <f>IF(AH37="","",(AH109*AH37*'Ship &amp; EF Parameters'!$H20*AH91))</f>
        <v>211253903.26679808</v>
      </c>
      <c r="AI127" s="67">
        <f>IF(AI37="","",(AI109*AI37*'Ship &amp; EF Parameters'!$H20*AI91))</f>
        <v>192947783.02598563</v>
      </c>
      <c r="AJ127" s="68">
        <f>IF(AJ37="","",(AJ109*AJ37*'Ship &amp; EF Parameters'!$H20*AJ91))</f>
        <v>172217855.92402023</v>
      </c>
      <c r="AK127" s="66">
        <f>IF(AK37="","",(AK109*AK37*'Ship &amp; EF Parameters'!$H20*AK91))</f>
        <v>545710901.48763609</v>
      </c>
      <c r="AL127" s="67">
        <f>IF(AL37="","",(AL109*AL37*'Ship &amp; EF Parameters'!$H20*AL91))</f>
        <v>492504088.59259158</v>
      </c>
      <c r="AM127" s="67">
        <f>IF(AM37="","",(AM109*AM37*'Ship &amp; EF Parameters'!$H20*AM91))</f>
        <v>471494218.88531768</v>
      </c>
      <c r="AN127" s="67">
        <f>IF(AN37="","",(AN109*AN37*'Ship &amp; EF Parameters'!$H20*AN91))</f>
        <v>446846276.50145936</v>
      </c>
      <c r="AO127" s="67">
        <f>IF(AO37="","",(AO109*AO37*'Ship &amp; EF Parameters'!$H20*AO91))</f>
        <v>419105972.3425045</v>
      </c>
      <c r="AP127" s="67">
        <f>IF(AP37="","",(AP109*AP37*'Ship &amp; EF Parameters'!$H20*AP91))</f>
        <v>388819017.30994064</v>
      </c>
      <c r="AQ127" s="67">
        <f>IF(AQ37="","",(AQ109*AQ37*'Ship &amp; EF Parameters'!$H20*AQ91))</f>
        <v>356531122.30525559</v>
      </c>
      <c r="AR127" s="67">
        <f>IF(AR37="","",(AR109*AR37*'Ship &amp; EF Parameters'!$H20*AR91))</f>
        <v>338158855.2885052</v>
      </c>
      <c r="AS127" s="67">
        <f>IF(AS37="","",(AS109*AS37*'Ship &amp; EF Parameters'!$H20*AS91))</f>
        <v>314329479.25687832</v>
      </c>
      <c r="AT127" s="67">
        <f>IF(AT37="","",(AT109*AT37*'Ship &amp; EF Parameters'!$H20*AT91))</f>
        <v>286134416.01335049</v>
      </c>
      <c r="AU127" s="68">
        <f>IF(AU37="","",(AU109*AU37*'Ship &amp; EF Parameters'!$H20*AU91))</f>
        <v>254665087.36089686</v>
      </c>
      <c r="AV127" s="66">
        <f>IF(AV37="","",(AV109*AV37*'Ship &amp; EF Parameters'!$H20*AV91))</f>
        <v>708715456.47744942</v>
      </c>
      <c r="AW127" s="67">
        <f>IF(AW37="","",(AW109*AW37*'Ship &amp; EF Parameters'!$H20*AW91))</f>
        <v>639615699.47089815</v>
      </c>
      <c r="AX127" s="67">
        <f>IF(AX37="","",(AX109*AX37*'Ship &amp; EF Parameters'!$H20*AX91))</f>
        <v>612330154.39651656</v>
      </c>
      <c r="AY127" s="67">
        <f>IF(AY37="","",(AY109*AY37*'Ship &amp; EF Parameters'!$H20*AY91))</f>
        <v>580319839.61228502</v>
      </c>
      <c r="AZ127" s="67">
        <f>IF(AZ37="","",(AZ109*AZ37*'Ship &amp; EF Parameters'!$H20*AZ91))</f>
        <v>544293470.57468116</v>
      </c>
      <c r="BA127" s="67">
        <f>IF(BA37="","",(BA109*BA37*'Ship &amp; EF Parameters'!$H20*BA91))</f>
        <v>504959762.74018258</v>
      </c>
      <c r="BB127" s="67">
        <f>IF(BB37="","",(BB109*BB37*'Ship &amp; EF Parameters'!$H20*BB91))</f>
        <v>486178803.14353037</v>
      </c>
      <c r="BC127" s="67">
        <f>IF(BC37="","",(BC109*BC37*'Ship &amp; EF Parameters'!$H20*BC91))</f>
        <v>439167344.53052616</v>
      </c>
      <c r="BD127" s="67">
        <f>IF(BD37="","",(BD109*BD37*'Ship &amp; EF Parameters'!$H20*BD91))</f>
        <v>408220102.93101078</v>
      </c>
      <c r="BE127" s="67">
        <f>IF(BE37="","",(BE109*BE37*'Ship &amp; EF Parameters'!$H20*BE91))</f>
        <v>371603137.679676</v>
      </c>
      <c r="BF127" s="68">
        <f>IF(BF37="","",(BF109*BF37*'Ship &amp; EF Parameters'!$H20*BF91))</f>
        <v>342545803.9641006</v>
      </c>
      <c r="BG127" s="41"/>
      <c r="BH127" s="41"/>
      <c r="BI127" s="41"/>
      <c r="BJ127" s="41"/>
      <c r="BK127" s="41"/>
      <c r="BL127" s="41"/>
      <c r="BM127" s="41"/>
      <c r="BN127" s="41"/>
      <c r="BO127" s="41"/>
      <c r="BP127" s="41"/>
      <c r="BQ127" s="41"/>
      <c r="BR127" s="41"/>
      <c r="BS127" s="41"/>
      <c r="BT127" s="41"/>
      <c r="BU127" s="41"/>
      <c r="BV127" s="41"/>
      <c r="BW127" s="41"/>
      <c r="BX127" s="41"/>
      <c r="BY127" s="41"/>
    </row>
    <row r="128" spans="1:77" s="40" customFormat="1">
      <c r="A128" s="58" t="str">
        <f>A$20</f>
        <v>Bulk</v>
      </c>
      <c r="B128" s="59" t="str">
        <f t="shared" si="196"/>
        <v>Handymax</v>
      </c>
      <c r="C128" s="59"/>
      <c r="D128" s="69">
        <f>IF(D38="","",(D110*D38*'Ship &amp; EF Parameters'!$H21*D92))</f>
        <v>3561539.4793664203</v>
      </c>
      <c r="E128" s="70">
        <f>IF(E38="","",(E110*E38*'Ship &amp; EF Parameters'!$H21*E92))</f>
        <v>3443810.8132429207</v>
      </c>
      <c r="F128" s="70">
        <f>IF(F38="","",(F110*F38*'Ship &amp; EF Parameters'!$H21*F92))</f>
        <v>3328060.7801635126</v>
      </c>
      <c r="G128" s="70">
        <f>IF(G38="","",(G110*G38*'Ship &amp; EF Parameters'!$H21*G92))</f>
        <v>3214289.3801281964</v>
      </c>
      <c r="H128" s="70">
        <f>IF(H38="","",(H110*H38*'Ship &amp; EF Parameters'!$H21*H92))</f>
        <v>3102496.6131369723</v>
      </c>
      <c r="I128" s="70">
        <f>IF(I38="","",(I110*I38*'Ship &amp; EF Parameters'!$H21*I92))</f>
        <v>2992682.4791898415</v>
      </c>
      <c r="J128" s="70">
        <f>IF(J38="","",(J110*J38*'Ship &amp; EF Parameters'!$H21*J92))</f>
        <v>2884846.9782868032</v>
      </c>
      <c r="K128" s="70">
        <f>IF(K38="","",(K110*K38*'Ship &amp; EF Parameters'!$H21*K92))</f>
        <v>2778990.1104278578</v>
      </c>
      <c r="L128" s="70">
        <f>IF(L38="","",(L110*L38*'Ship &amp; EF Parameters'!$H21*L92))</f>
        <v>2675111.8756130035</v>
      </c>
      <c r="M128" s="70">
        <f>IF(M38="","",(M110*M38*'Ship &amp; EF Parameters'!$H21*M92))</f>
        <v>2573212.2738422416</v>
      </c>
      <c r="N128" s="71">
        <f>IF(N38="","",(N110*N38*'Ship &amp; EF Parameters'!$H21*N92))</f>
        <v>2473291.305115574</v>
      </c>
      <c r="O128" s="69">
        <f>IF(O38="","",(O110*O38*'Ship &amp; EF Parameters'!$H21*O92))</f>
        <v>16026927.657148892</v>
      </c>
      <c r="P128" s="70">
        <f>IF(P38="","",(P110*P38*'Ship &amp; EF Parameters'!$H21*P92))</f>
        <v>15497148.659593143</v>
      </c>
      <c r="Q128" s="70">
        <f>IF(Q38="","",(Q110*Q38*'Ship &amp; EF Parameters'!$H21*Q92))</f>
        <v>14976273.510735808</v>
      </c>
      <c r="R128" s="70">
        <f>IF(R38="","",(R110*R38*'Ship &amp; EF Parameters'!$H21*R92))</f>
        <v>14464302.210576888</v>
      </c>
      <c r="S128" s="70">
        <f>IF(S38="","",(S110*S38*'Ship &amp; EF Parameters'!$H21*S92))</f>
        <v>13961234.759116378</v>
      </c>
      <c r="T128" s="70">
        <f>IF(T38="","",(T110*T38*'Ship &amp; EF Parameters'!$H21*T92))</f>
        <v>13467071.15635429</v>
      </c>
      <c r="U128" s="70">
        <f>IF(U38="","",(U110*U38*'Ship &amp; EF Parameters'!$H21*U92))</f>
        <v>12981811.402290616</v>
      </c>
      <c r="V128" s="70">
        <f>IF(V38="","",(V110*V38*'Ship &amp; EF Parameters'!$H21*V92))</f>
        <v>12505455.496925361</v>
      </c>
      <c r="W128" s="70">
        <f>IF(W38="","",(W110*W38*'Ship &amp; EF Parameters'!$H21*W92))</f>
        <v>12038003.440258516</v>
      </c>
      <c r="X128" s="70">
        <f>IF(X38="","",(X110*X38*'Ship &amp; EF Parameters'!$H21*X92))</f>
        <v>11579455.232290087</v>
      </c>
      <c r="Y128" s="71">
        <f>IF(Y38="","",(Y110*Y38*'Ship &amp; EF Parameters'!$H21*Y92))</f>
        <v>11129810.873020083</v>
      </c>
      <c r="Z128" s="69">
        <f>IF(Z38="","",(Z110*Z38*'Ship &amp; EF Parameters'!$H21*Z92))</f>
        <v>28492315.834931362</v>
      </c>
      <c r="AA128" s="70">
        <f>IF(AA38="","",(AA110*AA38*'Ship &amp; EF Parameters'!$H21*AA92))</f>
        <v>27550486.505943365</v>
      </c>
      <c r="AB128" s="70">
        <f>IF(AB38="","",(AB110*AB38*'Ship &amp; EF Parameters'!$H21*AB92))</f>
        <v>26624486.241308101</v>
      </c>
      <c r="AC128" s="70">
        <f>IF(AC38="","",(AC110*AC38*'Ship &amp; EF Parameters'!$H21*AC92))</f>
        <v>25714315.041025572</v>
      </c>
      <c r="AD128" s="70">
        <f>IF(AD38="","",(AD110*AD38*'Ship &amp; EF Parameters'!$H21*AD92))</f>
        <v>24819972.905095778</v>
      </c>
      <c r="AE128" s="70">
        <f>IF(AE38="","",(AE110*AE38*'Ship &amp; EF Parameters'!$H21*AE92))</f>
        <v>23941459.833518732</v>
      </c>
      <c r="AF128" s="70">
        <f>IF(AF38="","",(AF110*AF38*'Ship &amp; EF Parameters'!$H21*AF92))</f>
        <v>23078775.826294426</v>
      </c>
      <c r="AG128" s="70">
        <f>IF(AG38="","",(AG110*AG38*'Ship &amp; EF Parameters'!$H21*AG92))</f>
        <v>24084580.957041435</v>
      </c>
      <c r="AH128" s="70">
        <f>IF(AH38="","",(AH110*AH38*'Ship &amp; EF Parameters'!$H21*AH92))</f>
        <v>23184302.921979364</v>
      </c>
      <c r="AI128" s="70">
        <f>IF(AI38="","",(AI110*AI38*'Ship &amp; EF Parameters'!$H21*AI92))</f>
        <v>22301173.039966095</v>
      </c>
      <c r="AJ128" s="71">
        <f>IF(AJ38="","",(AJ110*AJ38*'Ship &amp; EF Parameters'!$H21*AJ92))</f>
        <v>21435191.311001644</v>
      </c>
      <c r="AK128" s="69">
        <f>IF(AK38="","",(AK110*AK38*'Ship &amp; EF Parameters'!$H21*AK92))</f>
        <v>40957704.012713835</v>
      </c>
      <c r="AL128" s="70">
        <f>IF(AL38="","",(AL110*AL38*'Ship &amp; EF Parameters'!$H21*AL92))</f>
        <v>39603824.352293581</v>
      </c>
      <c r="AM128" s="70">
        <f>IF(AM38="","",(AM110*AM38*'Ship &amp; EF Parameters'!$H21*AM92))</f>
        <v>38272698.971880399</v>
      </c>
      <c r="AN128" s="70">
        <f>IF(AN38="","",(AN110*AN38*'Ship &amp; EF Parameters'!$H21*AN92))</f>
        <v>36964327.871474266</v>
      </c>
      <c r="AO128" s="70">
        <f>IF(AO38="","",(AO110*AO38*'Ship &amp; EF Parameters'!$H21*AO92))</f>
        <v>35678711.05107519</v>
      </c>
      <c r="AP128" s="70">
        <f>IF(AP38="","",(AP110*AP38*'Ship &amp; EF Parameters'!$H21*AP92))</f>
        <v>37283835.886573449</v>
      </c>
      <c r="AQ128" s="70">
        <f>IF(AQ38="","",(AQ110*AQ38*'Ship &amp; EF Parameters'!$H21*AQ92))</f>
        <v>35940385.27115643</v>
      </c>
      <c r="AR128" s="70">
        <f>IF(AR38="","",(AR110*AR38*'Ship &amp; EF Parameters'!$H21*AR92))</f>
        <v>34621585.125747062</v>
      </c>
      <c r="AS128" s="70">
        <f>IF(AS38="","",(AS110*AS38*'Ship &amp; EF Parameters'!$H21*AS92))</f>
        <v>33327435.450345341</v>
      </c>
      <c r="AT128" s="70">
        <f>IF(AT38="","",(AT110*AT38*'Ship &amp; EF Parameters'!$H21*AT92))</f>
        <v>34523931.340716742</v>
      </c>
      <c r="AU128" s="71">
        <f>IF(AU38="","",(AU110*AU38*'Ship &amp; EF Parameters'!$H21*AU92))</f>
        <v>33183325.010300618</v>
      </c>
      <c r="AV128" s="69">
        <f>IF(AV38="","",(AV110*AV38*'Ship &amp; EF Parameters'!$H21*AV92))</f>
        <v>53423092.190496311</v>
      </c>
      <c r="AW128" s="70">
        <f>IF(AW38="","",(AW110*AW38*'Ship &amp; EF Parameters'!$H21*AW92))</f>
        <v>51657162.198643804</v>
      </c>
      <c r="AX128" s="70">
        <f>IF(AX38="","",(AX110*AX38*'Ship &amp; EF Parameters'!$H21*AX92))</f>
        <v>49920911.702452682</v>
      </c>
      <c r="AY128" s="70">
        <f>IF(AY38="","",(AY110*AY38*'Ship &amp; EF Parameters'!$H21*AY92))</f>
        <v>48214340.701922953</v>
      </c>
      <c r="AZ128" s="70">
        <f>IF(AZ38="","",(AZ110*AZ38*'Ship &amp; EF Parameters'!$H21*AZ92))</f>
        <v>50415569.963475809</v>
      </c>
      <c r="BA128" s="70">
        <f>IF(BA38="","",(BA110*BA38*'Ship &amp; EF Parameters'!$H21*BA92))</f>
        <v>48631090.286834933</v>
      </c>
      <c r="BB128" s="70">
        <f>IF(BB38="","",(BB110*BB38*'Ship &amp; EF Parameters'!$H21*BB92))</f>
        <v>46878763.39716056</v>
      </c>
      <c r="BC128" s="70">
        <f>IF(BC38="","",(BC110*BC38*'Ship &amp; EF Parameters'!$H21*BC92))</f>
        <v>45158589.29445269</v>
      </c>
      <c r="BD128" s="70">
        <f>IF(BD38="","",(BD110*BD38*'Ship &amp; EF Parameters'!$H21*BD92))</f>
        <v>46814457.823227562</v>
      </c>
      <c r="BE128" s="70">
        <f>IF(BE38="","",(BE110*BE38*'Ship &amp; EF Parameters'!$H21*BE92))</f>
        <v>45031214.792239226</v>
      </c>
      <c r="BF128" s="71">
        <f>IF(BF38="","",(BF110*BF38*'Ship &amp; EF Parameters'!$H21*BF92))</f>
        <v>43282597.839522541</v>
      </c>
      <c r="BG128" s="41"/>
      <c r="BH128" s="41"/>
      <c r="BI128" s="41"/>
      <c r="BJ128" s="41"/>
      <c r="BK128" s="41"/>
      <c r="BL128" s="41"/>
      <c r="BM128" s="41"/>
      <c r="BN128" s="41"/>
      <c r="BO128" s="41"/>
      <c r="BP128" s="41"/>
      <c r="BQ128" s="41"/>
      <c r="BR128" s="41"/>
      <c r="BS128" s="41"/>
      <c r="BT128" s="41"/>
      <c r="BU128" s="41"/>
      <c r="BV128" s="41"/>
      <c r="BW128" s="41"/>
      <c r="BX128" s="41"/>
      <c r="BY128" s="41"/>
    </row>
    <row r="129" spans="1:77" s="40" customFormat="1">
      <c r="A129" s="49"/>
      <c r="B129" s="50" t="str">
        <f t="shared" si="196"/>
        <v>Panamax</v>
      </c>
      <c r="C129" s="50"/>
      <c r="D129" s="63">
        <f>IF(D39="","",(D111*D39*'Ship &amp; EF Parameters'!$H22*D93))</f>
        <v>4187574.0038848487</v>
      </c>
      <c r="E129" s="64">
        <f>IF(E39="","",(E111*E39*'Ship &amp; EF Parameters'!$H22*E93))</f>
        <v>4049151.4187564347</v>
      </c>
      <c r="F129" s="64">
        <f>IF(F39="","",(F111*F39*'Ship &amp; EF Parameters'!$H22*F93))</f>
        <v>3913055.263630176</v>
      </c>
      <c r="G129" s="64">
        <f>IF(G39="","",(G111*G39*'Ship &amp; EF Parameters'!$H22*G93))</f>
        <v>3779285.5385060776</v>
      </c>
      <c r="H129" s="64">
        <f>IF(H39="","",(H111*H39*'Ship &amp; EF Parameters'!$H22*H93))</f>
        <v>3647842.2433841368</v>
      </c>
      <c r="I129" s="64">
        <f>IF(I39="","",(I111*I39*'Ship &amp; EF Parameters'!$H22*I93))</f>
        <v>3518725.3782643545</v>
      </c>
      <c r="J129" s="64">
        <f>IF(J39="","",(J111*J39*'Ship &amp; EF Parameters'!$H22*J93))</f>
        <v>3391934.9431467289</v>
      </c>
      <c r="K129" s="64">
        <f>IF(K39="","",(K111*K39*'Ship &amp; EF Parameters'!$H22*K93))</f>
        <v>3267470.9380312641</v>
      </c>
      <c r="L129" s="64">
        <f>IF(L39="","",(L111*L39*'Ship &amp; EF Parameters'!$H22*L93))</f>
        <v>3145333.362917956</v>
      </c>
      <c r="M129" s="64">
        <f>IF(M39="","",(M111*M39*'Ship &amp; EF Parameters'!$H22*M93))</f>
        <v>3025522.2178068073</v>
      </c>
      <c r="N129" s="65">
        <f>IF(N39="","",(N111*N39*'Ship &amp; EF Parameters'!$H22*N93))</f>
        <v>2908037.5026978166</v>
      </c>
      <c r="O129" s="63">
        <f>IF(O39="","",(O111*O39*'Ship &amp; EF Parameters'!$H22*O93))</f>
        <v>24078550.522337876</v>
      </c>
      <c r="P129" s="64">
        <f>IF(P39="","",(P111*P39*'Ship &amp; EF Parameters'!$H22*P93))</f>
        <v>23282620.657849494</v>
      </c>
      <c r="Q129" s="64">
        <f>IF(Q39="","",(Q111*Q39*'Ship &amp; EF Parameters'!$H22*Q93))</f>
        <v>22500067.765873514</v>
      </c>
      <c r="R129" s="64">
        <f>IF(R39="","",(R111*R39*'Ship &amp; EF Parameters'!$H22*R93))</f>
        <v>21730891.846409943</v>
      </c>
      <c r="S129" s="64">
        <f>IF(S39="","",(S111*S39*'Ship &amp; EF Parameters'!$H22*S93))</f>
        <v>20975092.899458788</v>
      </c>
      <c r="T129" s="64">
        <f>IF(T39="","",(T111*T39*'Ship &amp; EF Parameters'!$H22*T93))</f>
        <v>20232670.925020035</v>
      </c>
      <c r="U129" s="64">
        <f>IF(U39="","",(U111*U39*'Ship &amp; EF Parameters'!$H22*U93))</f>
        <v>19503625.923093695</v>
      </c>
      <c r="V129" s="64">
        <f>IF(V39="","",(V111*V39*'Ship &amp; EF Parameters'!$H22*V93))</f>
        <v>18787957.893679768</v>
      </c>
      <c r="W129" s="64">
        <f>IF(W39="","",(W111*W39*'Ship &amp; EF Parameters'!$H22*W93))</f>
        <v>18085666.836778246</v>
      </c>
      <c r="X129" s="64">
        <f>IF(X39="","",(X111*X39*'Ship &amp; EF Parameters'!$H22*X93))</f>
        <v>18846482.148421571</v>
      </c>
      <c r="Y129" s="65">
        <f>IF(Y39="","",(Y111*Y39*'Ship &amp; EF Parameters'!$H22*Y93))</f>
        <v>18114650.277221814</v>
      </c>
      <c r="Z129" s="63">
        <f>IF(Z39="","",(Z111*Z39*'Ship &amp; EF Parameters'!$H22*Z93))</f>
        <v>43969527.040790908</v>
      </c>
      <c r="AA129" s="64">
        <f>IF(AA39="","",(AA111*AA39*'Ship &amp; EF Parameters'!$H22*AA93))</f>
        <v>42516089.896942563</v>
      </c>
      <c r="AB129" s="64">
        <f>IF(AB39="","",(AB111*AB39*'Ship &amp; EF Parameters'!$H22*AB93))</f>
        <v>41087080.268116847</v>
      </c>
      <c r="AC129" s="64">
        <f>IF(AC39="","",(AC111*AC39*'Ship &amp; EF Parameters'!$H22*AC93))</f>
        <v>39682498.15431381</v>
      </c>
      <c r="AD129" s="64">
        <f>IF(AD39="","",(AD111*AD39*'Ship &amp; EF Parameters'!$H22*AD93))</f>
        <v>38302343.555533439</v>
      </c>
      <c r="AE129" s="64">
        <f>IF(AE39="","",(AE111*AE39*'Ship &amp; EF Parameters'!$H22*AE93))</f>
        <v>36946616.471775718</v>
      </c>
      <c r="AF129" s="64">
        <f>IF(AF39="","",(AF111*AF39*'Ship &amp; EF Parameters'!$H22*AF93))</f>
        <v>38583259.978294052</v>
      </c>
      <c r="AG129" s="64">
        <f>IF(AG39="","",(AG111*AG39*'Ship &amp; EF Parameters'!$H22*AG93))</f>
        <v>37167481.920105636</v>
      </c>
      <c r="AH129" s="64">
        <f>IF(AH39="","",(AH111*AH39*'Ship &amp; EF Parameters'!$H22*AH93))</f>
        <v>35778167.003191754</v>
      </c>
      <c r="AI129" s="64">
        <f>IF(AI39="","",(AI111*AI39*'Ship &amp; EF Parameters'!$H22*AI93))</f>
        <v>34415315.227552429</v>
      </c>
      <c r="AJ129" s="65">
        <f>IF(AJ39="","",(AJ111*AJ39*'Ship &amp; EF Parameters'!$H22*AJ93))</f>
        <v>35623459.40804825</v>
      </c>
      <c r="AK129" s="63">
        <f>IF(AK39="","",(AK111*AK39*'Ship &amp; EF Parameters'!$H22*AK93))</f>
        <v>63860503.55924394</v>
      </c>
      <c r="AL129" s="64">
        <f>IF(AL39="","",(AL111*AL39*'Ship &amp; EF Parameters'!$H22*AL93))</f>
        <v>61749559.136035614</v>
      </c>
      <c r="AM129" s="64">
        <f>IF(AM39="","",(AM111*AM39*'Ship &amp; EF Parameters'!$H22*AM93))</f>
        <v>59674092.770360187</v>
      </c>
      <c r="AN129" s="64">
        <f>IF(AN39="","",(AN111*AN39*'Ship &amp; EF Parameters'!$H22*AN93))</f>
        <v>57634104.462217681</v>
      </c>
      <c r="AO129" s="64">
        <f>IF(AO39="","",(AO111*AO39*'Ship &amp; EF Parameters'!$H22*AO93))</f>
        <v>60265393.729242101</v>
      </c>
      <c r="AP129" s="64">
        <f>IF(AP39="","",(AP111*AP39*'Ship &amp; EF Parameters'!$H22*AP93))</f>
        <v>58132275.520075686</v>
      </c>
      <c r="AQ129" s="64">
        <f>IF(AQ39="","",(AQ111*AQ39*'Ship &amp; EF Parameters'!$H22*AQ93))</f>
        <v>56037591.873236582</v>
      </c>
      <c r="AR129" s="64">
        <f>IF(AR39="","",(AR111*AR39*'Ship &amp; EF Parameters'!$H22*AR93))</f>
        <v>53981342.78872484</v>
      </c>
      <c r="AS129" s="64">
        <f>IF(AS39="","",(AS111*AS39*'Ship &amp; EF Parameters'!$H22*AS93))</f>
        <v>55960722.748581976</v>
      </c>
      <c r="AT129" s="64">
        <f>IF(AT39="","",(AT111*AT39*'Ship &amp; EF Parameters'!$H22*AT93))</f>
        <v>53829082.791812785</v>
      </c>
      <c r="AU129" s="65">
        <f>IF(AU39="","",(AU111*AU39*'Ship &amp; EF Parameters'!$H22*AU93))</f>
        <v>51738833.902165309</v>
      </c>
      <c r="AV129" s="63">
        <f>IF(AV39="","",(AV111*AV39*'Ship &amp; EF Parameters'!$H22*AV93))</f>
        <v>83751480.077696979</v>
      </c>
      <c r="AW129" s="64">
        <f>IF(AW39="","",(AW111*AW39*'Ship &amp; EF Parameters'!$H22*AW93))</f>
        <v>80983028.375128686</v>
      </c>
      <c r="AX129" s="64">
        <f>IF(AX39="","",(AX111*AX39*'Ship &amp; EF Parameters'!$H22*AX93))</f>
        <v>78261105.272603512</v>
      </c>
      <c r="AY129" s="64">
        <f>IF(AY39="","",(AY111*AY39*'Ship &amp; EF Parameters'!$H22*AY93))</f>
        <v>81884520.000964999</v>
      </c>
      <c r="AZ129" s="64">
        <f>IF(AZ39="","",(AZ111*AZ39*'Ship &amp; EF Parameters'!$H22*AZ93))</f>
        <v>79036581.939989626</v>
      </c>
      <c r="BA129" s="64">
        <f>IF(BA39="","",(BA111*BA39*'Ship &amp; EF Parameters'!$H22*BA93))</f>
        <v>76239049.862394333</v>
      </c>
      <c r="BB129" s="64">
        <f>IF(BB39="","",(BB111*BB39*'Ship &amp; EF Parameters'!$H22*BB93))</f>
        <v>73491923.768179119</v>
      </c>
      <c r="BC129" s="64">
        <f>IF(BC39="","",(BC111*BC39*'Ship &amp; EF Parameters'!$H22*BC93))</f>
        <v>70795203.657344058</v>
      </c>
      <c r="BD129" s="64">
        <f>IF(BD39="","",(BD111*BD39*'Ship &amp; EF Parameters'!$H22*BD93))</f>
        <v>73391111.801418975</v>
      </c>
      <c r="BE129" s="64">
        <f>IF(BE39="","",(BE111*BE39*'Ship &amp; EF Parameters'!$H22*BE93))</f>
        <v>70595518.415492177</v>
      </c>
      <c r="BF129" s="65">
        <f>IF(BF39="","",(BF111*BF39*'Ship &amp; EF Parameters'!$H22*BF93))</f>
        <v>67854208.396282375</v>
      </c>
      <c r="BG129" s="41"/>
      <c r="BH129" s="41"/>
      <c r="BI129" s="41"/>
      <c r="BJ129" s="41"/>
      <c r="BK129" s="41"/>
      <c r="BL129" s="41"/>
      <c r="BM129" s="41"/>
      <c r="BN129" s="41"/>
      <c r="BO129" s="41"/>
      <c r="BP129" s="41"/>
      <c r="BQ129" s="41"/>
      <c r="BR129" s="41"/>
      <c r="BS129" s="41"/>
      <c r="BT129" s="41"/>
      <c r="BU129" s="41"/>
      <c r="BV129" s="41"/>
      <c r="BW129" s="41"/>
      <c r="BX129" s="41"/>
      <c r="BY129" s="41"/>
    </row>
    <row r="130" spans="1:77" s="40" customFormat="1">
      <c r="A130" s="49"/>
      <c r="B130" s="54" t="str">
        <f t="shared" si="196"/>
        <v>Capesize</v>
      </c>
      <c r="C130" s="54"/>
      <c r="D130" s="66">
        <f>IF(D40="","",(D112*D40*'Ship &amp; EF Parameters'!$H23*D94))</f>
        <v>7897659.2372763306</v>
      </c>
      <c r="E130" s="67">
        <f>IF(E40="","",(E112*E40*'Ship &amp; EF Parameters'!$H23*E94))</f>
        <v>7636597.7235996984</v>
      </c>
      <c r="F130" s="67">
        <f>IF(F40="","",(F112*F40*'Ship &amp; EF Parameters'!$H23*F94))</f>
        <v>7379923.7983882166</v>
      </c>
      <c r="G130" s="67">
        <f>IF(G40="","",(G112*G40*'Ship &amp; EF Parameters'!$H23*G94))</f>
        <v>7127637.4616418919</v>
      </c>
      <c r="H130" s="67">
        <f>IF(H40="","",(H112*H40*'Ship &amp; EF Parameters'!$H23*H94))</f>
        <v>6879738.7133607175</v>
      </c>
      <c r="I130" s="67">
        <f>IF(I40="","",(I112*I40*'Ship &amp; EF Parameters'!$H23*I94))</f>
        <v>6636227.5535446983</v>
      </c>
      <c r="J130" s="67">
        <f>IF(J40="","",(J112*J40*'Ship &amp; EF Parameters'!$H23*J94))</f>
        <v>6397103.9821938332</v>
      </c>
      <c r="K130" s="67">
        <f>IF(K40="","",(K112*K40*'Ship &amp; EF Parameters'!$H23*K94))</f>
        <v>6162367.9993081195</v>
      </c>
      <c r="L130" s="67">
        <f>IF(L40="","",(L112*L40*'Ship &amp; EF Parameters'!$H23*L94))</f>
        <v>5932019.6048875609</v>
      </c>
      <c r="M130" s="67">
        <f>IF(M40="","",(M112*M40*'Ship &amp; EF Parameters'!$H23*M94))</f>
        <v>5706058.7989321565</v>
      </c>
      <c r="N130" s="68">
        <f>IF(N40="","",(N112*N40*'Ship &amp; EF Parameters'!$H23*N94))</f>
        <v>5484485.5814419044</v>
      </c>
      <c r="O130" s="66">
        <f>IF(O40="","",(O112*O40*'Ship &amp; EF Parameters'!$H23*O94))</f>
        <v>51992923.312069178</v>
      </c>
      <c r="P130" s="67">
        <f>IF(P40="","",(P112*P40*'Ship &amp; EF Parameters'!$H23*P94))</f>
        <v>50274268.347031347</v>
      </c>
      <c r="Q130" s="67">
        <f>IF(Q40="","",(Q112*Q40*'Ship &amp; EF Parameters'!$H23*Q94))</f>
        <v>48584498.339389093</v>
      </c>
      <c r="R130" s="67">
        <f>IF(R40="","",(R112*R40*'Ship &amp; EF Parameters'!$H23*R94))</f>
        <v>46923613.289142452</v>
      </c>
      <c r="S130" s="67">
        <f>IF(S40="","",(S112*S40*'Ship &amp; EF Parameters'!$H23*S94))</f>
        <v>45291613.196291387</v>
      </c>
      <c r="T130" s="67">
        <f>IF(T40="","",(T112*T40*'Ship &amp; EF Parameters'!$H23*T94))</f>
        <v>43688498.060835935</v>
      </c>
      <c r="U130" s="67">
        <f>IF(U40="","",(U112*U40*'Ship &amp; EF Parameters'!$H23*U94))</f>
        <v>42114267.882776067</v>
      </c>
      <c r="V130" s="67">
        <f>IF(V40="","",(V112*V40*'Ship &amp; EF Parameters'!$H23*V94))</f>
        <v>40568922.662111796</v>
      </c>
      <c r="W130" s="67">
        <f>IF(W40="","",(W112*W40*'Ship &amp; EF Parameters'!$H23*W94))</f>
        <v>42306834.265413366</v>
      </c>
      <c r="X130" s="67">
        <f>IF(X40="","",(X112*X40*'Ship &amp; EF Parameters'!$H23*X94))</f>
        <v>40695294.35071753</v>
      </c>
      <c r="Y130" s="68">
        <f>IF(Y40="","",(Y112*Y40*'Ship &amp; EF Parameters'!$H23*Y94))</f>
        <v>39115046.473200247</v>
      </c>
      <c r="Z130" s="66">
        <f>IF(Z40="","",(Z112*Z40*'Ship &amp; EF Parameters'!$H23*Z94))</f>
        <v>96088187.386862025</v>
      </c>
      <c r="AA130" s="67">
        <f>IF(AA40="","",(AA112*AA40*'Ship &amp; EF Parameters'!$H23*AA94))</f>
        <v>92911938.970462993</v>
      </c>
      <c r="AB130" s="67">
        <f>IF(AB40="","",(AB112*AB40*'Ship &amp; EF Parameters'!$H23*AB94))</f>
        <v>89789072.880389974</v>
      </c>
      <c r="AC130" s="67">
        <f>IF(AC40="","",(AC112*AC40*'Ship &amp; EF Parameters'!$H23*AC94))</f>
        <v>86719589.116643012</v>
      </c>
      <c r="AD130" s="67">
        <f>IF(AD40="","",(AD112*AD40*'Ship &amp; EF Parameters'!$H23*AD94))</f>
        <v>83703487.679222047</v>
      </c>
      <c r="AE130" s="67">
        <f>IF(AE40="","",(AE112*AE40*'Ship &amp; EF Parameters'!$H23*AE94))</f>
        <v>87469165.948804438</v>
      </c>
      <c r="AF130" s="67">
        <f>IF(AF40="","",(AF112*AF40*'Ship &amp; EF Parameters'!$H23*AF94))</f>
        <v>84317384.43197149</v>
      </c>
      <c r="AG130" s="67">
        <f>IF(AG40="","",(AG112*AG40*'Ship &amp; EF Parameters'!$H23*AG94))</f>
        <v>81223433.768658414</v>
      </c>
      <c r="AH130" s="67">
        <f>IF(AH40="","",(AH112*AH40*'Ship &amp; EF Parameters'!$H23*AH94))</f>
        <v>78187313.95886521</v>
      </c>
      <c r="AI130" s="67">
        <f>IF(AI40="","",(AI112*AI40*'Ship &amp; EF Parameters'!$H23*AI94))</f>
        <v>80994334.618175894</v>
      </c>
      <c r="AJ130" s="68">
        <f>IF(AJ40="","",(AJ112*AJ40*'Ship &amp; EF Parameters'!$H23*AJ94))</f>
        <v>77849225.892133683</v>
      </c>
      <c r="AK130" s="66">
        <f>IF(AK40="","",(AK112*AK40*'Ship &amp; EF Parameters'!$H23*AK94))</f>
        <v>140183451.4616549</v>
      </c>
      <c r="AL130" s="67">
        <f>IF(AL40="","",(AL112*AL40*'Ship &amp; EF Parameters'!$H23*AL94))</f>
        <v>135549609.59389466</v>
      </c>
      <c r="AM130" s="67">
        <f>IF(AM40="","",(AM112*AM40*'Ship &amp; EF Parameters'!$H23*AM94))</f>
        <v>130993647.42139086</v>
      </c>
      <c r="AN130" s="67">
        <f>IF(AN40="","",(AN112*AN40*'Ship &amp; EF Parameters'!$H23*AN94))</f>
        <v>126515564.94414358</v>
      </c>
      <c r="AO130" s="67">
        <f>IF(AO40="","",(AO112*AO40*'Ship &amp; EF Parameters'!$H23*AO94))</f>
        <v>132291642.34233212</v>
      </c>
      <c r="AP130" s="67">
        <f>IF(AP40="","",(AP112*AP40*'Ship &amp; EF Parameters'!$H23*AP94))</f>
        <v>127609125.66503663</v>
      </c>
      <c r="AQ130" s="67">
        <f>IF(AQ40="","",(AQ112*AQ40*'Ship &amp; EF Parameters'!$H23*AQ94))</f>
        <v>123010978.65760225</v>
      </c>
      <c r="AR130" s="67">
        <f>IF(AR40="","",(AR112*AR40*'Ship &amp; EF Parameters'!$H23*AR94))</f>
        <v>118497201.32002907</v>
      </c>
      <c r="AS130" s="67">
        <f>IF(AS40="","",(AS112*AS40*'Ship &amp; EF Parameters'!$H23*AS94))</f>
        <v>122842239.31787992</v>
      </c>
      <c r="AT130" s="67">
        <f>IF(AT40="","",(AT112*AT40*'Ship &amp; EF Parameters'!$H23*AT94))</f>
        <v>118162967.62788674</v>
      </c>
      <c r="AU130" s="68">
        <f>IF(AU40="","",(AU112*AU40*'Ship &amp; EF Parameters'!$H23*AU94))</f>
        <v>113574555.58235945</v>
      </c>
      <c r="AV130" s="66">
        <f>IF(AV40="","",(AV112*AV40*'Ship &amp; EF Parameters'!$H23*AV94))</f>
        <v>184278715.53644776</v>
      </c>
      <c r="AW130" s="67">
        <f>IF(AW40="","",(AW112*AW40*'Ship &amp; EF Parameters'!$H23*AW94))</f>
        <v>178187280.21732631</v>
      </c>
      <c r="AX130" s="67">
        <f>IF(AX40="","",(AX112*AX40*'Ship &amp; EF Parameters'!$H23*AX94))</f>
        <v>172198221.9623917</v>
      </c>
      <c r="AY130" s="67">
        <f>IF(AY40="","",(AY112*AY40*'Ship &amp; EF Parameters'!$H23*AY94))</f>
        <v>180170835.83594781</v>
      </c>
      <c r="AZ130" s="67">
        <f>IF(AZ40="","",(AZ112*AZ40*'Ship &amp; EF Parameters'!$H23*AZ94))</f>
        <v>173904506.36550704</v>
      </c>
      <c r="BA130" s="67">
        <f>IF(BA40="","",(BA112*BA40*'Ship &amp; EF Parameters'!$H23*BA94))</f>
        <v>167749085.38126877</v>
      </c>
      <c r="BB130" s="67">
        <f>IF(BB40="","",(BB112*BB40*'Ship &amp; EF Parameters'!$H23*BB94))</f>
        <v>161704572.88323301</v>
      </c>
      <c r="BC130" s="67">
        <f>IF(BC40="","",(BC112*BC40*'Ship &amp; EF Parameters'!$H23*BC94))</f>
        <v>167753351.09227657</v>
      </c>
      <c r="BD130" s="67">
        <f>IF(BD40="","",(BD112*BD40*'Ship &amp; EF Parameters'!$H23*BD94))</f>
        <v>161482755.91082805</v>
      </c>
      <c r="BE130" s="67">
        <f>IF(BE40="","",(BE112*BE40*'Ship &amp; EF Parameters'!$H23*BE94))</f>
        <v>155331600.63759759</v>
      </c>
      <c r="BF130" s="68">
        <f>IF(BF40="","",(BF112*BF40*'Ship &amp; EF Parameters'!$H23*BF94))</f>
        <v>149299885.27258518</v>
      </c>
      <c r="BG130" s="41"/>
      <c r="BH130" s="41"/>
      <c r="BI130" s="41"/>
      <c r="BJ130" s="41"/>
      <c r="BK130" s="41"/>
      <c r="BL130" s="41"/>
      <c r="BM130" s="41"/>
      <c r="BN130" s="41"/>
      <c r="BO130" s="41"/>
      <c r="BP130" s="41"/>
      <c r="BQ130" s="41"/>
      <c r="BR130" s="41"/>
      <c r="BS130" s="41"/>
      <c r="BT130" s="41"/>
      <c r="BU130" s="41"/>
      <c r="BV130" s="41"/>
      <c r="BW130" s="41"/>
      <c r="BX130" s="41"/>
      <c r="BY130" s="41"/>
    </row>
    <row r="131" spans="1:77" s="40" customFormat="1">
      <c r="D131" s="41"/>
      <c r="E131" s="41"/>
      <c r="F131" s="41"/>
      <c r="G131" s="41"/>
      <c r="H131" s="41"/>
      <c r="I131" s="41"/>
      <c r="J131" s="41"/>
      <c r="K131" s="41"/>
      <c r="L131" s="41"/>
      <c r="M131" s="41"/>
      <c r="N131" s="41"/>
      <c r="O131" s="41"/>
      <c r="P131" s="41"/>
      <c r="Q131" s="41"/>
      <c r="R131" s="41"/>
      <c r="S131" s="41"/>
      <c r="T131" s="41"/>
      <c r="U131" s="41"/>
      <c r="V131" s="41"/>
      <c r="W131" s="41"/>
      <c r="X131" s="41"/>
      <c r="Y131" s="41"/>
      <c r="Z131" s="41"/>
      <c r="AA131" s="41"/>
      <c r="AB131" s="41"/>
      <c r="AC131" s="41"/>
      <c r="AD131" s="41"/>
      <c r="AE131" s="41"/>
      <c r="AF131" s="41"/>
      <c r="AG131" s="41"/>
      <c r="AH131" s="41"/>
      <c r="AI131" s="41"/>
      <c r="AJ131" s="41"/>
      <c r="AK131" s="41"/>
      <c r="AL131" s="41"/>
      <c r="AM131" s="41"/>
      <c r="AN131" s="41"/>
      <c r="AO131" s="41"/>
      <c r="AP131" s="41"/>
      <c r="AQ131" s="41"/>
      <c r="AR131" s="41"/>
      <c r="AS131" s="41"/>
      <c r="AT131" s="41"/>
      <c r="AU131" s="41"/>
      <c r="AV131" s="41"/>
      <c r="AW131" s="41"/>
      <c r="AX131" s="41"/>
      <c r="AY131" s="41"/>
      <c r="AZ131" s="41"/>
      <c r="BA131" s="41"/>
      <c r="BB131" s="41"/>
      <c r="BC131" s="41"/>
      <c r="BD131" s="41"/>
      <c r="BE131" s="41"/>
      <c r="BF131" s="41"/>
      <c r="BG131" s="41"/>
      <c r="BH131" s="41"/>
      <c r="BI131" s="41"/>
      <c r="BJ131" s="41"/>
      <c r="BK131" s="41"/>
      <c r="BL131" s="41"/>
      <c r="BM131" s="41"/>
      <c r="BN131" s="41"/>
      <c r="BO131" s="41"/>
      <c r="BP131" s="41"/>
      <c r="BQ131" s="41"/>
      <c r="BR131" s="41"/>
      <c r="BS131" s="41"/>
      <c r="BT131" s="41"/>
      <c r="BU131" s="41"/>
      <c r="BV131" s="41"/>
      <c r="BW131" s="41"/>
      <c r="BX131" s="41"/>
      <c r="BY131" s="41"/>
    </row>
    <row r="132" spans="1:77" s="40" customFormat="1">
      <c r="D132" s="41"/>
      <c r="E132" s="41"/>
      <c r="F132" s="41"/>
      <c r="G132" s="41"/>
      <c r="H132" s="41"/>
      <c r="I132" s="41"/>
      <c r="J132" s="41"/>
      <c r="K132" s="41"/>
      <c r="L132" s="41"/>
      <c r="M132" s="41"/>
      <c r="N132" s="41"/>
      <c r="O132" s="41"/>
      <c r="P132" s="41"/>
      <c r="Q132" s="41"/>
      <c r="R132" s="41"/>
      <c r="S132" s="41"/>
      <c r="T132" s="41"/>
      <c r="U132" s="41"/>
      <c r="V132" s="41"/>
      <c r="W132" s="41"/>
      <c r="X132" s="41"/>
      <c r="Y132" s="41"/>
      <c r="Z132" s="41"/>
      <c r="AA132" s="41"/>
      <c r="AB132" s="41"/>
      <c r="AC132" s="41"/>
      <c r="AD132" s="41"/>
      <c r="AE132" s="41"/>
      <c r="AF132" s="41"/>
      <c r="AG132" s="41"/>
      <c r="AH132" s="41"/>
      <c r="AI132" s="41"/>
      <c r="AJ132" s="41"/>
      <c r="AK132" s="41"/>
      <c r="AL132" s="41"/>
      <c r="AM132" s="41"/>
      <c r="AN132" s="41"/>
      <c r="AO132" s="41"/>
      <c r="AP132" s="41"/>
      <c r="AQ132" s="41"/>
      <c r="AR132" s="41"/>
      <c r="AS132" s="41"/>
      <c r="AT132" s="41"/>
      <c r="AU132" s="41"/>
      <c r="AV132" s="41"/>
      <c r="AW132" s="41"/>
      <c r="AX132" s="41"/>
      <c r="AY132" s="41"/>
      <c r="AZ132" s="41"/>
      <c r="BA132" s="41"/>
      <c r="BB132" s="41"/>
      <c r="BC132" s="41"/>
      <c r="BD132" s="41"/>
      <c r="BE132" s="41"/>
      <c r="BF132" s="41"/>
      <c r="BG132" s="41"/>
      <c r="BH132" s="41"/>
      <c r="BI132" s="41"/>
      <c r="BJ132" s="41"/>
      <c r="BK132" s="41"/>
      <c r="BL132" s="41"/>
      <c r="BM132" s="41"/>
      <c r="BN132" s="41"/>
      <c r="BO132" s="41"/>
      <c r="BP132" s="41"/>
      <c r="BQ132" s="41"/>
      <c r="BR132" s="41"/>
      <c r="BS132" s="41"/>
      <c r="BT132" s="41"/>
      <c r="BU132" s="41"/>
      <c r="BV132" s="41"/>
      <c r="BW132" s="41"/>
      <c r="BX132" s="41"/>
      <c r="BY132" s="41"/>
    </row>
    <row r="133" spans="1:77" s="40" customFormat="1">
      <c r="D133" s="41"/>
      <c r="E133" s="41"/>
      <c r="F133" s="41"/>
      <c r="G133" s="41"/>
      <c r="H133" s="41"/>
      <c r="I133" s="41"/>
      <c r="J133" s="41"/>
      <c r="K133" s="41"/>
      <c r="L133" s="41"/>
      <c r="M133" s="41"/>
      <c r="N133" s="41"/>
      <c r="O133" s="41"/>
      <c r="P133" s="41"/>
      <c r="Q133" s="41"/>
      <c r="R133" s="41"/>
      <c r="S133" s="41"/>
      <c r="T133" s="41"/>
      <c r="U133" s="41"/>
      <c r="V133" s="41"/>
      <c r="W133" s="41"/>
      <c r="X133" s="41"/>
      <c r="Y133" s="41"/>
      <c r="Z133" s="41"/>
      <c r="AA133" s="41"/>
      <c r="AB133" s="41"/>
      <c r="AC133" s="41"/>
      <c r="AD133" s="41"/>
      <c r="AE133" s="41"/>
      <c r="AF133" s="41"/>
      <c r="AG133" s="41"/>
      <c r="AH133" s="41"/>
      <c r="AI133" s="41"/>
      <c r="AJ133" s="41"/>
      <c r="AK133" s="41"/>
      <c r="AL133" s="41"/>
      <c r="AM133" s="41"/>
      <c r="AN133" s="41"/>
      <c r="AO133" s="41"/>
      <c r="AP133" s="41"/>
      <c r="AQ133" s="41"/>
      <c r="AR133" s="41"/>
      <c r="AS133" s="41"/>
      <c r="AT133" s="41"/>
      <c r="AU133" s="41"/>
      <c r="AV133" s="41"/>
      <c r="AW133" s="41"/>
      <c r="AX133" s="41"/>
      <c r="AY133" s="41"/>
      <c r="AZ133" s="41"/>
      <c r="BA133" s="41"/>
      <c r="BB133" s="41"/>
      <c r="BC133" s="41"/>
      <c r="BD133" s="41"/>
      <c r="BE133" s="41"/>
      <c r="BF133" s="41"/>
      <c r="BG133" s="41"/>
      <c r="BH133" s="41"/>
      <c r="BI133" s="41"/>
      <c r="BJ133" s="41"/>
      <c r="BK133" s="41"/>
      <c r="BL133" s="41"/>
      <c r="BM133" s="41"/>
      <c r="BN133" s="41"/>
      <c r="BO133" s="41"/>
      <c r="BP133" s="41"/>
      <c r="BQ133" s="41"/>
      <c r="BR133" s="41"/>
      <c r="BS133" s="41"/>
      <c r="BT133" s="41"/>
      <c r="BU133" s="41"/>
      <c r="BV133" s="41"/>
      <c r="BW133" s="41"/>
      <c r="BX133" s="41"/>
      <c r="BY133" s="41"/>
    </row>
    <row r="134" spans="1:77" s="40" customFormat="1">
      <c r="D134" s="41"/>
      <c r="E134" s="41"/>
      <c r="F134" s="41"/>
      <c r="G134" s="41"/>
      <c r="H134" s="41"/>
      <c r="I134" s="41"/>
      <c r="J134" s="41"/>
      <c r="K134" s="41"/>
      <c r="L134" s="41"/>
      <c r="M134" s="41"/>
      <c r="N134" s="41"/>
      <c r="O134" s="41"/>
      <c r="P134" s="41"/>
      <c r="Q134" s="41"/>
      <c r="R134" s="41"/>
      <c r="S134" s="41"/>
      <c r="T134" s="41"/>
      <c r="U134" s="41"/>
      <c r="V134" s="41"/>
      <c r="W134" s="41"/>
      <c r="X134" s="41"/>
      <c r="Y134" s="41"/>
      <c r="Z134" s="41"/>
      <c r="AA134" s="41"/>
      <c r="AB134" s="41"/>
      <c r="AC134" s="41"/>
      <c r="AD134" s="41"/>
      <c r="AE134" s="41"/>
      <c r="AF134" s="41"/>
      <c r="AG134" s="41"/>
      <c r="AH134" s="41"/>
      <c r="AI134" s="41"/>
      <c r="AJ134" s="41"/>
      <c r="AK134" s="41"/>
      <c r="AL134" s="41"/>
      <c r="AM134" s="41"/>
      <c r="AN134" s="41"/>
      <c r="AO134" s="41"/>
      <c r="AP134" s="41"/>
      <c r="AQ134" s="41"/>
      <c r="AR134" s="41"/>
      <c r="AS134" s="41"/>
      <c r="AT134" s="41"/>
      <c r="AU134" s="41"/>
      <c r="AV134" s="41"/>
      <c r="AW134" s="41"/>
      <c r="AX134" s="41"/>
      <c r="AY134" s="41"/>
      <c r="AZ134" s="41"/>
      <c r="BA134" s="41"/>
      <c r="BB134" s="41"/>
      <c r="BC134" s="41"/>
      <c r="BD134" s="41"/>
      <c r="BE134" s="41"/>
      <c r="BF134" s="41"/>
      <c r="BG134" s="41"/>
      <c r="BH134" s="41"/>
      <c r="BI134" s="41"/>
      <c r="BJ134" s="41"/>
      <c r="BK134" s="41"/>
      <c r="BL134" s="41"/>
      <c r="BM134" s="41"/>
      <c r="BN134" s="41"/>
      <c r="BO134" s="41"/>
      <c r="BP134" s="41"/>
      <c r="BQ134" s="41"/>
      <c r="BR134" s="41"/>
      <c r="BS134" s="41"/>
      <c r="BT134" s="41"/>
      <c r="BU134" s="41"/>
      <c r="BV134" s="41"/>
      <c r="BW134" s="41"/>
      <c r="BX134" s="41"/>
      <c r="BY134" s="41"/>
    </row>
    <row r="135" spans="1:77" s="40" customFormat="1">
      <c r="A135" s="42" t="s">
        <v>147</v>
      </c>
      <c r="D135" s="283"/>
      <c r="E135" s="283"/>
      <c r="F135" s="283"/>
      <c r="G135" s="283"/>
      <c r="H135" s="283"/>
      <c r="I135" s="283"/>
      <c r="J135" s="283"/>
      <c r="K135" s="283"/>
      <c r="L135" s="283"/>
      <c r="M135" s="283"/>
      <c r="N135" s="283"/>
      <c r="O135" s="283"/>
      <c r="P135" s="283"/>
      <c r="Q135" s="283"/>
      <c r="R135" s="283"/>
      <c r="S135" s="283"/>
      <c r="T135" s="283"/>
      <c r="U135" s="283"/>
      <c r="V135" s="283"/>
      <c r="W135" s="283"/>
      <c r="X135" s="283"/>
      <c r="Y135" s="283"/>
      <c r="Z135" s="283"/>
      <c r="AA135" s="283"/>
      <c r="AB135" s="283"/>
      <c r="AC135" s="283"/>
      <c r="AD135" s="283"/>
      <c r="AE135" s="283"/>
      <c r="AF135" s="283"/>
      <c r="AG135" s="283"/>
      <c r="AH135" s="283"/>
      <c r="AI135" s="283"/>
      <c r="AJ135" s="283"/>
      <c r="AK135" s="283"/>
      <c r="AL135" s="283"/>
      <c r="AM135" s="283"/>
      <c r="AN135" s="283"/>
      <c r="AO135" s="283"/>
      <c r="AP135" s="283"/>
      <c r="AQ135" s="283"/>
      <c r="AR135" s="283"/>
      <c r="AS135" s="283"/>
      <c r="AT135" s="283"/>
      <c r="AU135" s="283"/>
      <c r="AV135" s="283"/>
      <c r="AW135" s="283"/>
      <c r="AX135" s="283"/>
      <c r="AY135" s="283"/>
      <c r="AZ135" s="283"/>
      <c r="BA135" s="283"/>
      <c r="BB135" s="283"/>
      <c r="BC135" s="283"/>
      <c r="BD135" s="283"/>
      <c r="BE135" s="283"/>
      <c r="BF135" s="283"/>
      <c r="BG135" s="41"/>
      <c r="BH135" s="41"/>
      <c r="BI135" s="41"/>
      <c r="BJ135" s="41"/>
      <c r="BK135" s="41"/>
      <c r="BL135" s="41"/>
      <c r="BM135" s="41"/>
      <c r="BN135" s="41"/>
      <c r="BO135" s="41"/>
      <c r="BP135" s="41"/>
      <c r="BQ135" s="41"/>
      <c r="BR135" s="41"/>
      <c r="BS135" s="41"/>
      <c r="BT135" s="41"/>
      <c r="BU135" s="41"/>
      <c r="BV135" s="41"/>
      <c r="BW135" s="41"/>
      <c r="BX135" s="41"/>
      <c r="BY135" s="41"/>
    </row>
    <row r="136" spans="1:77" s="40" customFormat="1" ht="18" customHeight="1">
      <c r="A136" s="44"/>
      <c r="B136" s="45"/>
      <c r="C136" s="45"/>
      <c r="D136" s="277" t="s">
        <v>67</v>
      </c>
      <c r="E136" s="278"/>
      <c r="F136" s="278"/>
      <c r="G136" s="278"/>
      <c r="H136" s="278"/>
      <c r="I136" s="278"/>
      <c r="J136" s="278"/>
      <c r="K136" s="278"/>
      <c r="L136" s="278"/>
      <c r="M136" s="278"/>
      <c r="N136" s="279"/>
      <c r="O136" s="277" t="s">
        <v>67</v>
      </c>
      <c r="P136" s="278"/>
      <c r="Q136" s="278"/>
      <c r="R136" s="278"/>
      <c r="S136" s="278"/>
      <c r="T136" s="278"/>
      <c r="U136" s="278"/>
      <c r="V136" s="278"/>
      <c r="W136" s="278"/>
      <c r="X136" s="278"/>
      <c r="Y136" s="279"/>
      <c r="Z136" s="277" t="s">
        <v>67</v>
      </c>
      <c r="AA136" s="278"/>
      <c r="AB136" s="278"/>
      <c r="AC136" s="278"/>
      <c r="AD136" s="278"/>
      <c r="AE136" s="278"/>
      <c r="AF136" s="278"/>
      <c r="AG136" s="278"/>
      <c r="AH136" s="278"/>
      <c r="AI136" s="278"/>
      <c r="AJ136" s="279"/>
      <c r="AK136" s="277" t="s">
        <v>67</v>
      </c>
      <c r="AL136" s="278"/>
      <c r="AM136" s="278"/>
      <c r="AN136" s="278"/>
      <c r="AO136" s="278"/>
      <c r="AP136" s="278"/>
      <c r="AQ136" s="278"/>
      <c r="AR136" s="278"/>
      <c r="AS136" s="278"/>
      <c r="AT136" s="278"/>
      <c r="AU136" s="279"/>
      <c r="AV136" s="277" t="s">
        <v>67</v>
      </c>
      <c r="AW136" s="278"/>
      <c r="AX136" s="278"/>
      <c r="AY136" s="278"/>
      <c r="AZ136" s="278"/>
      <c r="BA136" s="278"/>
      <c r="BB136" s="278"/>
      <c r="BC136" s="278"/>
      <c r="BD136" s="278"/>
      <c r="BE136" s="278"/>
      <c r="BF136" s="279"/>
      <c r="BG136" s="41"/>
      <c r="BH136" s="41"/>
      <c r="BI136" s="41"/>
      <c r="BJ136" s="41"/>
      <c r="BK136" s="41"/>
      <c r="BL136" s="41"/>
      <c r="BM136" s="41"/>
      <c r="BN136" s="41"/>
      <c r="BO136" s="41"/>
      <c r="BP136" s="41"/>
      <c r="BQ136" s="41"/>
      <c r="BR136" s="41"/>
      <c r="BS136" s="41"/>
      <c r="BT136" s="41"/>
      <c r="BU136" s="41"/>
      <c r="BV136" s="41"/>
      <c r="BW136" s="41"/>
      <c r="BX136" s="41"/>
      <c r="BY136" s="41"/>
    </row>
    <row r="137" spans="1:77" s="40" customFormat="1">
      <c r="A137" s="44" t="s">
        <v>0</v>
      </c>
      <c r="B137" s="45" t="s">
        <v>3</v>
      </c>
      <c r="C137" s="45"/>
      <c r="D137" s="277" t="s">
        <v>16</v>
      </c>
      <c r="E137" s="278"/>
      <c r="F137" s="278"/>
      <c r="G137" s="278"/>
      <c r="H137" s="278"/>
      <c r="I137" s="278"/>
      <c r="J137" s="278"/>
      <c r="K137" s="278"/>
      <c r="L137" s="278"/>
      <c r="M137" s="278"/>
      <c r="N137" s="279"/>
      <c r="O137" s="277" t="s">
        <v>8</v>
      </c>
      <c r="P137" s="278"/>
      <c r="Q137" s="278"/>
      <c r="R137" s="278"/>
      <c r="S137" s="278"/>
      <c r="T137" s="278"/>
      <c r="U137" s="278"/>
      <c r="V137" s="278"/>
      <c r="W137" s="278"/>
      <c r="X137" s="278"/>
      <c r="Y137" s="279"/>
      <c r="Z137" s="277" t="s">
        <v>9</v>
      </c>
      <c r="AA137" s="278"/>
      <c r="AB137" s="278"/>
      <c r="AC137" s="278"/>
      <c r="AD137" s="278"/>
      <c r="AE137" s="278"/>
      <c r="AF137" s="278"/>
      <c r="AG137" s="278"/>
      <c r="AH137" s="278"/>
      <c r="AI137" s="278"/>
      <c r="AJ137" s="279"/>
      <c r="AK137" s="277" t="s">
        <v>10</v>
      </c>
      <c r="AL137" s="278"/>
      <c r="AM137" s="278"/>
      <c r="AN137" s="278"/>
      <c r="AO137" s="278"/>
      <c r="AP137" s="278"/>
      <c r="AQ137" s="278"/>
      <c r="AR137" s="278"/>
      <c r="AS137" s="278"/>
      <c r="AT137" s="278"/>
      <c r="AU137" s="279"/>
      <c r="AV137" s="277" t="s">
        <v>11</v>
      </c>
      <c r="AW137" s="278"/>
      <c r="AX137" s="278"/>
      <c r="AY137" s="278"/>
      <c r="AZ137" s="278"/>
      <c r="BA137" s="278"/>
      <c r="BB137" s="278"/>
      <c r="BC137" s="278"/>
      <c r="BD137" s="278"/>
      <c r="BE137" s="278"/>
      <c r="BF137" s="279"/>
      <c r="BG137" s="41"/>
      <c r="BH137" s="41"/>
      <c r="BI137" s="41"/>
      <c r="BJ137" s="41"/>
      <c r="BK137" s="41"/>
      <c r="BL137" s="41"/>
      <c r="BM137" s="41"/>
      <c r="BN137" s="41"/>
      <c r="BO137" s="41"/>
      <c r="BP137" s="41"/>
      <c r="BQ137" s="41"/>
      <c r="BR137" s="41"/>
      <c r="BS137" s="41"/>
      <c r="BT137" s="41"/>
      <c r="BU137" s="41"/>
      <c r="BV137" s="41"/>
      <c r="BW137" s="41"/>
      <c r="BX137" s="41"/>
      <c r="BY137" s="41"/>
    </row>
    <row r="138" spans="1:77" s="40" customFormat="1">
      <c r="A138" s="44"/>
      <c r="B138" s="45"/>
      <c r="C138" s="45"/>
      <c r="D138" s="46" t="s">
        <v>18</v>
      </c>
      <c r="E138" s="47" t="s">
        <v>32</v>
      </c>
      <c r="F138" s="47" t="s">
        <v>33</v>
      </c>
      <c r="G138" s="47" t="s">
        <v>34</v>
      </c>
      <c r="H138" s="47" t="s">
        <v>19</v>
      </c>
      <c r="I138" s="47" t="s">
        <v>35</v>
      </c>
      <c r="J138" s="47" t="s">
        <v>20</v>
      </c>
      <c r="K138" s="47" t="s">
        <v>36</v>
      </c>
      <c r="L138" s="47" t="s">
        <v>21</v>
      </c>
      <c r="M138" s="47" t="s">
        <v>38</v>
      </c>
      <c r="N138" s="47" t="s">
        <v>39</v>
      </c>
      <c r="O138" s="46" t="s">
        <v>18</v>
      </c>
      <c r="P138" s="47" t="s">
        <v>32</v>
      </c>
      <c r="Q138" s="47" t="s">
        <v>33</v>
      </c>
      <c r="R138" s="47" t="s">
        <v>34</v>
      </c>
      <c r="S138" s="47" t="s">
        <v>19</v>
      </c>
      <c r="T138" s="47" t="s">
        <v>35</v>
      </c>
      <c r="U138" s="47" t="s">
        <v>20</v>
      </c>
      <c r="V138" s="47" t="s">
        <v>36</v>
      </c>
      <c r="W138" s="47" t="s">
        <v>21</v>
      </c>
      <c r="X138" s="47" t="s">
        <v>38</v>
      </c>
      <c r="Y138" s="47" t="s">
        <v>39</v>
      </c>
      <c r="Z138" s="46" t="s">
        <v>18</v>
      </c>
      <c r="AA138" s="47" t="s">
        <v>32</v>
      </c>
      <c r="AB138" s="47" t="s">
        <v>33</v>
      </c>
      <c r="AC138" s="47" t="s">
        <v>34</v>
      </c>
      <c r="AD138" s="47" t="s">
        <v>19</v>
      </c>
      <c r="AE138" s="47" t="s">
        <v>35</v>
      </c>
      <c r="AF138" s="47" t="s">
        <v>20</v>
      </c>
      <c r="AG138" s="47" t="s">
        <v>36</v>
      </c>
      <c r="AH138" s="47" t="s">
        <v>21</v>
      </c>
      <c r="AI138" s="47" t="s">
        <v>38</v>
      </c>
      <c r="AJ138" s="47" t="s">
        <v>39</v>
      </c>
      <c r="AK138" s="46" t="s">
        <v>18</v>
      </c>
      <c r="AL138" s="47" t="s">
        <v>32</v>
      </c>
      <c r="AM138" s="47" t="s">
        <v>33</v>
      </c>
      <c r="AN138" s="47" t="s">
        <v>34</v>
      </c>
      <c r="AO138" s="47" t="s">
        <v>19</v>
      </c>
      <c r="AP138" s="47" t="s">
        <v>35</v>
      </c>
      <c r="AQ138" s="47" t="s">
        <v>20</v>
      </c>
      <c r="AR138" s="47" t="s">
        <v>36</v>
      </c>
      <c r="AS138" s="47" t="s">
        <v>21</v>
      </c>
      <c r="AT138" s="47" t="s">
        <v>38</v>
      </c>
      <c r="AU138" s="47" t="s">
        <v>39</v>
      </c>
      <c r="AV138" s="46" t="s">
        <v>18</v>
      </c>
      <c r="AW138" s="47" t="s">
        <v>32</v>
      </c>
      <c r="AX138" s="47" t="s">
        <v>33</v>
      </c>
      <c r="AY138" s="47" t="s">
        <v>34</v>
      </c>
      <c r="AZ138" s="47" t="s">
        <v>19</v>
      </c>
      <c r="BA138" s="47" t="s">
        <v>35</v>
      </c>
      <c r="BB138" s="47" t="s">
        <v>20</v>
      </c>
      <c r="BC138" s="47" t="s">
        <v>36</v>
      </c>
      <c r="BD138" s="47" t="s">
        <v>21</v>
      </c>
      <c r="BE138" s="47" t="s">
        <v>38</v>
      </c>
      <c r="BF138" s="47" t="s">
        <v>39</v>
      </c>
      <c r="BG138" s="41"/>
      <c r="BH138" s="41"/>
      <c r="BI138" s="41"/>
      <c r="BJ138" s="41"/>
      <c r="BK138" s="41"/>
      <c r="BL138" s="41"/>
      <c r="BM138" s="41"/>
      <c r="BN138" s="41"/>
      <c r="BO138" s="41"/>
      <c r="BP138" s="41"/>
      <c r="BQ138" s="41"/>
      <c r="BR138" s="41"/>
      <c r="BS138" s="41"/>
      <c r="BT138" s="41"/>
      <c r="BU138" s="41"/>
      <c r="BV138" s="41"/>
      <c r="BW138" s="41"/>
      <c r="BX138" s="41"/>
      <c r="BY138" s="41"/>
    </row>
    <row r="139" spans="1:77" s="40" customFormat="1">
      <c r="A139" s="44"/>
      <c r="B139" s="45"/>
      <c r="C139" s="45"/>
      <c r="D139" s="46" t="s">
        <v>46</v>
      </c>
      <c r="E139" s="47" t="s">
        <v>46</v>
      </c>
      <c r="F139" s="47" t="s">
        <v>46</v>
      </c>
      <c r="G139" s="47" t="s">
        <v>46</v>
      </c>
      <c r="H139" s="47" t="s">
        <v>46</v>
      </c>
      <c r="I139" s="47" t="s">
        <v>46</v>
      </c>
      <c r="J139" s="47" t="s">
        <v>46</v>
      </c>
      <c r="K139" s="47" t="s">
        <v>46</v>
      </c>
      <c r="L139" s="47" t="s">
        <v>46</v>
      </c>
      <c r="M139" s="47" t="s">
        <v>46</v>
      </c>
      <c r="N139" s="48" t="s">
        <v>46</v>
      </c>
      <c r="O139" s="46" t="s">
        <v>46</v>
      </c>
      <c r="P139" s="47" t="s">
        <v>46</v>
      </c>
      <c r="Q139" s="47" t="s">
        <v>46</v>
      </c>
      <c r="R139" s="47" t="s">
        <v>46</v>
      </c>
      <c r="S139" s="47" t="s">
        <v>46</v>
      </c>
      <c r="T139" s="47" t="s">
        <v>46</v>
      </c>
      <c r="U139" s="47" t="s">
        <v>46</v>
      </c>
      <c r="V139" s="47" t="s">
        <v>46</v>
      </c>
      <c r="W139" s="47" t="s">
        <v>46</v>
      </c>
      <c r="X139" s="47" t="s">
        <v>46</v>
      </c>
      <c r="Y139" s="48" t="s">
        <v>46</v>
      </c>
      <c r="Z139" s="46" t="s">
        <v>46</v>
      </c>
      <c r="AA139" s="47" t="s">
        <v>46</v>
      </c>
      <c r="AB139" s="47" t="s">
        <v>46</v>
      </c>
      <c r="AC139" s="47" t="s">
        <v>46</v>
      </c>
      <c r="AD139" s="47" t="s">
        <v>46</v>
      </c>
      <c r="AE139" s="47" t="s">
        <v>46</v>
      </c>
      <c r="AF139" s="47" t="s">
        <v>46</v>
      </c>
      <c r="AG139" s="47" t="s">
        <v>46</v>
      </c>
      <c r="AH139" s="47" t="s">
        <v>46</v>
      </c>
      <c r="AI139" s="47" t="s">
        <v>46</v>
      </c>
      <c r="AJ139" s="48" t="s">
        <v>46</v>
      </c>
      <c r="AK139" s="46" t="s">
        <v>46</v>
      </c>
      <c r="AL139" s="47" t="s">
        <v>46</v>
      </c>
      <c r="AM139" s="47" t="s">
        <v>46</v>
      </c>
      <c r="AN139" s="47" t="s">
        <v>46</v>
      </c>
      <c r="AO139" s="47" t="s">
        <v>46</v>
      </c>
      <c r="AP139" s="47" t="s">
        <v>46</v>
      </c>
      <c r="AQ139" s="47" t="s">
        <v>46</v>
      </c>
      <c r="AR139" s="47" t="s">
        <v>46</v>
      </c>
      <c r="AS139" s="47" t="s">
        <v>46</v>
      </c>
      <c r="AT139" s="47" t="s">
        <v>46</v>
      </c>
      <c r="AU139" s="48" t="s">
        <v>46</v>
      </c>
      <c r="AV139" s="46" t="s">
        <v>46</v>
      </c>
      <c r="AW139" s="47" t="s">
        <v>46</v>
      </c>
      <c r="AX139" s="47" t="s">
        <v>46</v>
      </c>
      <c r="AY139" s="47" t="s">
        <v>46</v>
      </c>
      <c r="AZ139" s="47" t="s">
        <v>46</v>
      </c>
      <c r="BA139" s="47" t="s">
        <v>46</v>
      </c>
      <c r="BB139" s="47" t="s">
        <v>46</v>
      </c>
      <c r="BC139" s="47" t="s">
        <v>46</v>
      </c>
      <c r="BD139" s="47" t="s">
        <v>46</v>
      </c>
      <c r="BE139" s="47" t="s">
        <v>46</v>
      </c>
      <c r="BF139" s="48" t="s">
        <v>46</v>
      </c>
      <c r="BG139" s="41"/>
      <c r="BH139" s="41"/>
      <c r="BI139" s="41"/>
      <c r="BJ139" s="41"/>
      <c r="BK139" s="41"/>
      <c r="BL139" s="41"/>
      <c r="BM139" s="41"/>
      <c r="BN139" s="41"/>
      <c r="BO139" s="41"/>
      <c r="BP139" s="41"/>
      <c r="BQ139" s="41"/>
      <c r="BR139" s="41"/>
      <c r="BS139" s="41"/>
      <c r="BT139" s="41"/>
      <c r="BU139" s="41"/>
      <c r="BV139" s="41"/>
      <c r="BW139" s="41"/>
      <c r="BX139" s="41"/>
      <c r="BY139" s="41"/>
    </row>
    <row r="140" spans="1:77" s="40" customFormat="1">
      <c r="A140" s="49" t="str">
        <f>A$14</f>
        <v>Container</v>
      </c>
      <c r="B140" s="50" t="str">
        <f>B122</f>
        <v>1,000 teu</v>
      </c>
      <c r="C140" s="50"/>
      <c r="D140" s="63">
        <f>IF(D32="","",(D32*'Ship &amp; EF Parameters'!$J15*D86))</f>
        <v>112500</v>
      </c>
      <c r="E140" s="64">
        <f>IF(E32="","",(E32*'Ship &amp; EF Parameters'!$J15*E86))</f>
        <v>116883.11688311689</v>
      </c>
      <c r="F140" s="64">
        <f>IF(F32="","",(F32*'Ship &amp; EF Parameters'!$J15*F86))</f>
        <v>121621.62162162163</v>
      </c>
      <c r="G140" s="64">
        <f>IF(G32="","",(G32*'Ship &amp; EF Parameters'!$J15*G86))</f>
        <v>126760.56338028169</v>
      </c>
      <c r="H140" s="64">
        <f>IF(H32="","",(H32*'Ship &amp; EF Parameters'!$J15*H86))</f>
        <v>132352.94117647057</v>
      </c>
      <c r="I140" s="64">
        <f>IF(I32="","",(I32*'Ship &amp; EF Parameters'!$J15*I86))</f>
        <v>138461.53846153844</v>
      </c>
      <c r="J140" s="64">
        <f>IF(J32="","",(J32*'Ship &amp; EF Parameters'!$J15*J86))</f>
        <v>145161.29032258061</v>
      </c>
      <c r="K140" s="64">
        <f>IF(K32="","",(K32*'Ship &amp; EF Parameters'!$J15*K86))</f>
        <v>152542.37288135593</v>
      </c>
      <c r="L140" s="64">
        <f>IF(L32="","",(L32*'Ship &amp; EF Parameters'!$J15*L86))</f>
        <v>160714.28571428568</v>
      </c>
      <c r="M140" s="64">
        <f>IF(M32="","",(M32*'Ship &amp; EF Parameters'!$J15*M86))</f>
        <v>169811.32075471693</v>
      </c>
      <c r="N140" s="65">
        <f>IF(N32="","",(N32*'Ship &amp; EF Parameters'!$J15*N86))</f>
        <v>179999.99999999994</v>
      </c>
      <c r="O140" s="63">
        <f>IF(O32="","",(O32*'Ship &amp; EF Parameters'!$J15*O86))</f>
        <v>928125</v>
      </c>
      <c r="P140" s="64">
        <f>IF(P32="","",(P32*'Ship &amp; EF Parameters'!$J15*P86))</f>
        <v>964285.71428571432</v>
      </c>
      <c r="Q140" s="64">
        <f>IF(Q32="","",(Q32*'Ship &amp; EF Parameters'!$J15*Q86))</f>
        <v>1003378.3783783785</v>
      </c>
      <c r="R140" s="64">
        <f>IF(R32="","",(R32*'Ship &amp; EF Parameters'!$J15*R86))</f>
        <v>1045774.6478873238</v>
      </c>
      <c r="S140" s="64">
        <f>IF(S32="","",(S32*'Ship &amp; EF Parameters'!$J15*S86))</f>
        <v>1091911.7647058824</v>
      </c>
      <c r="T140" s="64">
        <f>IF(T32="","",(T32*'Ship &amp; EF Parameters'!$J15*T86))</f>
        <v>1142307.692307692</v>
      </c>
      <c r="U140" s="64">
        <f>IF(U32="","",(U32*'Ship &amp; EF Parameters'!$J15*U86))</f>
        <v>1197580.64516129</v>
      </c>
      <c r="V140" s="64">
        <f>IF(V32="","",(V32*'Ship &amp; EF Parameters'!$J15*V86))</f>
        <v>1258474.5762711861</v>
      </c>
      <c r="W140" s="64">
        <f>IF(W32="","",(W32*'Ship &amp; EF Parameters'!$J15*W86))</f>
        <v>1325892.8571428568</v>
      </c>
      <c r="X140" s="64">
        <f>IF(X32="","",(X32*'Ship &amp; EF Parameters'!$J15*X86))</f>
        <v>1517688.6792452824</v>
      </c>
      <c r="Y140" s="65">
        <f>IF(Y32="","",(Y32*'Ship &amp; EF Parameters'!$J15*Y86))</f>
        <v>1732499.9999999993</v>
      </c>
      <c r="Z140" s="63">
        <f>IF(Z32="","",(Z32*'Ship &amp; EF Parameters'!$J15*Z86))</f>
        <v>1743750</v>
      </c>
      <c r="AA140" s="64">
        <f>IF(AA32="","",(AA32*'Ship &amp; EF Parameters'!$J15*AA86))</f>
        <v>1811688.3116883119</v>
      </c>
      <c r="AB140" s="64">
        <f>IF(AB32="","",(AB32*'Ship &amp; EF Parameters'!$J15*AB86))</f>
        <v>1885135.1351351351</v>
      </c>
      <c r="AC140" s="64">
        <f>IF(AC32="","",(AC32*'Ship &amp; EF Parameters'!$J15*AC86))</f>
        <v>1964788.7323943661</v>
      </c>
      <c r="AD140" s="64">
        <f>IF(AD32="","",(AD32*'Ship &amp; EF Parameters'!$J15*AD86))</f>
        <v>2051470.5882352937</v>
      </c>
      <c r="AE140" s="64">
        <f>IF(AE32="","",(AE32*'Ship &amp; EF Parameters'!$J15*AE86))</f>
        <v>2146153.846153846</v>
      </c>
      <c r="AF140" s="64">
        <f>IF(AF32="","",(AF32*'Ship &amp; EF Parameters'!$J15*AF86))</f>
        <v>2437499.9999999995</v>
      </c>
      <c r="AG140" s="64">
        <f>IF(AG32="","",(AG32*'Ship &amp; EF Parameters'!$J15*AG86))</f>
        <v>2758474.5762711861</v>
      </c>
      <c r="AH140" s="64">
        <f>IF(AH32="","",(AH32*'Ship &amp; EF Parameters'!$J15*AH86))</f>
        <v>2906249.9999999991</v>
      </c>
      <c r="AI140" s="64">
        <f>IF(AI32="","",(AI32*'Ship &amp; EF Parameters'!$J15*AI86))</f>
        <v>3290094.3396226405</v>
      </c>
      <c r="AJ140" s="65">
        <f>IF(AJ32="","",(AJ32*'Ship &amp; EF Parameters'!$J15*AJ86))</f>
        <v>3719999.9999999986</v>
      </c>
      <c r="AK140" s="63">
        <f>IF(AK32="","",(AK32*'Ship &amp; EF Parameters'!$J15*AK86))</f>
        <v>2559375</v>
      </c>
      <c r="AL140" s="64">
        <f>IF(AL32="","",(AL32*'Ship &amp; EF Parameters'!$J15*AL86))</f>
        <v>2659090.9090909092</v>
      </c>
      <c r="AM140" s="64">
        <f>IF(AM32="","",(AM32*'Ship &amp; EF Parameters'!$J15*AM86))</f>
        <v>2766891.8918918916</v>
      </c>
      <c r="AN140" s="64">
        <f>IF(AN32="","",(AN32*'Ship &amp; EF Parameters'!$J15*AN86))</f>
        <v>2883802.8169014081</v>
      </c>
      <c r="AO140" s="64">
        <f>IF(AO32="","",(AO32*'Ship &amp; EF Parameters'!$J15*AO86))</f>
        <v>3261948.5294117643</v>
      </c>
      <c r="AP140" s="64">
        <f>IF(AP32="","",(AP32*'Ship &amp; EF Parameters'!$J15*AP86))</f>
        <v>3412499.9999999991</v>
      </c>
      <c r="AQ140" s="64">
        <f>IF(AQ32="","",(AQ32*'Ship &amp; EF Parameters'!$J15*AQ86))</f>
        <v>3852822.5806451607</v>
      </c>
      <c r="AR140" s="64">
        <f>IF(AR32="","",(AR32*'Ship &amp; EF Parameters'!$J15*AR86))</f>
        <v>4048728.8135593217</v>
      </c>
      <c r="AS140" s="64">
        <f>IF(AS32="","",(AS32*'Ship &amp; EF Parameters'!$J15*AS86))</f>
        <v>4570312.4999999991</v>
      </c>
      <c r="AT140" s="64">
        <f>IF(AT32="","",(AT32*'Ship &amp; EF Parameters'!$J15*AT86))</f>
        <v>5150943.3962264135</v>
      </c>
      <c r="AU140" s="65">
        <f>IF(AU32="","",(AU32*'Ship &amp; EF Parameters'!$J15*AU86))</f>
        <v>5801249.9999999981</v>
      </c>
      <c r="AV140" s="63">
        <f>IF(AV32="","",(AV32*'Ship &amp; EF Parameters'!$J15*AV86))</f>
        <v>3375000</v>
      </c>
      <c r="AW140" s="64">
        <f>IF(AW32="","",(AW32*'Ship &amp; EF Parameters'!$J15*AW86))</f>
        <v>3506493.506493506</v>
      </c>
      <c r="AX140" s="64">
        <f>IF(AX32="","",(AX32*'Ship &amp; EF Parameters'!$J15*AX86))</f>
        <v>3648648.6486486485</v>
      </c>
      <c r="AY140" s="64">
        <f>IF(AY32="","",(AY32*'Ship &amp; EF Parameters'!$J15*AY86))</f>
        <v>3802816.9014084502</v>
      </c>
      <c r="AZ140" s="64">
        <f>IF(AZ32="","",(AZ32*'Ship &amp; EF Parameters'!$J15*AZ86))</f>
        <v>4301470.5882352935</v>
      </c>
      <c r="BA140" s="64">
        <f>IF(BA32="","",(BA32*'Ship &amp; EF Parameters'!$J15*BA86))</f>
        <v>4846153.846153846</v>
      </c>
      <c r="BB140" s="64">
        <f>IF(BB32="","",(BB32*'Ship &amp; EF Parameters'!$J15*BB86))</f>
        <v>5080645.1612903215</v>
      </c>
      <c r="BC140" s="64">
        <f>IF(BC32="","",(BC32*'Ship &amp; EF Parameters'!$J15*BC86))</f>
        <v>5720338.9830508465</v>
      </c>
      <c r="BD140" s="64">
        <f>IF(BD32="","",(BD32*'Ship &amp; EF Parameters'!$J15*BD86))</f>
        <v>6428571.4285714263</v>
      </c>
      <c r="BE140" s="64">
        <f>IF(BE32="","",(BE32*'Ship &amp; EF Parameters'!$J15*BE86))</f>
        <v>7216981.132075469</v>
      </c>
      <c r="BF140" s="65">
        <f>IF(BF32="","",(BF32*'Ship &amp; EF Parameters'!$J15*BF86))</f>
        <v>8099999.9999999972</v>
      </c>
      <c r="BG140" s="41"/>
      <c r="BH140" s="41"/>
      <c r="BI140" s="41"/>
      <c r="BJ140" s="41"/>
      <c r="BK140" s="41"/>
      <c r="BL140" s="41"/>
      <c r="BM140" s="41"/>
      <c r="BN140" s="41"/>
      <c r="BO140" s="41"/>
      <c r="BP140" s="41"/>
      <c r="BQ140" s="41"/>
      <c r="BR140" s="41"/>
      <c r="BS140" s="41"/>
      <c r="BT140" s="41"/>
      <c r="BU140" s="41"/>
      <c r="BV140" s="41"/>
      <c r="BW140" s="41"/>
      <c r="BX140" s="41"/>
      <c r="BY140" s="41"/>
    </row>
    <row r="141" spans="1:77" s="40" customFormat="1">
      <c r="A141" s="49"/>
      <c r="B141" s="54" t="str">
        <f t="shared" ref="B141:B148" si="197">B123</f>
        <v>3,000 teu</v>
      </c>
      <c r="C141" s="54"/>
      <c r="D141" s="66">
        <f>IF(D33="","",(D33*'Ship &amp; EF Parameters'!$J16*D87))</f>
        <v>94736.84210526316</v>
      </c>
      <c r="E141" s="67">
        <f>IF(E33="","",(E33*'Ship &amp; EF Parameters'!$J16*E87))</f>
        <v>99447.513812154692</v>
      </c>
      <c r="F141" s="67">
        <f>IF(F33="","",(F33*'Ship &amp; EF Parameters'!$J16*F87))</f>
        <v>104651.16279069765</v>
      </c>
      <c r="G141" s="67">
        <f>IF(G33="","",(G33*'Ship &amp; EF Parameters'!$J16*G87))</f>
        <v>110429.44785276071</v>
      </c>
      <c r="H141" s="67">
        <f>IF(H33="","",(H33*'Ship &amp; EF Parameters'!$J16*H87))</f>
        <v>116883.11688311683</v>
      </c>
      <c r="I141" s="67">
        <f>IF(I33="","",(I33*'Ship &amp; EF Parameters'!$J16*I87))</f>
        <v>124137.93103448274</v>
      </c>
      <c r="J141" s="67">
        <f>IF(J33="","",(J33*'Ship &amp; EF Parameters'!$J16*J87))</f>
        <v>132352.94117647054</v>
      </c>
      <c r="K141" s="67">
        <f>IF(K33="","",(K33*'Ship &amp; EF Parameters'!$J16*K87))</f>
        <v>141732.28346456689</v>
      </c>
      <c r="L141" s="67">
        <f>IF(L33="","",(L33*'Ship &amp; EF Parameters'!$J16*L87))</f>
        <v>152542.37288135593</v>
      </c>
      <c r="M141" s="67">
        <f>IF(M33="","",(M33*'Ship &amp; EF Parameters'!$J16*M87))</f>
        <v>165137.61467889906</v>
      </c>
      <c r="N141" s="68">
        <f>IF(N33="","",(N33*'Ship &amp; EF Parameters'!$J16*N87))</f>
        <v>179999.99999999997</v>
      </c>
      <c r="O141" s="66">
        <f>IF(O33="","",(O33*'Ship &amp; EF Parameters'!$J16*O87))</f>
        <v>781578.94736842101</v>
      </c>
      <c r="P141" s="67">
        <f>IF(P33="","",(P33*'Ship &amp; EF Parameters'!$J16*P87))</f>
        <v>820441.98895027605</v>
      </c>
      <c r="Q141" s="67">
        <f>IF(Q33="","",(Q33*'Ship &amp; EF Parameters'!$J16*Q87))</f>
        <v>863372.0930232557</v>
      </c>
      <c r="R141" s="67">
        <f>IF(R33="","",(R33*'Ship &amp; EF Parameters'!$J16*R87))</f>
        <v>911042.94478527573</v>
      </c>
      <c r="S141" s="67">
        <f>IF(S33="","",(S33*'Ship &amp; EF Parameters'!$J16*S87))</f>
        <v>964285.71428571385</v>
      </c>
      <c r="T141" s="67">
        <f>IF(T33="","",(T33*'Ship &amp; EF Parameters'!$J16*T87))</f>
        <v>1024137.9310344824</v>
      </c>
      <c r="U141" s="67">
        <f>IF(U33="","",(U33*'Ship &amp; EF Parameters'!$J16*U87))</f>
        <v>1091911.7647058822</v>
      </c>
      <c r="V141" s="67">
        <f>IF(V33="","",(V33*'Ship &amp; EF Parameters'!$J16*V87))</f>
        <v>1169291.3385826768</v>
      </c>
      <c r="W141" s="67">
        <f>IF(W33="","",(W33*'Ship &amp; EF Parameters'!$J16*W87))</f>
        <v>1363347.4576271183</v>
      </c>
      <c r="X141" s="67">
        <f>IF(X33="","",(X33*'Ship &amp; EF Parameters'!$J16*X87))</f>
        <v>1589449.5412844035</v>
      </c>
      <c r="Y141" s="68">
        <f>IF(Y33="","",(Y33*'Ship &amp; EF Parameters'!$J16*Y87))</f>
        <v>1856249.9999999998</v>
      </c>
      <c r="Z141" s="66">
        <f>IF(Z33="","",(Z33*'Ship &amp; EF Parameters'!$J16*Z87))</f>
        <v>1468421.0526315791</v>
      </c>
      <c r="AA141" s="67">
        <f>IF(AA33="","",(AA33*'Ship &amp; EF Parameters'!$J16*AA87))</f>
        <v>1541436.4640883976</v>
      </c>
      <c r="AB141" s="67">
        <f>IF(AB33="","",(AB33*'Ship &amp; EF Parameters'!$J16*AB87))</f>
        <v>1622093.0232558139</v>
      </c>
      <c r="AC141" s="67">
        <f>IF(AC33="","",(AC33*'Ship &amp; EF Parameters'!$J16*AC87))</f>
        <v>1711656.4417177909</v>
      </c>
      <c r="AD141" s="67">
        <f>IF(AD33="","",(AD33*'Ship &amp; EF Parameters'!$J16*AD87))</f>
        <v>1811688.3116883109</v>
      </c>
      <c r="AE141" s="67">
        <f>IF(AE33="","",(AE33*'Ship &amp; EF Parameters'!$J16*AE87))</f>
        <v>2084482.7586206894</v>
      </c>
      <c r="AF141" s="67">
        <f>IF(AF33="","",(AF33*'Ship &amp; EF Parameters'!$J16*AF87))</f>
        <v>2222426.4705882347</v>
      </c>
      <c r="AG141" s="67">
        <f>IF(AG33="","",(AG33*'Ship &amp; EF Parameters'!$J16*AG87))</f>
        <v>2562992.1259842515</v>
      </c>
      <c r="AH141" s="67">
        <f>IF(AH33="","",(AH33*'Ship &amp; EF Parameters'!$J16*AH87))</f>
        <v>2955508.4745762711</v>
      </c>
      <c r="AI141" s="67">
        <f>IF(AI33="","",(AI33*'Ship &amp; EF Parameters'!$J16*AI87))</f>
        <v>3626146.7889908245</v>
      </c>
      <c r="AJ141" s="68">
        <f>IF(AJ33="","",(AJ33*'Ship &amp; EF Parameters'!$J16*AJ87))</f>
        <v>4184999.9999999995</v>
      </c>
      <c r="AK141" s="66">
        <f>IF(AK33="","",(AK33*'Ship &amp; EF Parameters'!$J16*AK87))</f>
        <v>2155263.1578947371</v>
      </c>
      <c r="AL141" s="67">
        <f>IF(AL33="","",(AL33*'Ship &amp; EF Parameters'!$J16*AL87))</f>
        <v>2262430.9392265193</v>
      </c>
      <c r="AM141" s="67">
        <f>IF(AM33="","",(AM33*'Ship &amp; EF Parameters'!$J16*AM87))</f>
        <v>2380813.9534883713</v>
      </c>
      <c r="AN141" s="67">
        <f>IF(AN33="","",(AN33*'Ship &amp; EF Parameters'!$J16*AN87))</f>
        <v>2512269.9386503063</v>
      </c>
      <c r="AO141" s="67">
        <f>IF(AO33="","",(AO33*'Ship &amp; EF Parameters'!$J16*AO87))</f>
        <v>2880681.8181818174</v>
      </c>
      <c r="AP141" s="67">
        <f>IF(AP33="","",(AP33*'Ship &amp; EF Parameters'!$J16*AP87))</f>
        <v>3294827.5862068953</v>
      </c>
      <c r="AQ141" s="67">
        <f>IF(AQ33="","",(AQ33*'Ship &amp; EF Parameters'!$J16*AQ87))</f>
        <v>3512867.6470588231</v>
      </c>
      <c r="AR141" s="67">
        <f>IF(AR33="","",(AR33*'Ship &amp; EF Parameters'!$J16*AR87))</f>
        <v>4030511.8110236218</v>
      </c>
      <c r="AS141" s="67">
        <f>IF(AS33="","",(AS33*'Ship &amp; EF Parameters'!$J16*AS87))</f>
        <v>4916313.5593220331</v>
      </c>
      <c r="AT141" s="67">
        <f>IF(AT33="","",(AT33*'Ship &amp; EF Parameters'!$J16*AT87))</f>
        <v>5635321.1009174297</v>
      </c>
      <c r="AU141" s="68">
        <f>IF(AU33="","",(AU33*'Ship &amp; EF Parameters'!$J16*AU87))</f>
        <v>6483749.9999999991</v>
      </c>
      <c r="AV141" s="66">
        <f>IF(AV33="","",(AV33*'Ship &amp; EF Parameters'!$J16*AV87))</f>
        <v>2842105.2631578948</v>
      </c>
      <c r="AW141" s="67">
        <f>IF(AW33="","",(AW33*'Ship &amp; EF Parameters'!$J16*AW87))</f>
        <v>2983425.4143646406</v>
      </c>
      <c r="AX141" s="67">
        <f>IF(AX33="","",(AX33*'Ship &amp; EF Parameters'!$J16*AX87))</f>
        <v>3139534.8837209297</v>
      </c>
      <c r="AY141" s="67">
        <f>IF(AY33="","",(AY33*'Ship &amp; EF Parameters'!$J16*AY87))</f>
        <v>3588957.0552147226</v>
      </c>
      <c r="AZ141" s="67">
        <f>IF(AZ33="","",(AZ33*'Ship &amp; EF Parameters'!$J16*AZ87))</f>
        <v>3798701.2987012975</v>
      </c>
      <c r="BA141" s="67">
        <f>IF(BA33="","",(BA33*'Ship &amp; EF Parameters'!$J16*BA87))</f>
        <v>4344827.5862068962</v>
      </c>
      <c r="BB141" s="67">
        <f>IF(BB33="","",(BB33*'Ship &amp; EF Parameters'!$J16*BB87))</f>
        <v>4963235.2941176463</v>
      </c>
      <c r="BC141" s="67">
        <f>IF(BC33="","",(BC33*'Ship &amp; EF Parameters'!$J16*BC87))</f>
        <v>5669291.3385826759</v>
      </c>
      <c r="BD141" s="67">
        <f>IF(BD33="","",(BD33*'Ship &amp; EF Parameters'!$J16*BD87))</f>
        <v>6483050.8474576259</v>
      </c>
      <c r="BE141" s="67">
        <f>IF(BE33="","",(BE33*'Ship &amp; EF Parameters'!$J16*BE87))</f>
        <v>7844036.6972477054</v>
      </c>
      <c r="BF141" s="68">
        <f>IF(BF33="","",(BF33*'Ship &amp; EF Parameters'!$J16*BF87))</f>
        <v>8999999.9999999981</v>
      </c>
      <c r="BG141" s="41"/>
      <c r="BH141" s="41"/>
      <c r="BI141" s="41"/>
      <c r="BJ141" s="41"/>
      <c r="BK141" s="41"/>
      <c r="BL141" s="41"/>
      <c r="BM141" s="41"/>
      <c r="BN141" s="41"/>
      <c r="BO141" s="41"/>
      <c r="BP141" s="41"/>
      <c r="BQ141" s="41"/>
      <c r="BR141" s="41"/>
      <c r="BS141" s="41"/>
      <c r="BT141" s="41"/>
      <c r="BU141" s="41"/>
      <c r="BV141" s="41"/>
      <c r="BW141" s="41"/>
      <c r="BX141" s="41"/>
      <c r="BY141" s="41"/>
    </row>
    <row r="142" spans="1:77" s="40" customFormat="1">
      <c r="A142" s="49"/>
      <c r="B142" s="50" t="str">
        <f t="shared" si="197"/>
        <v>6,000 teu</v>
      </c>
      <c r="C142" s="50"/>
      <c r="D142" s="63">
        <f>IF(D34="","",(D34*'Ship &amp; EF Parameters'!$J17*D88))</f>
        <v>360000</v>
      </c>
      <c r="E142" s="64">
        <f>IF(E34="","",(E34*'Ship &amp; EF Parameters'!$J17*E88))</f>
        <v>378947.36842105258</v>
      </c>
      <c r="F142" s="64">
        <f>IF(F34="","",(F34*'Ship &amp; EF Parameters'!$J17*F88))</f>
        <v>400000</v>
      </c>
      <c r="G142" s="64">
        <f>IF(G34="","",(G34*'Ship &amp; EF Parameters'!$J17*G88))</f>
        <v>423529.4117647059</v>
      </c>
      <c r="H142" s="64">
        <f>IF(H34="","",(H34*'Ship &amp; EF Parameters'!$J17*H88))</f>
        <v>450000</v>
      </c>
      <c r="I142" s="64">
        <f>IF(I34="","",(I34*'Ship &amp; EF Parameters'!$J17*I88))</f>
        <v>480000</v>
      </c>
      <c r="J142" s="64">
        <f>IF(J34="","",(J34*'Ship &amp; EF Parameters'!$J17*J88))</f>
        <v>514285.71428571426</v>
      </c>
      <c r="K142" s="64">
        <f>IF(K34="","",(K34*'Ship &amp; EF Parameters'!$J17*K88))</f>
        <v>553846.15384615387</v>
      </c>
      <c r="L142" s="64">
        <f>IF(L34="","",(L34*'Ship &amp; EF Parameters'!$J17*L88))</f>
        <v>600000</v>
      </c>
      <c r="M142" s="64">
        <f>IF(M34="","",(M34*'Ship &amp; EF Parameters'!$J17*M88))</f>
        <v>654545.45454545459</v>
      </c>
      <c r="N142" s="65">
        <f>IF(N34="","",(N34*'Ship &amp; EF Parameters'!$J17*N88))</f>
        <v>720000</v>
      </c>
      <c r="O142" s="63">
        <f>IF(O34="","",(O34*'Ship &amp; EF Parameters'!$J17*O88))</f>
        <v>1320000</v>
      </c>
      <c r="P142" s="64">
        <f>IF(P34="","",(P34*'Ship &amp; EF Parameters'!$J17*P88))</f>
        <v>1389473.6842105263</v>
      </c>
      <c r="Q142" s="64">
        <f>IF(Q34="","",(Q34*'Ship &amp; EF Parameters'!$J17*Q88))</f>
        <v>1466666.6666666667</v>
      </c>
      <c r="R142" s="64">
        <f>IF(R34="","",(R34*'Ship &amp; EF Parameters'!$J17*R88))</f>
        <v>1552941.1764705882</v>
      </c>
      <c r="S142" s="64">
        <f>IF(S34="","",(S34*'Ship &amp; EF Parameters'!$J17*S88))</f>
        <v>1650000</v>
      </c>
      <c r="T142" s="64">
        <f>IF(T34="","",(T34*'Ship &amp; EF Parameters'!$J17*T88))</f>
        <v>1760000</v>
      </c>
      <c r="U142" s="64">
        <f>IF(U34="","",(U34*'Ship &amp; EF Parameters'!$J17*U88))</f>
        <v>1885714.2857142854</v>
      </c>
      <c r="V142" s="64">
        <f>IF(V34="","",(V34*'Ship &amp; EF Parameters'!$J17*V88))</f>
        <v>2200000</v>
      </c>
      <c r="W142" s="64">
        <f>IF(W34="","",(W34*'Ship &amp; EF Parameters'!$J17*W88))</f>
        <v>2566666.666666667</v>
      </c>
      <c r="X142" s="64">
        <f>IF(X34="","",(X34*'Ship &amp; EF Parameters'!$J17*X88))</f>
        <v>3200000</v>
      </c>
      <c r="Y142" s="65">
        <f>IF(Y34="","",(Y34*'Ship &amp; EF Parameters'!$J17*Y88))</f>
        <v>3740000</v>
      </c>
      <c r="Z142" s="63">
        <f>IF(Z34="","",(Z34*'Ship &amp; EF Parameters'!$J17*Z88))</f>
        <v>2280000</v>
      </c>
      <c r="AA142" s="64">
        <f>IF(AA34="","",(AA34*'Ship &amp; EF Parameters'!$J17*AA88))</f>
        <v>2400000</v>
      </c>
      <c r="AB142" s="64">
        <f>IF(AB34="","",(AB34*'Ship &amp; EF Parameters'!$J17*AB88))</f>
        <v>2533333.3333333335</v>
      </c>
      <c r="AC142" s="64">
        <f>IF(AC34="","",(AC34*'Ship &amp; EF Parameters'!$J17*AC88))</f>
        <v>2682352.9411764704</v>
      </c>
      <c r="AD142" s="64">
        <f>IF(AD34="","",(AD34*'Ship &amp; EF Parameters'!$J17*AD88))</f>
        <v>2850000</v>
      </c>
      <c r="AE142" s="64">
        <f>IF(AE34="","",(AE34*'Ship &amp; EF Parameters'!$J17*AE88))</f>
        <v>3293333.3333333335</v>
      </c>
      <c r="AF142" s="64">
        <f>IF(AF34="","",(AF34*'Ship &amp; EF Parameters'!$J17*AF88))</f>
        <v>3800000</v>
      </c>
      <c r="AG142" s="64">
        <f>IF(AG34="","",(AG34*'Ship &amp; EF Parameters'!$J17*AG88))</f>
        <v>4384615.384615385</v>
      </c>
      <c r="AH142" s="64">
        <f>IF(AH34="","",(AH34*'Ship &amp; EF Parameters'!$J17*AH88))</f>
        <v>5066666.666666667</v>
      </c>
      <c r="AI142" s="64">
        <f>IF(AI34="","",(AI34*'Ship &amp; EF Parameters'!$J17*AI88))</f>
        <v>6218181.8181818174</v>
      </c>
      <c r="AJ142" s="65">
        <f>IF(AJ34="","",(AJ34*'Ship &amp; EF Parameters'!$J17*AJ88))</f>
        <v>7600000</v>
      </c>
      <c r="AK142" s="63">
        <f>IF(AK34="","",(AK34*'Ship &amp; EF Parameters'!$J17*AK88))</f>
        <v>3240000</v>
      </c>
      <c r="AL142" s="64">
        <f>IF(AL34="","",(AL34*'Ship &amp; EF Parameters'!$J17*AL88))</f>
        <v>3410526.3157894742</v>
      </c>
      <c r="AM142" s="64">
        <f>IF(AM34="","",(AM34*'Ship &amp; EF Parameters'!$J17*AM88))</f>
        <v>3600000</v>
      </c>
      <c r="AN142" s="64">
        <f>IF(AN34="","",(AN34*'Ship &amp; EF Parameters'!$J17*AN88))</f>
        <v>3811764.7058823528</v>
      </c>
      <c r="AO142" s="64">
        <f>IF(AO34="","",(AO34*'Ship &amp; EF Parameters'!$J17*AO88))</f>
        <v>4387500</v>
      </c>
      <c r="AP142" s="64">
        <f>IF(AP34="","",(AP34*'Ship &amp; EF Parameters'!$J17*AP88))</f>
        <v>5040000</v>
      </c>
      <c r="AQ142" s="64">
        <f>IF(AQ34="","",(AQ34*'Ship &amp; EF Parameters'!$J17*AQ88))</f>
        <v>5785714.2857142864</v>
      </c>
      <c r="AR142" s="64">
        <f>IF(AR34="","",(AR34*'Ship &amp; EF Parameters'!$J17*AR88))</f>
        <v>6646153.846153846</v>
      </c>
      <c r="AS142" s="64">
        <f>IF(AS34="","",(AS34*'Ship &amp; EF Parameters'!$J17*AS88))</f>
        <v>7650000</v>
      </c>
      <c r="AT142" s="64">
        <f>IF(AT34="","",(AT34*'Ship &amp; EF Parameters'!$J17*AT88))</f>
        <v>9327272.7272727285</v>
      </c>
      <c r="AU142" s="65">
        <f>IF(AU34="","",(AU34*'Ship &amp; EF Parameters'!$J17*AU88))</f>
        <v>11340000</v>
      </c>
      <c r="AV142" s="63">
        <f>IF(AV34="","",(AV34*'Ship &amp; EF Parameters'!$J17*AV88))</f>
        <v>4200000</v>
      </c>
      <c r="AW142" s="64">
        <f>IF(AW34="","",(AW34*'Ship &amp; EF Parameters'!$J17*AW88))</f>
        <v>4421052.6315789474</v>
      </c>
      <c r="AX142" s="64">
        <f>IF(AX34="","",(AX34*'Ship &amp; EF Parameters'!$J17*AX88))</f>
        <v>4666666.666666667</v>
      </c>
      <c r="AY142" s="64">
        <f>IF(AY34="","",(AY34*'Ship &amp; EF Parameters'!$J17*AY88))</f>
        <v>5352941.176470588</v>
      </c>
      <c r="AZ142" s="64">
        <f>IF(AZ34="","",(AZ34*'Ship &amp; EF Parameters'!$J17*AZ88))</f>
        <v>6125000</v>
      </c>
      <c r="BA142" s="64">
        <f>IF(BA34="","",(BA34*'Ship &amp; EF Parameters'!$J17*BA88))</f>
        <v>7000000</v>
      </c>
      <c r="BB142" s="64">
        <f>IF(BB34="","",(BB34*'Ship &amp; EF Parameters'!$J17*BB88))</f>
        <v>8000000</v>
      </c>
      <c r="BC142" s="64">
        <f>IF(BC34="","",(BC34*'Ship &amp; EF Parameters'!$J17*BC88))</f>
        <v>9153846.153846154</v>
      </c>
      <c r="BD142" s="64">
        <f>IF(BD34="","",(BD34*'Ship &amp; EF Parameters'!$J17*BD88))</f>
        <v>10500000</v>
      </c>
      <c r="BE142" s="64">
        <f>IF(BE34="","",(BE34*'Ship &amp; EF Parameters'!$J17*BE88))</f>
        <v>12727272.727272727</v>
      </c>
      <c r="BF142" s="65">
        <f>IF(BF34="","",(BF34*'Ship &amp; EF Parameters'!$J17*BF88))</f>
        <v>15400000</v>
      </c>
      <c r="BG142" s="41"/>
      <c r="BH142" s="41"/>
      <c r="BI142" s="41"/>
      <c r="BJ142" s="41"/>
      <c r="BK142" s="41"/>
      <c r="BL142" s="41"/>
      <c r="BM142" s="41"/>
      <c r="BN142" s="41"/>
      <c r="BO142" s="41"/>
      <c r="BP142" s="41"/>
      <c r="BQ142" s="41"/>
      <c r="BR142" s="41"/>
      <c r="BS142" s="41"/>
      <c r="BT142" s="41"/>
      <c r="BU142" s="41"/>
      <c r="BV142" s="41"/>
      <c r="BW142" s="41"/>
      <c r="BX142" s="41"/>
      <c r="BY142" s="41"/>
    </row>
    <row r="143" spans="1:77" s="40" customFormat="1">
      <c r="A143" s="49"/>
      <c r="B143" s="54" t="str">
        <f t="shared" si="197"/>
        <v>9,000 teu</v>
      </c>
      <c r="C143" s="54"/>
      <c r="D143" s="66">
        <f>IF(D35="","",(D35*'Ship &amp; EF Parameters'!$J18*D89))</f>
        <v>528000</v>
      </c>
      <c r="E143" s="67">
        <f>IF(E35="","",(E35*'Ship &amp; EF Parameters'!$J18*E89))</f>
        <v>555789.47368421056</v>
      </c>
      <c r="F143" s="67">
        <f>IF(F35="","",(F35*'Ship &amp; EF Parameters'!$J18*F89))</f>
        <v>586666.66666666674</v>
      </c>
      <c r="G143" s="67">
        <f>IF(G35="","",(G35*'Ship &amp; EF Parameters'!$J18*G89))</f>
        <v>621176.4705882353</v>
      </c>
      <c r="H143" s="67">
        <f>IF(H35="","",(H35*'Ship &amp; EF Parameters'!$J18*H89))</f>
        <v>660000</v>
      </c>
      <c r="I143" s="67">
        <f>IF(I35="","",(I35*'Ship &amp; EF Parameters'!$J18*I89))</f>
        <v>704000</v>
      </c>
      <c r="J143" s="67">
        <f>IF(J35="","",(J35*'Ship &amp; EF Parameters'!$J18*J89))</f>
        <v>754285.71428571432</v>
      </c>
      <c r="K143" s="67">
        <f>IF(K35="","",(K35*'Ship &amp; EF Parameters'!$J18*K89))</f>
        <v>812307.69230769225</v>
      </c>
      <c r="L143" s="67">
        <f>IF(L35="","",(L35*'Ship &amp; EF Parameters'!$J18*L89))</f>
        <v>880000.00000000012</v>
      </c>
      <c r="M143" s="67">
        <f>IF(M35="","",(M35*'Ship &amp; EF Parameters'!$J18*M89))</f>
        <v>960000</v>
      </c>
      <c r="N143" s="68">
        <f>IF(N35="","",(N35*'Ship &amp; EF Parameters'!$J18*N89))</f>
        <v>1056000</v>
      </c>
      <c r="O143" s="66">
        <f>IF(O35="","",(O35*'Ship &amp; EF Parameters'!$J18*O89))</f>
        <v>1716000</v>
      </c>
      <c r="P143" s="67">
        <f>IF(P35="","",(P35*'Ship &amp; EF Parameters'!$J18*P89))</f>
        <v>1806315.789473684</v>
      </c>
      <c r="Q143" s="67">
        <f>IF(Q35="","",(Q35*'Ship &amp; EF Parameters'!$J18*Q89))</f>
        <v>1906666.666666667</v>
      </c>
      <c r="R143" s="67">
        <f>IF(R35="","",(R35*'Ship &amp; EF Parameters'!$J18*R89))</f>
        <v>2018823.5294117646</v>
      </c>
      <c r="S143" s="67">
        <f>IF(S35="","",(S35*'Ship &amp; EF Parameters'!$J18*S89))</f>
        <v>2145000</v>
      </c>
      <c r="T143" s="67">
        <f>IF(T35="","",(T35*'Ship &amp; EF Parameters'!$J18*T89))</f>
        <v>2288000</v>
      </c>
      <c r="U143" s="67">
        <f>IF(U35="","",(U35*'Ship &amp; EF Parameters'!$J18*U89))</f>
        <v>2655714.2857142859</v>
      </c>
      <c r="V143" s="67">
        <f>IF(V35="","",(V35*'Ship &amp; EF Parameters'!$J18*V89))</f>
        <v>3080000</v>
      </c>
      <c r="W143" s="67">
        <f>IF(W35="","",(W35*'Ship &amp; EF Parameters'!$J18*W89))</f>
        <v>3574999.9999999995</v>
      </c>
      <c r="X143" s="67">
        <f>IF(X35="","",(X35*'Ship &amp; EF Parameters'!$J18*X89))</f>
        <v>4160000</v>
      </c>
      <c r="Y143" s="68">
        <f>IF(Y35="","",(Y35*'Ship &amp; EF Parameters'!$J18*Y89))</f>
        <v>5148000</v>
      </c>
      <c r="Z143" s="66">
        <f>IF(Z35="","",(Z35*'Ship &amp; EF Parameters'!$J18*Z89))</f>
        <v>2904000</v>
      </c>
      <c r="AA143" s="67">
        <f>IF(AA35="","",(AA35*'Ship &amp; EF Parameters'!$J18*AA89))</f>
        <v>3056842.1052631577</v>
      </c>
      <c r="AB143" s="67">
        <f>IF(AB35="","",(AB35*'Ship &amp; EF Parameters'!$J18*AB89))</f>
        <v>3226666.6666666665</v>
      </c>
      <c r="AC143" s="67">
        <f>IF(AC35="","",(AC35*'Ship &amp; EF Parameters'!$J18*AC89))</f>
        <v>3416470.5882352935</v>
      </c>
      <c r="AD143" s="67">
        <f>IF(AD35="","",(AD35*'Ship &amp; EF Parameters'!$J18*AD89))</f>
        <v>3932500</v>
      </c>
      <c r="AE143" s="67">
        <f>IF(AE35="","",(AE35*'Ship &amp; EF Parameters'!$J18*AE89))</f>
        <v>4517333.333333333</v>
      </c>
      <c r="AF143" s="67">
        <f>IF(AF35="","",(AF35*'Ship &amp; EF Parameters'!$J18*AF89))</f>
        <v>5185714.2857142854</v>
      </c>
      <c r="AG143" s="67">
        <f>IF(AG35="","",(AG35*'Ship &amp; EF Parameters'!$J18*AG89))</f>
        <v>5956923.076923077</v>
      </c>
      <c r="AH143" s="67">
        <f>IF(AH35="","",(AH35*'Ship &amp; EF Parameters'!$J18*AH89))</f>
        <v>6856666.666666667</v>
      </c>
      <c r="AI143" s="67">
        <f>IF(AI35="","",(AI35*'Ship &amp; EF Parameters'!$J18*AI89))</f>
        <v>7920000</v>
      </c>
      <c r="AJ143" s="68">
        <f>IF(AJ35="","",(AJ35*'Ship &amp; EF Parameters'!$J18*AJ89))</f>
        <v>9680000</v>
      </c>
      <c r="AK143" s="66">
        <f>IF(AK35="","",(AK35*'Ship &amp; EF Parameters'!$J18*AK89))</f>
        <v>4092000</v>
      </c>
      <c r="AL143" s="67">
        <f>IF(AL35="","",(AL35*'Ship &amp; EF Parameters'!$J18*AL89))</f>
        <v>4307368.4210526319</v>
      </c>
      <c r="AM143" s="67">
        <f>IF(AM35="","",(AM35*'Ship &amp; EF Parameters'!$J18*AM89))</f>
        <v>4546666.666666666</v>
      </c>
      <c r="AN143" s="67">
        <f>IF(AN35="","",(AN35*'Ship &amp; EF Parameters'!$J18*AN89))</f>
        <v>5215294.1176470593</v>
      </c>
      <c r="AO143" s="67">
        <f>IF(AO35="","",(AO35*'Ship &amp; EF Parameters'!$J18*AO89))</f>
        <v>5541250</v>
      </c>
      <c r="AP143" s="67">
        <f>IF(AP35="","",(AP35*'Ship &amp; EF Parameters'!$J18*AP89))</f>
        <v>6365333.333333333</v>
      </c>
      <c r="AQ143" s="67">
        <f>IF(AQ35="","",(AQ35*'Ship &amp; EF Parameters'!$J18*AQ89))</f>
        <v>7307142.8571428563</v>
      </c>
      <c r="AR143" s="67">
        <f>IF(AR35="","",(AR35*'Ship &amp; EF Parameters'!$J18*AR89))</f>
        <v>8393846.153846154</v>
      </c>
      <c r="AS143" s="67">
        <f>IF(AS35="","",(AS35*'Ship &amp; EF Parameters'!$J18*AS89))</f>
        <v>10229999.999999998</v>
      </c>
      <c r="AT143" s="67">
        <f>IF(AT35="","",(AT35*'Ship &amp; EF Parameters'!$J18*AT89))</f>
        <v>11780000</v>
      </c>
      <c r="AU143" s="68">
        <f>IF(AU35="","",(AU35*'Ship &amp; EF Parameters'!$J18*AU89))</f>
        <v>14322000</v>
      </c>
      <c r="AV143" s="66">
        <f>IF(AV35="","",(AV35*'Ship &amp; EF Parameters'!$J18*AV89))</f>
        <v>5280000</v>
      </c>
      <c r="AW143" s="67">
        <f>IF(AW35="","",(AW35*'Ship &amp; EF Parameters'!$J18*AW89))</f>
        <v>5557894.7368421052</v>
      </c>
      <c r="AX143" s="67">
        <f>IF(AX35="","",(AX35*'Ship &amp; EF Parameters'!$J18*AX89))</f>
        <v>5866666.666666666</v>
      </c>
      <c r="AY143" s="67">
        <f>IF(AY35="","",(AY35*'Ship &amp; EF Parameters'!$J18*AY89))</f>
        <v>6729411.7647058824</v>
      </c>
      <c r="AZ143" s="67">
        <f>IF(AZ35="","",(AZ35*'Ship &amp; EF Parameters'!$J18*AZ89))</f>
        <v>7700000</v>
      </c>
      <c r="BA143" s="67">
        <f>IF(BA35="","",(BA35*'Ship &amp; EF Parameters'!$J18*BA89))</f>
        <v>8800000.0000000019</v>
      </c>
      <c r="BB143" s="67">
        <f>IF(BB35="","",(BB35*'Ship &amp; EF Parameters'!$J18*BB89))</f>
        <v>10057142.857142858</v>
      </c>
      <c r="BC143" s="67">
        <f>IF(BC35="","",(BC35*'Ship &amp; EF Parameters'!$J18*BC89))</f>
        <v>11507692.307692306</v>
      </c>
      <c r="BD143" s="67">
        <f>IF(BD35="","",(BD35*'Ship &amp; EF Parameters'!$J18*BD89))</f>
        <v>13199999.999999998</v>
      </c>
      <c r="BE143" s="67">
        <f>IF(BE35="","",(BE35*'Ship &amp; EF Parameters'!$J18*BE89))</f>
        <v>16000000</v>
      </c>
      <c r="BF143" s="68">
        <f>IF(BF35="","",(BF35*'Ship &amp; EF Parameters'!$J18*BF89))</f>
        <v>19360000</v>
      </c>
      <c r="BG143" s="41"/>
      <c r="BH143" s="41"/>
      <c r="BI143" s="41"/>
      <c r="BJ143" s="41"/>
      <c r="BK143" s="41"/>
      <c r="BL143" s="41"/>
      <c r="BM143" s="41"/>
      <c r="BN143" s="41"/>
      <c r="BO143" s="41"/>
      <c r="BP143" s="41"/>
      <c r="BQ143" s="41"/>
      <c r="BR143" s="41"/>
      <c r="BS143" s="41"/>
      <c r="BT143" s="41"/>
      <c r="BU143" s="41"/>
      <c r="BV143" s="41"/>
      <c r="BW143" s="41"/>
      <c r="BX143" s="41"/>
      <c r="BY143" s="41"/>
    </row>
    <row r="144" spans="1:77" s="40" customFormat="1">
      <c r="A144" s="49"/>
      <c r="B144" s="50" t="str">
        <f t="shared" si="197"/>
        <v>14,000 teu</v>
      </c>
      <c r="C144" s="50"/>
      <c r="D144" s="63">
        <f>IF(D36="","",(D36*'Ship &amp; EF Parameters'!$J19*D90))</f>
        <v>900000</v>
      </c>
      <c r="E144" s="64">
        <f>IF(E36="","",(E36*'Ship &amp; EF Parameters'!$J19*E90))</f>
        <v>947368.42105263146</v>
      </c>
      <c r="F144" s="64">
        <f>IF(F36="","",(F36*'Ship &amp; EF Parameters'!$J19*F90))</f>
        <v>1000000.0000000001</v>
      </c>
      <c r="G144" s="64">
        <f>IF(G36="","",(G36*'Ship &amp; EF Parameters'!$J19*G90))</f>
        <v>1058823.5294117648</v>
      </c>
      <c r="H144" s="64">
        <f>IF(H36="","",(H36*'Ship &amp; EF Parameters'!$J19*H90))</f>
        <v>1125000</v>
      </c>
      <c r="I144" s="64">
        <f>IF(I36="","",(I36*'Ship &amp; EF Parameters'!$J19*I90))</f>
        <v>1200000</v>
      </c>
      <c r="J144" s="64">
        <f>IF(J36="","",(J36*'Ship &amp; EF Parameters'!$J19*J90))</f>
        <v>1285714.2857142857</v>
      </c>
      <c r="K144" s="64">
        <f>IF(K36="","",(K36*'Ship &amp; EF Parameters'!$J19*K90))</f>
        <v>1384615.3846153845</v>
      </c>
      <c r="L144" s="64">
        <f>IF(L36="","",(L36*'Ship &amp; EF Parameters'!$J19*L90))</f>
        <v>1500000</v>
      </c>
      <c r="M144" s="64">
        <f>IF(M36="","",(M36*'Ship &amp; EF Parameters'!$J19*M90))</f>
        <v>1636363.6363636362</v>
      </c>
      <c r="N144" s="65">
        <f>IF(N36="","",(N36*'Ship &amp; EF Parameters'!$J19*N90))</f>
        <v>1920000</v>
      </c>
      <c r="O144" s="63">
        <f>IF(O36="","",(O36*'Ship &amp; EF Parameters'!$J19*O90))</f>
        <v>2700000</v>
      </c>
      <c r="P144" s="64">
        <f>IF(P36="","",(P36*'Ship &amp; EF Parameters'!$J19*P90))</f>
        <v>2842105.2631578948</v>
      </c>
      <c r="Q144" s="64">
        <f>IF(Q36="","",(Q36*'Ship &amp; EF Parameters'!$J19*Q90))</f>
        <v>3000000</v>
      </c>
      <c r="R144" s="64">
        <f>IF(R36="","",(R36*'Ship &amp; EF Parameters'!$J19*R90))</f>
        <v>3176470.5882352944</v>
      </c>
      <c r="S144" s="64">
        <f>IF(S36="","",(S36*'Ship &amp; EF Parameters'!$J19*S90))</f>
        <v>3375000</v>
      </c>
      <c r="T144" s="64">
        <f>IF(T36="","",(T36*'Ship &amp; EF Parameters'!$J19*T90))</f>
        <v>3840000</v>
      </c>
      <c r="U144" s="64">
        <f>IF(U36="","",(U36*'Ship &amp; EF Parameters'!$J19*U90))</f>
        <v>4371428.5714285709</v>
      </c>
      <c r="V144" s="64">
        <f>IF(V36="","",(V36*'Ship &amp; EF Parameters'!$J19*V90))</f>
        <v>4984615.384615385</v>
      </c>
      <c r="W144" s="64">
        <f>IF(W36="","",(W36*'Ship &amp; EF Parameters'!$J19*W90))</f>
        <v>5700000</v>
      </c>
      <c r="X144" s="64">
        <f>IF(X36="","",(X36*'Ship &amp; EF Parameters'!$J19*X90))</f>
        <v>6872727.2727272734</v>
      </c>
      <c r="Y144" s="65">
        <f>IF(Y36="","",(Y36*'Ship &amp; EF Parameters'!$J19*Y90))</f>
        <v>8280000</v>
      </c>
      <c r="Z144" s="63">
        <f>IF(Z36="","",(Z36*'Ship &amp; EF Parameters'!$J19*Z90))</f>
        <v>4500000</v>
      </c>
      <c r="AA144" s="64">
        <f>IF(AA36="","",(AA36*'Ship &amp; EF Parameters'!$J19*AA90))</f>
        <v>4736842.1052631577</v>
      </c>
      <c r="AB144" s="64">
        <f>IF(AB36="","",(AB36*'Ship &amp; EF Parameters'!$J19*AB90))</f>
        <v>5000000</v>
      </c>
      <c r="AC144" s="64">
        <f>IF(AC36="","",(AC36*'Ship &amp; EF Parameters'!$J19*AC90))</f>
        <v>5294117.6470588241</v>
      </c>
      <c r="AD144" s="64">
        <f>IF(AD36="","",(AD36*'Ship &amp; EF Parameters'!$J19*AD90))</f>
        <v>6000000</v>
      </c>
      <c r="AE144" s="64">
        <f>IF(AE36="","",(AE36*'Ship &amp; EF Parameters'!$J19*AE90))</f>
        <v>6800000</v>
      </c>
      <c r="AF144" s="64">
        <f>IF(AF36="","",(AF36*'Ship &amp; EF Parameters'!$J19*AF90))</f>
        <v>7714285.7142857146</v>
      </c>
      <c r="AG144" s="64">
        <f>IF(AG36="","",(AG36*'Ship &amp; EF Parameters'!$J19*AG90))</f>
        <v>9230769.2307692319</v>
      </c>
      <c r="AH144" s="64">
        <f>IF(AH36="","",(AH36*'Ship &amp; EF Parameters'!$J19*AH90))</f>
        <v>10500000</v>
      </c>
      <c r="AI144" s="64">
        <f>IF(AI36="","",(AI36*'Ship &amp; EF Parameters'!$J19*AI90))</f>
        <v>12545454.545454547</v>
      </c>
      <c r="AJ144" s="65">
        <f>IF(AJ36="","",(AJ36*'Ship &amp; EF Parameters'!$J19*AJ90))</f>
        <v>15600000</v>
      </c>
      <c r="AK144" s="63">
        <f>IF(AK36="","",(AK36*'Ship &amp; EF Parameters'!$J19*AK90))</f>
        <v>6300000</v>
      </c>
      <c r="AL144" s="64">
        <f>IF(AL36="","",(AL36*'Ship &amp; EF Parameters'!$J19*AL90))</f>
        <v>6631578.9473684216</v>
      </c>
      <c r="AM144" s="64">
        <f>IF(AM36="","",(AM36*'Ship &amp; EF Parameters'!$J19*AM90))</f>
        <v>7000000</v>
      </c>
      <c r="AN144" s="64">
        <f>IF(AN36="","",(AN36*'Ship &amp; EF Parameters'!$J19*AN90))</f>
        <v>7905882.3529411759</v>
      </c>
      <c r="AO144" s="64">
        <f>IF(AO36="","",(AO36*'Ship &amp; EF Parameters'!$J19*AO90))</f>
        <v>8925000</v>
      </c>
      <c r="AP144" s="64">
        <f>IF(AP36="","",(AP36*'Ship &amp; EF Parameters'!$J19*AP90))</f>
        <v>10080000</v>
      </c>
      <c r="AQ144" s="64">
        <f>IF(AQ36="","",(AQ36*'Ship &amp; EF Parameters'!$J19*AQ90))</f>
        <v>11400000</v>
      </c>
      <c r="AR144" s="64">
        <f>IF(AR36="","",(AR36*'Ship &amp; EF Parameters'!$J19*AR90))</f>
        <v>13569230.769230768</v>
      </c>
      <c r="AS144" s="64">
        <f>IF(AS36="","",(AS36*'Ship &amp; EF Parameters'!$J19*AS90))</f>
        <v>15400000</v>
      </c>
      <c r="AT144" s="64">
        <f>IF(AT36="","",(AT36*'Ship &amp; EF Parameters'!$J19*AT90))</f>
        <v>18327272.727272727</v>
      </c>
      <c r="AU144" s="65">
        <f>IF(AU36="","",(AU36*'Ship &amp; EF Parameters'!$J19*AU90))</f>
        <v>22680000</v>
      </c>
      <c r="AV144" s="63">
        <f>IF(AV36="","",(AV36*'Ship &amp; EF Parameters'!$J19*AV90))</f>
        <v>8100000</v>
      </c>
      <c r="AW144" s="64">
        <f>IF(AW36="","",(AW36*'Ship &amp; EF Parameters'!$J19*AW90))</f>
        <v>8526315.7894736845</v>
      </c>
      <c r="AX144" s="64">
        <f>IF(AX36="","",(AX36*'Ship &amp; EF Parameters'!$J19*AX90))</f>
        <v>9600000</v>
      </c>
      <c r="AY144" s="64">
        <f>IF(AY36="","",(AY36*'Ship &amp; EF Parameters'!$J19*AY90))</f>
        <v>10164705.882352941</v>
      </c>
      <c r="AZ144" s="64">
        <f>IF(AZ36="","",(AZ36*'Ship &amp; EF Parameters'!$J19*AZ90))</f>
        <v>11475000</v>
      </c>
      <c r="BA144" s="64">
        <f>IF(BA36="","",(BA36*'Ship &amp; EF Parameters'!$J19*BA90))</f>
        <v>13680000</v>
      </c>
      <c r="BB144" s="64">
        <f>IF(BB36="","",(BB36*'Ship &amp; EF Parameters'!$J19*BB90))</f>
        <v>15428571.428571429</v>
      </c>
      <c r="BC144" s="64">
        <f>IF(BC36="","",(BC36*'Ship &amp; EF Parameters'!$J19*BC90))</f>
        <v>17446153.846153844</v>
      </c>
      <c r="BD144" s="64">
        <f>IF(BD36="","",(BD36*'Ship &amp; EF Parameters'!$J19*BD90))</f>
        <v>20700000</v>
      </c>
      <c r="BE144" s="64">
        <f>IF(BE36="","",(BE36*'Ship &amp; EF Parameters'!$J19*BE90))</f>
        <v>24545454.545454543</v>
      </c>
      <c r="BF144" s="65">
        <f>IF(BF36="","",(BF36*'Ship &amp; EF Parameters'!$J19*BF90))</f>
        <v>30240000</v>
      </c>
      <c r="BG144" s="41"/>
      <c r="BH144" s="41"/>
      <c r="BI144" s="41"/>
      <c r="BJ144" s="41"/>
      <c r="BK144" s="41"/>
      <c r="BL144" s="41"/>
      <c r="BM144" s="41"/>
      <c r="BN144" s="41"/>
      <c r="BO144" s="41"/>
      <c r="BP144" s="41"/>
      <c r="BQ144" s="41"/>
      <c r="BR144" s="41"/>
      <c r="BS144" s="41"/>
      <c r="BT144" s="41"/>
      <c r="BU144" s="41"/>
      <c r="BV144" s="41"/>
      <c r="BW144" s="41"/>
      <c r="BX144" s="41"/>
      <c r="BY144" s="41"/>
    </row>
    <row r="145" spans="1:77" s="40" customFormat="1">
      <c r="A145" s="189"/>
      <c r="B145" s="54" t="str">
        <f t="shared" si="197"/>
        <v>17,000 teu</v>
      </c>
      <c r="C145" s="54"/>
      <c r="D145" s="66">
        <f>IF(D37="","",(D37*'Ship &amp; EF Parameters'!$J20*D91))</f>
        <v>1260000</v>
      </c>
      <c r="E145" s="67">
        <f>IF(E37="","",(E37*'Ship &amp; EF Parameters'!$J20*E91))</f>
        <v>1326315.7894736843</v>
      </c>
      <c r="F145" s="67">
        <f>IF(F37="","",(F37*'Ship &amp; EF Parameters'!$J20*F91))</f>
        <v>1400000.0000000002</v>
      </c>
      <c r="G145" s="67">
        <f>IF(G37="","",(G37*'Ship &amp; EF Parameters'!$J20*G91))</f>
        <v>1482352.9411764706</v>
      </c>
      <c r="H145" s="67">
        <f>IF(H37="","",(H37*'Ship &amp; EF Parameters'!$J20*H91))</f>
        <v>1575000</v>
      </c>
      <c r="I145" s="67">
        <f>IF(I37="","",(I37*'Ship &amp; EF Parameters'!$J20*I91))</f>
        <v>1680000</v>
      </c>
      <c r="J145" s="67">
        <f>IF(J37="","",(J37*'Ship &amp; EF Parameters'!$J20*J91))</f>
        <v>1799999.9999999998</v>
      </c>
      <c r="K145" s="67">
        <f>IF(K37="","",(K37*'Ship &amp; EF Parameters'!$J20*K91))</f>
        <v>1938461.5384615385</v>
      </c>
      <c r="L145" s="67">
        <f>IF(L37="","",(L37*'Ship &amp; EF Parameters'!$J20*L91))</f>
        <v>2100000</v>
      </c>
      <c r="M145" s="67">
        <f>IF(M37="","",(M37*'Ship &amp; EF Parameters'!$J20*M91))</f>
        <v>2443636.3636363638</v>
      </c>
      <c r="N145" s="68">
        <f>IF(N37="","",(N37*'Ship &amp; EF Parameters'!$J20*N91))</f>
        <v>2856000</v>
      </c>
      <c r="O145" s="66">
        <f>IF(O37="","",(O37*'Ship &amp; EF Parameters'!$J20*O91))</f>
        <v>4882500</v>
      </c>
      <c r="P145" s="67">
        <f>IF(P37="","",(P37*'Ship &amp; EF Parameters'!$J20*P91))</f>
        <v>5139473.6842105268</v>
      </c>
      <c r="Q145" s="67">
        <f>IF(Q37="","",(Q37*'Ship &amp; EF Parameters'!$J20*Q91))</f>
        <v>5424999.9999999991</v>
      </c>
      <c r="R145" s="67">
        <f>IF(R37="","",(R37*'Ship &amp; EF Parameters'!$J20*R91))</f>
        <v>5744117.6470588231</v>
      </c>
      <c r="S145" s="67">
        <f>IF(S37="","",(S37*'Ship &amp; EF Parameters'!$J20*S91))</f>
        <v>6510000</v>
      </c>
      <c r="T145" s="67">
        <f>IF(T37="","",(T37*'Ship &amp; EF Parameters'!$J20*T91))</f>
        <v>7378000</v>
      </c>
      <c r="U145" s="67">
        <f>IF(U37="","",(U37*'Ship &amp; EF Parameters'!$J20*U91))</f>
        <v>8370000.0000000009</v>
      </c>
      <c r="V145" s="67">
        <f>IF(V37="","",(V37*'Ship &amp; EF Parameters'!$J20*V91))</f>
        <v>10015384.615384616</v>
      </c>
      <c r="W145" s="67">
        <f>IF(W37="","",(W37*'Ship &amp; EF Parameters'!$J20*W91))</f>
        <v>11392500</v>
      </c>
      <c r="X145" s="67">
        <f>IF(X37="","",(X37*'Ship &amp; EF Parameters'!$J20*X91))</f>
        <v>13611818.181818184</v>
      </c>
      <c r="Y145" s="68">
        <f>IF(Y37="","",(Y37*'Ship &amp; EF Parameters'!$J20*Y91))</f>
        <v>16275000</v>
      </c>
      <c r="Z145" s="66">
        <f>IF(Z37="","",(Z37*'Ship &amp; EF Parameters'!$J20*Z91))</f>
        <v>8505000</v>
      </c>
      <c r="AA145" s="67">
        <f>IF(AA37="","",(AA37*'Ship &amp; EF Parameters'!$J20*AA91))</f>
        <v>8952631.5789473671</v>
      </c>
      <c r="AB145" s="67">
        <f>IF(AB37="","",(AB37*'Ship &amp; EF Parameters'!$J20*AB91))</f>
        <v>9450000</v>
      </c>
      <c r="AC145" s="67">
        <f>IF(AC37="","",(AC37*'Ship &amp; EF Parameters'!$J20*AC91))</f>
        <v>10672941.176470589</v>
      </c>
      <c r="AD145" s="67">
        <f>IF(AD37="","",(AD37*'Ship &amp; EF Parameters'!$J20*AD91))</f>
        <v>12048750</v>
      </c>
      <c r="AE145" s="67">
        <f>IF(AE37="","",(AE37*'Ship &amp; EF Parameters'!$J20*AE91))</f>
        <v>13608000</v>
      </c>
      <c r="AF145" s="67">
        <f>IF(AF37="","",(AF37*'Ship &amp; EF Parameters'!$J20*AF91))</f>
        <v>16200000</v>
      </c>
      <c r="AG145" s="67">
        <f>IF(AG37="","",(AG37*'Ship &amp; EF Parameters'!$J20*AG91))</f>
        <v>18318461.53846154</v>
      </c>
      <c r="AH145" s="67">
        <f>IF(AH37="","",(AH37*'Ship &amp; EF Parameters'!$J20*AH91))</f>
        <v>21735000</v>
      </c>
      <c r="AI145" s="67">
        <f>IF(AI37="","",(AI37*'Ship &amp; EF Parameters'!$J20*AI91))</f>
        <v>25772727.272727273</v>
      </c>
      <c r="AJ145" s="68">
        <f>IF(AJ37="","",(AJ37*'Ship &amp; EF Parameters'!$J20*AJ91))</f>
        <v>30618000</v>
      </c>
      <c r="AK145" s="66">
        <f>IF(AK37="","",(AK37*'Ship &amp; EF Parameters'!$J20*AK91))</f>
        <v>12127500</v>
      </c>
      <c r="AL145" s="67">
        <f>IF(AL37="","",(AL37*'Ship &amp; EF Parameters'!$J20*AL91))</f>
        <v>12765789.47368421</v>
      </c>
      <c r="AM145" s="67">
        <f>IF(AM37="","",(AM37*'Ship &amp; EF Parameters'!$J20*AM91))</f>
        <v>14373333.333333332</v>
      </c>
      <c r="AN145" s="67">
        <f>IF(AN37="","",(AN37*'Ship &amp; EF Parameters'!$J20*AN91))</f>
        <v>16170000</v>
      </c>
      <c r="AO145" s="67">
        <f>IF(AO37="","",(AO37*'Ship &amp; EF Parameters'!$J20*AO91))</f>
        <v>18191250</v>
      </c>
      <c r="AP145" s="67">
        <f>IF(AP37="","",(AP37*'Ship &amp; EF Parameters'!$J20*AP91))</f>
        <v>20482000</v>
      </c>
      <c r="AQ145" s="67">
        <f>IF(AQ37="","",(AQ37*'Ship &amp; EF Parameters'!$J20*AQ91))</f>
        <v>23100000</v>
      </c>
      <c r="AR145" s="67">
        <f>IF(AR37="","",(AR37*'Ship &amp; EF Parameters'!$J20*AR91))</f>
        <v>27364615.384615384</v>
      </c>
      <c r="AS145" s="67">
        <f>IF(AS37="","",(AS37*'Ship &amp; EF Parameters'!$J20*AS91))</f>
        <v>32340000</v>
      </c>
      <c r="AT145" s="67">
        <f>IF(AT37="","",(AT37*'Ship &amp; EF Parameters'!$J20*AT91))</f>
        <v>38220000</v>
      </c>
      <c r="AU145" s="68">
        <f>IF(AU37="","",(AU37*'Ship &amp; EF Parameters'!$J20*AU91))</f>
        <v>45276000</v>
      </c>
      <c r="AV145" s="66">
        <f>IF(AV37="","",(AV37*'Ship &amp; EF Parameters'!$J20*AV91))</f>
        <v>15750000</v>
      </c>
      <c r="AW145" s="67">
        <f>IF(AW37="","",(AW37*'Ship &amp; EF Parameters'!$J20*AW91))</f>
        <v>16578947.368421054</v>
      </c>
      <c r="AX145" s="67">
        <f>IF(AX37="","",(AX37*'Ship &amp; EF Parameters'!$J20*AX91))</f>
        <v>18666666.666666668</v>
      </c>
      <c r="AY145" s="67">
        <f>IF(AY37="","",(AY37*'Ship &amp; EF Parameters'!$J20*AY91))</f>
        <v>21000000</v>
      </c>
      <c r="AZ145" s="67">
        <f>IF(AZ37="","",(AZ37*'Ship &amp; EF Parameters'!$J20*AZ91))</f>
        <v>23625000</v>
      </c>
      <c r="BA145" s="67">
        <f>IF(BA37="","",(BA37*'Ship &amp; EF Parameters'!$J20*BA91))</f>
        <v>26600000</v>
      </c>
      <c r="BB145" s="67">
        <f>IF(BB37="","",(BB37*'Ship &amp; EF Parameters'!$J20*BB91))</f>
        <v>31499999.999999996</v>
      </c>
      <c r="BC145" s="67">
        <f>IF(BC37="","",(BC37*'Ship &amp; EF Parameters'!$J20*BC91))</f>
        <v>35538461.538461536</v>
      </c>
      <c r="BD145" s="67">
        <f>IF(BD37="","",(BD37*'Ship &amp; EF Parameters'!$J20*BD91))</f>
        <v>42000000</v>
      </c>
      <c r="BE145" s="67">
        <f>IF(BE37="","",(BE37*'Ship &amp; EF Parameters'!$J20*BE91))</f>
        <v>49636363.63636364</v>
      </c>
      <c r="BF145" s="68">
        <f>IF(BF37="","",(BF37*'Ship &amp; EF Parameters'!$J20*BF91))</f>
        <v>60900000</v>
      </c>
      <c r="BG145" s="41"/>
      <c r="BH145" s="41"/>
      <c r="BI145" s="41"/>
      <c r="BJ145" s="41"/>
      <c r="BK145" s="41"/>
      <c r="BL145" s="41"/>
      <c r="BM145" s="41"/>
      <c r="BN145" s="41"/>
      <c r="BO145" s="41"/>
      <c r="BP145" s="41"/>
      <c r="BQ145" s="41"/>
      <c r="BR145" s="41"/>
      <c r="BS145" s="41"/>
      <c r="BT145" s="41"/>
      <c r="BU145" s="41"/>
      <c r="BV145" s="41"/>
      <c r="BW145" s="41"/>
      <c r="BX145" s="41"/>
      <c r="BY145" s="41"/>
    </row>
    <row r="146" spans="1:77" s="40" customFormat="1">
      <c r="A146" s="58" t="str">
        <f>A$20</f>
        <v>Bulk</v>
      </c>
      <c r="B146" s="59" t="str">
        <f t="shared" si="197"/>
        <v>Handymax</v>
      </c>
      <c r="C146" s="59"/>
      <c r="D146" s="69">
        <f>IF(D38="","",(D38*'Ship &amp; EF Parameters'!$J21*D92))</f>
        <v>150000</v>
      </c>
      <c r="E146" s="70">
        <f>IF(E38="","",(E38*'Ship &amp; EF Parameters'!$J21*E92))</f>
        <v>152542.37288135593</v>
      </c>
      <c r="F146" s="70">
        <f>IF(F38="","",(F38*'Ship &amp; EF Parameters'!$J21*F92))</f>
        <v>155172.41379310342</v>
      </c>
      <c r="G146" s="70">
        <f>IF(G38="","",(G38*'Ship &amp; EF Parameters'!$J21*G92))</f>
        <v>157894.73684210522</v>
      </c>
      <c r="H146" s="70">
        <f>IF(H38="","",(H38*'Ship &amp; EF Parameters'!$J21*H92))</f>
        <v>160714.28571428568</v>
      </c>
      <c r="I146" s="70">
        <f>IF(I38="","",(I38*'Ship &amp; EF Parameters'!$J21*I92))</f>
        <v>163636.36363636356</v>
      </c>
      <c r="J146" s="70">
        <f>IF(J38="","",(J38*'Ship &amp; EF Parameters'!$J21*J92))</f>
        <v>166666.6666666666</v>
      </c>
      <c r="K146" s="70">
        <f>IF(K38="","",(K38*'Ship &amp; EF Parameters'!$J21*K92))</f>
        <v>169811.3207547169</v>
      </c>
      <c r="L146" s="70">
        <f>IF(L38="","",(L38*'Ship &amp; EF Parameters'!$J21*L92))</f>
        <v>173076.92307692298</v>
      </c>
      <c r="M146" s="70">
        <f>IF(M38="","",(M38*'Ship &amp; EF Parameters'!$J21*M92))</f>
        <v>176470.58823529401</v>
      </c>
      <c r="N146" s="71">
        <f>IF(N38="","",(N38*'Ship &amp; EF Parameters'!$J21*N92))</f>
        <v>179999.99999999988</v>
      </c>
      <c r="O146" s="69">
        <f>IF(O38="","",(O38*'Ship &amp; EF Parameters'!$J21*O92))</f>
        <v>675000</v>
      </c>
      <c r="P146" s="70">
        <f>IF(P38="","",(P38*'Ship &amp; EF Parameters'!$J21*P92))</f>
        <v>686440.67796610168</v>
      </c>
      <c r="Q146" s="70">
        <f>IF(Q38="","",(Q38*'Ship &amp; EF Parameters'!$J21*Q92))</f>
        <v>698275.86206896545</v>
      </c>
      <c r="R146" s="70">
        <f>IF(R38="","",(R38*'Ship &amp; EF Parameters'!$J21*R92))</f>
        <v>710526.31578947359</v>
      </c>
      <c r="S146" s="70">
        <f>IF(S38="","",(S38*'Ship &amp; EF Parameters'!$J21*S92))</f>
        <v>723214.28571428545</v>
      </c>
      <c r="T146" s="70">
        <f>IF(T38="","",(T38*'Ship &amp; EF Parameters'!$J21*T92))</f>
        <v>736363.63636363612</v>
      </c>
      <c r="U146" s="70">
        <f>IF(U38="","",(U38*'Ship &amp; EF Parameters'!$J21*U92))</f>
        <v>749999.99999999977</v>
      </c>
      <c r="V146" s="70">
        <f>IF(V38="","",(V38*'Ship &amp; EF Parameters'!$J21*V92))</f>
        <v>764150.94339622604</v>
      </c>
      <c r="W146" s="70">
        <f>IF(W38="","",(W38*'Ship &amp; EF Parameters'!$J21*W92))</f>
        <v>778846.15384615341</v>
      </c>
      <c r="X146" s="70">
        <f>IF(X38="","",(X38*'Ship &amp; EF Parameters'!$J21*X92))</f>
        <v>794117.64705882291</v>
      </c>
      <c r="Y146" s="71">
        <f>IF(Y38="","",(Y38*'Ship &amp; EF Parameters'!$J21*Y92))</f>
        <v>809999.99999999953</v>
      </c>
      <c r="Z146" s="69">
        <f>IF(Z38="","",(Z38*'Ship &amp; EF Parameters'!$J21*Z92))</f>
        <v>1200000</v>
      </c>
      <c r="AA146" s="70">
        <f>IF(AA38="","",(AA38*'Ship &amp; EF Parameters'!$J21*AA92))</f>
        <v>1220338.9830508474</v>
      </c>
      <c r="AB146" s="70">
        <f>IF(AB38="","",(AB38*'Ship &amp; EF Parameters'!$J21*AB92))</f>
        <v>1241379.3103448274</v>
      </c>
      <c r="AC146" s="70">
        <f>IF(AC38="","",(AC38*'Ship &amp; EF Parameters'!$J21*AC92))</f>
        <v>1263157.8947368418</v>
      </c>
      <c r="AD146" s="70">
        <f>IF(AD38="","",(AD38*'Ship &amp; EF Parameters'!$J21*AD92))</f>
        <v>1285714.2857142854</v>
      </c>
      <c r="AE146" s="70">
        <f>IF(AE38="","",(AE38*'Ship &amp; EF Parameters'!$J21*AE92))</f>
        <v>1309090.9090909085</v>
      </c>
      <c r="AF146" s="70">
        <f>IF(AF38="","",(AF38*'Ship &amp; EF Parameters'!$J21*AF92))</f>
        <v>1333333.3333333328</v>
      </c>
      <c r="AG146" s="70">
        <f>IF(AG38="","",(AG38*'Ship &amp; EF Parameters'!$J21*AG92))</f>
        <v>1471698.1132075465</v>
      </c>
      <c r="AH146" s="70">
        <f>IF(AH38="","",(AH38*'Ship &amp; EF Parameters'!$J21*AH92))</f>
        <v>1499999.9999999991</v>
      </c>
      <c r="AI146" s="70">
        <f>IF(AI38="","",(AI38*'Ship &amp; EF Parameters'!$J21*AI92))</f>
        <v>1529411.7647058815</v>
      </c>
      <c r="AJ146" s="71">
        <f>IF(AJ38="","",(AJ38*'Ship &amp; EF Parameters'!$J21*AJ92))</f>
        <v>1559999.9999999988</v>
      </c>
      <c r="AK146" s="69">
        <f>IF(AK38="","",(AK38*'Ship &amp; EF Parameters'!$J21*AK92))</f>
        <v>1725000</v>
      </c>
      <c r="AL146" s="70">
        <f>IF(AL38="","",(AL38*'Ship &amp; EF Parameters'!$J21*AL92))</f>
        <v>1754237.2881355928</v>
      </c>
      <c r="AM146" s="70">
        <f>IF(AM38="","",(AM38*'Ship &amp; EF Parameters'!$J21*AM92))</f>
        <v>1784482.7586206894</v>
      </c>
      <c r="AN146" s="70">
        <f>IF(AN38="","",(AN38*'Ship &amp; EF Parameters'!$J21*AN92))</f>
        <v>1815789.4736842103</v>
      </c>
      <c r="AO146" s="70">
        <f>IF(AO38="","",(AO38*'Ship &amp; EF Parameters'!$J21*AO92))</f>
        <v>1848214.2857142852</v>
      </c>
      <c r="AP146" s="70">
        <f>IF(AP38="","",(AP38*'Ship &amp; EF Parameters'!$J21*AP92))</f>
        <v>2038636.3636363628</v>
      </c>
      <c r="AQ146" s="70">
        <f>IF(AQ38="","",(AQ38*'Ship &amp; EF Parameters'!$J21*AQ92))</f>
        <v>2076388.8888888881</v>
      </c>
      <c r="AR146" s="70">
        <f>IF(AR38="","",(AR38*'Ship &amp; EF Parameters'!$J21*AR92))</f>
        <v>2115566.0377358478</v>
      </c>
      <c r="AS146" s="70">
        <f>IF(AS38="","",(AS38*'Ship &amp; EF Parameters'!$J21*AS92))</f>
        <v>2156249.9999999991</v>
      </c>
      <c r="AT146" s="70">
        <f>IF(AT38="","",(AT38*'Ship &amp; EF Parameters'!$J21*AT92))</f>
        <v>2367647.0588235282</v>
      </c>
      <c r="AU146" s="71">
        <f>IF(AU38="","",(AU38*'Ship &amp; EF Parameters'!$J21*AU92))</f>
        <v>2414999.9999999981</v>
      </c>
      <c r="AV146" s="69">
        <f>IF(AV38="","",(AV38*'Ship &amp; EF Parameters'!$J21*AV92))</f>
        <v>2250000</v>
      </c>
      <c r="AW146" s="70">
        <f>IF(AW38="","",(AW38*'Ship &amp; EF Parameters'!$J21*AW92))</f>
        <v>2288135.5932203387</v>
      </c>
      <c r="AX146" s="70">
        <f>IF(AX38="","",(AX38*'Ship &amp; EF Parameters'!$J21*AX92))</f>
        <v>2327586.2068965514</v>
      </c>
      <c r="AY146" s="70">
        <f>IF(AY38="","",(AY38*'Ship &amp; EF Parameters'!$J21*AY92))</f>
        <v>2368421.0526315784</v>
      </c>
      <c r="AZ146" s="70">
        <f>IF(AZ38="","",(AZ38*'Ship &amp; EF Parameters'!$J21*AZ92))</f>
        <v>2611607.1428571418</v>
      </c>
      <c r="BA146" s="70">
        <f>IF(BA38="","",(BA38*'Ship &amp; EF Parameters'!$J21*BA92))</f>
        <v>2659090.9090909082</v>
      </c>
      <c r="BB146" s="70">
        <f>IF(BB38="","",(BB38*'Ship &amp; EF Parameters'!$J21*BB92))</f>
        <v>2708333.3333333321</v>
      </c>
      <c r="BC146" s="70">
        <f>IF(BC38="","",(BC38*'Ship &amp; EF Parameters'!$J21*BC92))</f>
        <v>2759433.9622641494</v>
      </c>
      <c r="BD146" s="70">
        <f>IF(BD38="","",(BD38*'Ship &amp; EF Parameters'!$J21*BD92))</f>
        <v>3028846.1538461521</v>
      </c>
      <c r="BE146" s="70">
        <f>IF(BE38="","",(BE38*'Ship &amp; EF Parameters'!$J21*BE92))</f>
        <v>3088235.2941176449</v>
      </c>
      <c r="BF146" s="71">
        <f>IF(BF38="","",(BF38*'Ship &amp; EF Parameters'!$J21*BF92))</f>
        <v>3149999.9999999977</v>
      </c>
      <c r="BG146" s="41"/>
      <c r="BH146" s="41"/>
      <c r="BI146" s="41"/>
      <c r="BJ146" s="41"/>
      <c r="BK146" s="41"/>
      <c r="BL146" s="41"/>
      <c r="BM146" s="41"/>
      <c r="BN146" s="41"/>
      <c r="BO146" s="41"/>
      <c r="BP146" s="41"/>
      <c r="BQ146" s="41"/>
      <c r="BR146" s="41"/>
      <c r="BS146" s="41"/>
      <c r="BT146" s="41"/>
      <c r="BU146" s="41"/>
      <c r="BV146" s="41"/>
      <c r="BW146" s="41"/>
      <c r="BX146" s="41"/>
      <c r="BY146" s="41"/>
    </row>
    <row r="147" spans="1:77" s="40" customFormat="1">
      <c r="A147" s="49"/>
      <c r="B147" s="50" t="str">
        <f t="shared" si="197"/>
        <v>Panamax</v>
      </c>
      <c r="C147" s="50"/>
      <c r="D147" s="63">
        <f>IF(D39="","",(D39*'Ship &amp; EF Parameters'!$J22*D93))</f>
        <v>210000</v>
      </c>
      <c r="E147" s="64">
        <f>IF(E39="","",(E39*'Ship &amp; EF Parameters'!$J22*E93))</f>
        <v>213559.32203389832</v>
      </c>
      <c r="F147" s="64">
        <f>IF(F39="","",(F39*'Ship &amp; EF Parameters'!$J22*F93))</f>
        <v>217241.37931034478</v>
      </c>
      <c r="G147" s="64">
        <f>IF(G39="","",(G39*'Ship &amp; EF Parameters'!$J22*G93))</f>
        <v>221052.6315789473</v>
      </c>
      <c r="H147" s="64">
        <f>IF(H39="","",(H39*'Ship &amp; EF Parameters'!$J22*H93))</f>
        <v>224999.99999999991</v>
      </c>
      <c r="I147" s="64">
        <f>IF(I39="","",(I39*'Ship &amp; EF Parameters'!$J22*I93))</f>
        <v>229090.909090909</v>
      </c>
      <c r="J147" s="64">
        <f>IF(J39="","",(J39*'Ship &amp; EF Parameters'!$J22*J93))</f>
        <v>233333.33333333326</v>
      </c>
      <c r="K147" s="64">
        <f>IF(K39="","",(K39*'Ship &amp; EF Parameters'!$J22*K93))</f>
        <v>237735.84905660362</v>
      </c>
      <c r="L147" s="64">
        <f>IF(L39="","",(L39*'Ship &amp; EF Parameters'!$J22*L93))</f>
        <v>242307.69230769217</v>
      </c>
      <c r="M147" s="64">
        <f>IF(M39="","",(M39*'Ship &amp; EF Parameters'!$J22*M93))</f>
        <v>247058.82352941157</v>
      </c>
      <c r="N147" s="65">
        <f>IF(N39="","",(N39*'Ship &amp; EF Parameters'!$J22*N93))</f>
        <v>251999.99999999983</v>
      </c>
      <c r="O147" s="63">
        <f>IF(O39="","",(O39*'Ship &amp; EF Parameters'!$J22*O93))</f>
        <v>1207500</v>
      </c>
      <c r="P147" s="64">
        <f>IF(P39="","",(P39*'Ship &amp; EF Parameters'!$J22*P93))</f>
        <v>1227966.101694915</v>
      </c>
      <c r="Q147" s="64">
        <f>IF(Q39="","",(Q39*'Ship &amp; EF Parameters'!$J22*Q93))</f>
        <v>1249137.9310344825</v>
      </c>
      <c r="R147" s="64">
        <f>IF(R39="","",(R39*'Ship &amp; EF Parameters'!$J22*R93))</f>
        <v>1271052.6315789472</v>
      </c>
      <c r="S147" s="64">
        <f>IF(S39="","",(S39*'Ship &amp; EF Parameters'!$J22*S93))</f>
        <v>1293749.9999999995</v>
      </c>
      <c r="T147" s="64">
        <f>IF(T39="","",(T39*'Ship &amp; EF Parameters'!$J22*T93))</f>
        <v>1317272.7272727268</v>
      </c>
      <c r="U147" s="64">
        <f>IF(U39="","",(U39*'Ship &amp; EF Parameters'!$J22*U93))</f>
        <v>1341666.6666666663</v>
      </c>
      <c r="V147" s="64">
        <f>IF(V39="","",(V39*'Ship &amp; EF Parameters'!$J22*V93))</f>
        <v>1366981.1320754709</v>
      </c>
      <c r="W147" s="64">
        <f>IF(W39="","",(W39*'Ship &amp; EF Parameters'!$J22*W93))</f>
        <v>1393269.2307692301</v>
      </c>
      <c r="X147" s="64">
        <f>IF(X39="","",(X39*'Ship &amp; EF Parameters'!$J22*X93))</f>
        <v>1538970.588235293</v>
      </c>
      <c r="Y147" s="65">
        <f>IF(Y39="","",(Y39*'Ship &amp; EF Parameters'!$J22*Y93))</f>
        <v>1569749.9999999991</v>
      </c>
      <c r="Z147" s="63">
        <f>IF(Z39="","",(Z39*'Ship &amp; EF Parameters'!$J22*Z93))</f>
        <v>2205000</v>
      </c>
      <c r="AA147" s="64">
        <f>IF(AA39="","",(AA39*'Ship &amp; EF Parameters'!$J22*AA93))</f>
        <v>2242372.881355932</v>
      </c>
      <c r="AB147" s="64">
        <f>IF(AB39="","",(AB39*'Ship &amp; EF Parameters'!$J22*AB93))</f>
        <v>2281034.4827586203</v>
      </c>
      <c r="AC147" s="64">
        <f>IF(AC39="","",(AC39*'Ship &amp; EF Parameters'!$J22*AC93))</f>
        <v>2321052.631578947</v>
      </c>
      <c r="AD147" s="64">
        <f>IF(AD39="","",(AD39*'Ship &amp; EF Parameters'!$J22*AD93))</f>
        <v>2362499.9999999995</v>
      </c>
      <c r="AE147" s="64">
        <f>IF(AE39="","",(AE39*'Ship &amp; EF Parameters'!$J22*AE93))</f>
        <v>2405454.5454545445</v>
      </c>
      <c r="AF147" s="64">
        <f>IF(AF39="","",(AF39*'Ship &amp; EF Parameters'!$J22*AF93))</f>
        <v>2654166.6666666656</v>
      </c>
      <c r="AG147" s="64">
        <f>IF(AG39="","",(AG39*'Ship &amp; EF Parameters'!$J22*AG93))</f>
        <v>2704245.283018867</v>
      </c>
      <c r="AH147" s="64">
        <f>IF(AH39="","",(AH39*'Ship &amp; EF Parameters'!$J22*AH93))</f>
        <v>2756249.9999999986</v>
      </c>
      <c r="AI147" s="64">
        <f>IF(AI39="","",(AI39*'Ship &amp; EF Parameters'!$J22*AI93))</f>
        <v>2810294.1176470569</v>
      </c>
      <c r="AJ147" s="65">
        <f>IF(AJ39="","",(AJ39*'Ship &amp; EF Parameters'!$J22*AJ93))</f>
        <v>3086999.9999999981</v>
      </c>
      <c r="AK147" s="63">
        <f>IF(AK39="","",(AK39*'Ship &amp; EF Parameters'!$J22*AK93))</f>
        <v>3202500</v>
      </c>
      <c r="AL147" s="64">
        <f>IF(AL39="","",(AL39*'Ship &amp; EF Parameters'!$J22*AL93))</f>
        <v>3256779.661016949</v>
      </c>
      <c r="AM147" s="64">
        <f>IF(AM39="","",(AM39*'Ship &amp; EF Parameters'!$J22*AM93))</f>
        <v>3312931.0344827585</v>
      </c>
      <c r="AN147" s="64">
        <f>IF(AN39="","",(AN39*'Ship &amp; EF Parameters'!$J22*AN93))</f>
        <v>3371052.6315789474</v>
      </c>
      <c r="AO147" s="64">
        <f>IF(AO39="","",(AO39*'Ship &amp; EF Parameters'!$J22*AO93))</f>
        <v>3717187.4999999991</v>
      </c>
      <c r="AP147" s="64">
        <f>IF(AP39="","",(AP39*'Ship &amp; EF Parameters'!$J22*AP93))</f>
        <v>3784772.7272727257</v>
      </c>
      <c r="AQ147" s="64">
        <f>IF(AQ39="","",(AQ39*'Ship &amp; EF Parameters'!$J22*AQ93))</f>
        <v>3854861.1111111101</v>
      </c>
      <c r="AR147" s="64">
        <f>IF(AR39="","",(AR39*'Ship &amp; EF Parameters'!$J22*AR93))</f>
        <v>3927594.3396226396</v>
      </c>
      <c r="AS147" s="64">
        <f>IF(AS39="","",(AS39*'Ship &amp; EF Parameters'!$J22*AS93))</f>
        <v>4311057.6923076902</v>
      </c>
      <c r="AT147" s="64">
        <f>IF(AT39="","",(AT39*'Ship &amp; EF Parameters'!$J22*AT93))</f>
        <v>4395588.2352941148</v>
      </c>
      <c r="AU147" s="65">
        <f>IF(AU39="","",(AU39*'Ship &amp; EF Parameters'!$J22*AU93))</f>
        <v>4483499.9999999963</v>
      </c>
      <c r="AV147" s="63">
        <f>IF(AV39="","",(AV39*'Ship &amp; EF Parameters'!$J22*AV93))</f>
        <v>4200000</v>
      </c>
      <c r="AW147" s="64">
        <f>IF(AW39="","",(AW39*'Ship &amp; EF Parameters'!$J22*AW93))</f>
        <v>4271186.440677966</v>
      </c>
      <c r="AX147" s="64">
        <f>IF(AX39="","",(AX39*'Ship &amp; EF Parameters'!$J22*AX93))</f>
        <v>4344827.5862068962</v>
      </c>
      <c r="AY147" s="64">
        <f>IF(AY39="","",(AY39*'Ship &amp; EF Parameters'!$J22*AY93))</f>
        <v>4789473.6842105258</v>
      </c>
      <c r="AZ147" s="64">
        <f>IF(AZ39="","",(AZ39*'Ship &amp; EF Parameters'!$J22*AZ93))</f>
        <v>4874999.9999999981</v>
      </c>
      <c r="BA147" s="64">
        <f>IF(BA39="","",(BA39*'Ship &amp; EF Parameters'!$J22*BA93))</f>
        <v>4963636.3636363624</v>
      </c>
      <c r="BB147" s="64">
        <f>IF(BB39="","",(BB39*'Ship &amp; EF Parameters'!$J22*BB93))</f>
        <v>5055555.5555555532</v>
      </c>
      <c r="BC147" s="64">
        <f>IF(BC39="","",(BC39*'Ship &amp; EF Parameters'!$J22*BC93))</f>
        <v>5150943.3962264126</v>
      </c>
      <c r="BD147" s="64">
        <f>IF(BD39="","",(BD39*'Ship &amp; EF Parameters'!$J22*BD93))</f>
        <v>5653846.1538461503</v>
      </c>
      <c r="BE147" s="64">
        <f>IF(BE39="","",(BE39*'Ship &amp; EF Parameters'!$J22*BE93))</f>
        <v>5764705.8823529379</v>
      </c>
      <c r="BF147" s="65">
        <f>IF(BF39="","",(BF39*'Ship &amp; EF Parameters'!$J22*BF93))</f>
        <v>5879999.9999999963</v>
      </c>
      <c r="BG147" s="41"/>
      <c r="BH147" s="41"/>
      <c r="BI147" s="41"/>
      <c r="BJ147" s="41"/>
      <c r="BK147" s="41"/>
      <c r="BL147" s="41"/>
      <c r="BM147" s="41"/>
      <c r="BN147" s="41"/>
      <c r="BO147" s="41"/>
      <c r="BP147" s="41"/>
      <c r="BQ147" s="41"/>
      <c r="BR147" s="41"/>
      <c r="BS147" s="41"/>
      <c r="BT147" s="41"/>
      <c r="BU147" s="41"/>
      <c r="BV147" s="41"/>
      <c r="BW147" s="41"/>
      <c r="BX147" s="41"/>
      <c r="BY147" s="41"/>
    </row>
    <row r="148" spans="1:77" s="40" customFormat="1">
      <c r="A148" s="49"/>
      <c r="B148" s="54" t="str">
        <f t="shared" si="197"/>
        <v>Capesize</v>
      </c>
      <c r="C148" s="54"/>
      <c r="D148" s="66">
        <f>IF(D40="","",(D40*'Ship &amp; EF Parameters'!$J23*D94))</f>
        <v>240000</v>
      </c>
      <c r="E148" s="67">
        <f>IF(E40="","",(E40*'Ship &amp; EF Parameters'!$J23*E94))</f>
        <v>244067.79661016952</v>
      </c>
      <c r="F148" s="67">
        <f>IF(F40="","",(F40*'Ship &amp; EF Parameters'!$J23*F94))</f>
        <v>248275.86206896548</v>
      </c>
      <c r="G148" s="67">
        <f>IF(G40="","",(G40*'Ship &amp; EF Parameters'!$J23*G94))</f>
        <v>252631.57894736837</v>
      </c>
      <c r="H148" s="67">
        <f>IF(H40="","",(H40*'Ship &amp; EF Parameters'!$J23*H94))</f>
        <v>257142.85714285704</v>
      </c>
      <c r="I148" s="67">
        <f>IF(I40="","",(I40*'Ship &amp; EF Parameters'!$J23*I94))</f>
        <v>261818.18181818171</v>
      </c>
      <c r="J148" s="67">
        <f>IF(J40="","",(J40*'Ship &amp; EF Parameters'!$J23*J94))</f>
        <v>266666.66666666657</v>
      </c>
      <c r="K148" s="67">
        <f>IF(K40="","",(K40*'Ship &amp; EF Parameters'!$J23*K94))</f>
        <v>271698.11320754699</v>
      </c>
      <c r="L148" s="67">
        <f>IF(L40="","",(L40*'Ship &amp; EF Parameters'!$J23*L94))</f>
        <v>276923.07692307676</v>
      </c>
      <c r="M148" s="67">
        <f>IF(M40="","",(M40*'Ship &amp; EF Parameters'!$J23*M94))</f>
        <v>282352.94117647037</v>
      </c>
      <c r="N148" s="68">
        <f>IF(N40="","",(N40*'Ship &amp; EF Parameters'!$J23*N94))</f>
        <v>287999.99999999977</v>
      </c>
      <c r="O148" s="66">
        <f>IF(O40="","",(O40*'Ship &amp; EF Parameters'!$J23*O94))</f>
        <v>1580000.0000000002</v>
      </c>
      <c r="P148" s="67">
        <f>IF(P40="","",(P40*'Ship &amp; EF Parameters'!$J23*P94))</f>
        <v>1606779.661016949</v>
      </c>
      <c r="Q148" s="67">
        <f>IF(Q40="","",(Q40*'Ship &amp; EF Parameters'!$J23*Q94))</f>
        <v>1634482.7586206894</v>
      </c>
      <c r="R148" s="67">
        <f>IF(R40="","",(R40*'Ship &amp; EF Parameters'!$J23*R94))</f>
        <v>1663157.894736842</v>
      </c>
      <c r="S148" s="67">
        <f>IF(S40="","",(S40*'Ship &amp; EF Parameters'!$J23*S94))</f>
        <v>1692857.1428571423</v>
      </c>
      <c r="T148" s="67">
        <f>IF(T40="","",(T40*'Ship &amp; EF Parameters'!$J23*T94))</f>
        <v>1723636.3636363631</v>
      </c>
      <c r="U148" s="67">
        <f>IF(U40="","",(U40*'Ship &amp; EF Parameters'!$J23*U94))</f>
        <v>1755555.5555555548</v>
      </c>
      <c r="V148" s="67">
        <f>IF(V40="","",(V40*'Ship &amp; EF Parameters'!$J23*V94))</f>
        <v>1788679.2452830179</v>
      </c>
      <c r="W148" s="67">
        <f>IF(W40="","",(W40*'Ship &amp; EF Parameters'!$J23*W94))</f>
        <v>1974999.9999999991</v>
      </c>
      <c r="X148" s="67">
        <f>IF(X40="","",(X40*'Ship &amp; EF Parameters'!$J23*X94))</f>
        <v>2013725.4901960772</v>
      </c>
      <c r="Y148" s="68">
        <f>IF(Y40="","",(Y40*'Ship &amp; EF Parameters'!$J23*Y94))</f>
        <v>2053999.9999999986</v>
      </c>
      <c r="Z148" s="66">
        <f>IF(Z40="","",(Z40*'Ship &amp; EF Parameters'!$J23*Z94))</f>
        <v>2920000</v>
      </c>
      <c r="AA148" s="67">
        <f>IF(AA40="","",(AA40*'Ship &amp; EF Parameters'!$J23*AA94))</f>
        <v>2969491.5254237284</v>
      </c>
      <c r="AB148" s="67">
        <f>IF(AB40="","",(AB40*'Ship &amp; EF Parameters'!$J23*AB94))</f>
        <v>3020689.6551724137</v>
      </c>
      <c r="AC148" s="67">
        <f>IF(AC40="","",(AC40*'Ship &amp; EF Parameters'!$J23*AC94))</f>
        <v>3073684.2105263155</v>
      </c>
      <c r="AD148" s="67">
        <f>IF(AD40="","",(AD40*'Ship &amp; EF Parameters'!$J23*AD94))</f>
        <v>3128571.4285714277</v>
      </c>
      <c r="AE148" s="67">
        <f>IF(AE40="","",(AE40*'Ship &amp; EF Parameters'!$J23*AE94))</f>
        <v>3450909.0909090894</v>
      </c>
      <c r="AF148" s="67">
        <f>IF(AF40="","",(AF40*'Ship &amp; EF Parameters'!$J23*AF94))</f>
        <v>3514814.8148148134</v>
      </c>
      <c r="AG148" s="67">
        <f>IF(AG40="","",(AG40*'Ship &amp; EF Parameters'!$J23*AG94))</f>
        <v>3581132.0754716964</v>
      </c>
      <c r="AH148" s="67">
        <f>IF(AH40="","",(AH40*'Ship &amp; EF Parameters'!$J23*AH94))</f>
        <v>3649999.9999999981</v>
      </c>
      <c r="AI148" s="67">
        <f>IF(AI40="","",(AI40*'Ship &amp; EF Parameters'!$J23*AI94))</f>
        <v>4007843.1372548994</v>
      </c>
      <c r="AJ148" s="68">
        <f>IF(AJ40="","",(AJ40*'Ship &amp; EF Parameters'!$J23*AJ94))</f>
        <v>4087999.9999999967</v>
      </c>
      <c r="AK148" s="66">
        <f>IF(AK40="","",(AK40*'Ship &amp; EF Parameters'!$J23*AK94))</f>
        <v>4260000</v>
      </c>
      <c r="AL148" s="67">
        <f>IF(AL40="","",(AL40*'Ship &amp; EF Parameters'!$J23*AL94))</f>
        <v>4332203.3898305083</v>
      </c>
      <c r="AM148" s="67">
        <f>IF(AM40="","",(AM40*'Ship &amp; EF Parameters'!$J23*AM94))</f>
        <v>4406896.5517241377</v>
      </c>
      <c r="AN148" s="67">
        <f>IF(AN40="","",(AN40*'Ship &amp; EF Parameters'!$J23*AN94))</f>
        <v>4484210.5263157887</v>
      </c>
      <c r="AO148" s="67">
        <f>IF(AO40="","",(AO40*'Ship &amp; EF Parameters'!$J23*AO94))</f>
        <v>4944642.8571428554</v>
      </c>
      <c r="AP148" s="67">
        <f>IF(AP40="","",(AP40*'Ship &amp; EF Parameters'!$J23*AP94))</f>
        <v>5034545.4545454532</v>
      </c>
      <c r="AQ148" s="67">
        <f>IF(AQ40="","",(AQ40*'Ship &amp; EF Parameters'!$J23*AQ94))</f>
        <v>5127777.7777777761</v>
      </c>
      <c r="AR148" s="67">
        <f>IF(AR40="","",(AR40*'Ship &amp; EF Parameters'!$J23*AR94))</f>
        <v>5224528.3018867904</v>
      </c>
      <c r="AS148" s="67">
        <f>IF(AS40="","",(AS40*'Ship &amp; EF Parameters'!$J23*AS94))</f>
        <v>5734615.3846153812</v>
      </c>
      <c r="AT148" s="67">
        <f>IF(AT40="","",(AT40*'Ship &amp; EF Parameters'!$J23*AT94))</f>
        <v>5847058.8235294083</v>
      </c>
      <c r="AU148" s="68">
        <f>IF(AU40="","",(AU40*'Ship &amp; EF Parameters'!$J23*AU94))</f>
        <v>5963999.9999999963</v>
      </c>
      <c r="AV148" s="66">
        <f>IF(AV40="","",(AV40*'Ship &amp; EF Parameters'!$J23*AV94))</f>
        <v>5600000</v>
      </c>
      <c r="AW148" s="67">
        <f>IF(AW40="","",(AW40*'Ship &amp; EF Parameters'!$J23*AW94))</f>
        <v>5694915.2542372877</v>
      </c>
      <c r="AX148" s="67">
        <f>IF(AX40="","",(AX40*'Ship &amp; EF Parameters'!$J23*AX94))</f>
        <v>5793103.4482758604</v>
      </c>
      <c r="AY148" s="67">
        <f>IF(AY40="","",(AY40*'Ship &amp; EF Parameters'!$J23*AY94))</f>
        <v>6385964.9122807002</v>
      </c>
      <c r="AZ148" s="67">
        <f>IF(AZ40="","",(AZ40*'Ship &amp; EF Parameters'!$J23*AZ94))</f>
        <v>6499999.9999999981</v>
      </c>
      <c r="BA148" s="67">
        <f>IF(BA40="","",(BA40*'Ship &amp; EF Parameters'!$J23*BA94))</f>
        <v>6618181.8181818165</v>
      </c>
      <c r="BB148" s="67">
        <f>IF(BB40="","",(BB40*'Ship &amp; EF Parameters'!$J23*BB94))</f>
        <v>6740740.7407407388</v>
      </c>
      <c r="BC148" s="67">
        <f>IF(BC40="","",(BC40*'Ship &amp; EF Parameters'!$J23*BC94))</f>
        <v>7396226.4150943356</v>
      </c>
      <c r="BD148" s="67">
        <f>IF(BD40="","",(BD40*'Ship &amp; EF Parameters'!$J23*BD94))</f>
        <v>7538461.5384615343</v>
      </c>
      <c r="BE148" s="67">
        <f>IF(BE40="","",(BE40*'Ship &amp; EF Parameters'!$J23*BE94))</f>
        <v>7686274.5098039163</v>
      </c>
      <c r="BF148" s="68">
        <f>IF(BF40="","",(BF40*'Ship &amp; EF Parameters'!$J23*BF94))</f>
        <v>7839999.9999999953</v>
      </c>
      <c r="BG148" s="41"/>
      <c r="BH148" s="41"/>
      <c r="BI148" s="41"/>
      <c r="BJ148" s="41"/>
      <c r="BK148" s="41"/>
      <c r="BL148" s="41"/>
      <c r="BM148" s="41"/>
      <c r="BN148" s="41"/>
      <c r="BO148" s="41"/>
      <c r="BP148" s="41"/>
      <c r="BQ148" s="41"/>
      <c r="BR148" s="41"/>
      <c r="BS148" s="41"/>
      <c r="BT148" s="41"/>
      <c r="BU148" s="41"/>
      <c r="BV148" s="41"/>
      <c r="BW148" s="41"/>
      <c r="BX148" s="41"/>
      <c r="BY148" s="41"/>
    </row>
    <row r="149" spans="1:77" s="40" customFormat="1">
      <c r="D149" s="41"/>
      <c r="E149" s="41"/>
      <c r="F149" s="41"/>
      <c r="G149" s="41"/>
      <c r="H149" s="41"/>
      <c r="I149" s="41"/>
      <c r="J149" s="41"/>
      <c r="K149" s="41"/>
      <c r="L149" s="41"/>
      <c r="M149" s="41"/>
      <c r="N149" s="41"/>
      <c r="O149" s="41"/>
      <c r="P149" s="41"/>
      <c r="Q149" s="41"/>
      <c r="R149" s="41"/>
      <c r="S149" s="41"/>
      <c r="T149" s="41"/>
      <c r="U149" s="41"/>
      <c r="V149" s="41"/>
      <c r="W149" s="41"/>
      <c r="X149" s="41"/>
      <c r="Y149" s="41"/>
      <c r="Z149" s="41"/>
      <c r="AA149" s="41"/>
      <c r="AB149" s="41"/>
      <c r="AC149" s="41"/>
      <c r="AD149" s="41"/>
      <c r="AE149" s="41"/>
      <c r="AF149" s="41"/>
      <c r="AG149" s="41"/>
      <c r="AH149" s="41"/>
      <c r="AI149" s="41"/>
      <c r="AJ149" s="41"/>
      <c r="AK149" s="41"/>
      <c r="AL149" s="41"/>
      <c r="AM149" s="41"/>
      <c r="AN149" s="41"/>
      <c r="AO149" s="41"/>
      <c r="AP149" s="41"/>
      <c r="AQ149" s="41"/>
      <c r="AR149" s="41"/>
      <c r="AS149" s="41"/>
      <c r="AT149" s="41"/>
      <c r="AU149" s="41"/>
      <c r="AV149" s="41"/>
      <c r="AW149" s="41"/>
      <c r="AX149" s="41"/>
      <c r="AY149" s="41"/>
      <c r="AZ149" s="41"/>
      <c r="BA149" s="41"/>
      <c r="BB149" s="41"/>
      <c r="BC149" s="41"/>
      <c r="BD149" s="41"/>
      <c r="BE149" s="41"/>
      <c r="BF149" s="41"/>
      <c r="BG149" s="41"/>
      <c r="BH149" s="41"/>
      <c r="BI149" s="41"/>
      <c r="BJ149" s="41"/>
      <c r="BK149" s="41"/>
      <c r="BL149" s="41"/>
      <c r="BM149" s="41"/>
      <c r="BN149" s="41"/>
      <c r="BO149" s="41"/>
      <c r="BP149" s="41"/>
      <c r="BQ149" s="41"/>
      <c r="BR149" s="41"/>
      <c r="BS149" s="41"/>
      <c r="BT149" s="41"/>
      <c r="BU149" s="41"/>
      <c r="BV149" s="41"/>
      <c r="BW149" s="41"/>
      <c r="BX149" s="41"/>
      <c r="BY149" s="41"/>
    </row>
    <row r="150" spans="1:77" s="40" customFormat="1">
      <c r="D150" s="41"/>
      <c r="E150" s="41"/>
      <c r="F150" s="208" t="str">
        <f>A158</f>
        <v>Container</v>
      </c>
      <c r="G150" s="142">
        <v>0.25</v>
      </c>
      <c r="H150" s="209" t="s">
        <v>92</v>
      </c>
      <c r="I150" s="41"/>
      <c r="J150" s="41"/>
      <c r="K150" s="72" t="s">
        <v>142</v>
      </c>
      <c r="L150" s="41"/>
      <c r="M150" s="41"/>
      <c r="N150" s="41"/>
      <c r="O150" s="41"/>
      <c r="P150" s="41"/>
      <c r="Q150" s="41"/>
      <c r="R150" s="41"/>
      <c r="S150" s="41"/>
      <c r="T150" s="41"/>
      <c r="U150" s="41"/>
      <c r="V150" s="41"/>
      <c r="W150" s="41"/>
      <c r="X150" s="41"/>
      <c r="Y150" s="41"/>
      <c r="Z150" s="41"/>
      <c r="AA150" s="41"/>
      <c r="AB150" s="41"/>
      <c r="AC150" s="41"/>
      <c r="AD150" s="41"/>
      <c r="AE150" s="41"/>
      <c r="AF150" s="41"/>
      <c r="AG150" s="41"/>
      <c r="AH150" s="41"/>
      <c r="AI150" s="41"/>
      <c r="AJ150" s="41"/>
      <c r="AK150" s="41"/>
      <c r="AL150" s="41"/>
      <c r="AM150" s="41"/>
      <c r="AN150" s="41"/>
      <c r="AO150" s="41"/>
      <c r="AP150" s="41"/>
      <c r="AQ150" s="41"/>
      <c r="AR150" s="41"/>
      <c r="AS150" s="41"/>
      <c r="AT150" s="41"/>
      <c r="AU150" s="41"/>
      <c r="AV150" s="41"/>
      <c r="AW150" s="41"/>
      <c r="AX150" s="41"/>
      <c r="AY150" s="41"/>
      <c r="AZ150" s="41"/>
      <c r="BA150" s="41"/>
      <c r="BB150" s="41"/>
      <c r="BC150" s="41"/>
      <c r="BD150" s="41"/>
      <c r="BE150" s="41"/>
      <c r="BF150" s="41"/>
      <c r="BG150" s="41"/>
      <c r="BH150" s="41"/>
      <c r="BI150" s="41"/>
      <c r="BJ150" s="41"/>
      <c r="BK150" s="41"/>
      <c r="BL150" s="41"/>
      <c r="BM150" s="41"/>
      <c r="BN150" s="41"/>
      <c r="BO150" s="41"/>
      <c r="BP150" s="41"/>
      <c r="BQ150" s="41"/>
      <c r="BR150" s="41"/>
      <c r="BS150" s="41"/>
      <c r="BT150" s="41"/>
      <c r="BU150" s="41"/>
      <c r="BV150" s="41"/>
      <c r="BW150" s="41"/>
      <c r="BX150" s="41"/>
      <c r="BY150" s="41"/>
    </row>
    <row r="151" spans="1:77" s="40" customFormat="1">
      <c r="D151" s="41"/>
      <c r="E151" s="41"/>
      <c r="F151" s="208" t="str">
        <f>A164</f>
        <v>Bulk</v>
      </c>
      <c r="G151" s="142">
        <v>0.25</v>
      </c>
      <c r="H151" s="209" t="s">
        <v>92</v>
      </c>
      <c r="I151" s="43"/>
      <c r="J151" s="41"/>
      <c r="K151" s="41"/>
      <c r="L151" s="41"/>
      <c r="M151" s="41"/>
      <c r="N151" s="41"/>
      <c r="O151" s="41"/>
      <c r="P151" s="41"/>
      <c r="Q151" s="41"/>
      <c r="R151" s="41"/>
      <c r="S151" s="41"/>
      <c r="T151" s="41"/>
      <c r="U151" s="41"/>
      <c r="V151" s="41"/>
      <c r="W151" s="41"/>
      <c r="X151" s="41"/>
      <c r="Y151" s="41"/>
      <c r="Z151" s="41"/>
      <c r="AA151" s="41"/>
      <c r="AB151" s="41"/>
      <c r="AC151" s="41"/>
      <c r="AD151" s="41"/>
      <c r="AE151" s="41"/>
      <c r="AF151" s="41"/>
      <c r="AG151" s="41"/>
      <c r="AH151" s="41"/>
      <c r="AI151" s="41"/>
      <c r="AJ151" s="41"/>
      <c r="AK151" s="41"/>
      <c r="AL151" s="41"/>
      <c r="AM151" s="41"/>
      <c r="AN151" s="41"/>
      <c r="AO151" s="41"/>
      <c r="AP151" s="41"/>
      <c r="AQ151" s="41"/>
      <c r="AR151" s="41"/>
      <c r="AS151" s="41"/>
      <c r="AT151" s="41"/>
      <c r="AU151" s="41"/>
      <c r="AV151" s="41"/>
      <c r="AW151" s="41"/>
      <c r="AX151" s="41"/>
      <c r="AY151" s="41"/>
      <c r="AZ151" s="41"/>
      <c r="BA151" s="41"/>
      <c r="BB151" s="41"/>
      <c r="BC151" s="41"/>
      <c r="BD151" s="41"/>
      <c r="BE151" s="41"/>
      <c r="BF151" s="41"/>
      <c r="BG151" s="41"/>
      <c r="BH151" s="41"/>
      <c r="BI151" s="41"/>
      <c r="BJ151" s="41"/>
      <c r="BK151" s="41"/>
      <c r="BL151" s="41"/>
      <c r="BM151" s="41"/>
      <c r="BN151" s="41"/>
      <c r="BO151" s="41"/>
      <c r="BP151" s="41"/>
      <c r="BQ151" s="41"/>
      <c r="BR151" s="41"/>
      <c r="BS151" s="41"/>
      <c r="BT151" s="41"/>
      <c r="BU151" s="41"/>
      <c r="BV151" s="41"/>
      <c r="BW151" s="41"/>
      <c r="BX151" s="41"/>
      <c r="BY151" s="41"/>
    </row>
    <row r="152" spans="1:77" s="40" customFormat="1">
      <c r="D152" s="41"/>
      <c r="E152" s="41"/>
      <c r="L152" s="41"/>
      <c r="M152" s="41"/>
      <c r="N152" s="41"/>
      <c r="O152" s="41"/>
      <c r="P152" s="41"/>
      <c r="Q152" s="41"/>
      <c r="R152" s="41"/>
      <c r="S152" s="41"/>
      <c r="T152" s="41"/>
      <c r="U152" s="41"/>
      <c r="V152" s="41"/>
      <c r="W152" s="41"/>
      <c r="X152" s="41"/>
      <c r="Y152" s="41"/>
      <c r="Z152" s="41"/>
      <c r="AA152" s="41"/>
      <c r="AB152" s="41"/>
      <c r="AC152" s="41"/>
      <c r="AD152" s="41"/>
      <c r="AE152" s="41"/>
      <c r="AF152" s="41"/>
      <c r="AG152" s="41"/>
      <c r="AH152" s="41"/>
      <c r="AI152" s="41"/>
      <c r="AJ152" s="41"/>
      <c r="AK152" s="41"/>
      <c r="AL152" s="41"/>
      <c r="AM152" s="41"/>
      <c r="AN152" s="41"/>
      <c r="AO152" s="41"/>
      <c r="AP152" s="41"/>
      <c r="AQ152" s="41"/>
      <c r="AR152" s="41"/>
      <c r="AS152" s="41"/>
      <c r="AT152" s="41"/>
      <c r="AU152" s="41"/>
      <c r="AV152" s="41"/>
      <c r="AW152" s="41"/>
      <c r="AX152" s="41"/>
      <c r="AY152" s="41"/>
      <c r="AZ152" s="41"/>
      <c r="BA152" s="41"/>
      <c r="BB152" s="41"/>
      <c r="BC152" s="41"/>
      <c r="BD152" s="41"/>
      <c r="BE152" s="41"/>
      <c r="BF152" s="41"/>
      <c r="BG152" s="41"/>
      <c r="BH152" s="41"/>
      <c r="BI152" s="41"/>
      <c r="BJ152" s="41"/>
      <c r="BK152" s="41"/>
      <c r="BL152" s="41"/>
      <c r="BM152" s="41"/>
      <c r="BN152" s="41"/>
      <c r="BO152" s="41"/>
      <c r="BP152" s="41"/>
      <c r="BQ152" s="41"/>
      <c r="BR152" s="41"/>
      <c r="BS152" s="41"/>
      <c r="BT152" s="41"/>
      <c r="BU152" s="41"/>
      <c r="BV152" s="41"/>
      <c r="BW152" s="41"/>
      <c r="BX152" s="41"/>
      <c r="BY152" s="41"/>
    </row>
    <row r="153" spans="1:77" s="40" customFormat="1">
      <c r="A153" s="42" t="s">
        <v>91</v>
      </c>
      <c r="D153" s="283"/>
      <c r="E153" s="283"/>
      <c r="F153" s="283"/>
      <c r="G153" s="283"/>
      <c r="H153" s="283"/>
      <c r="I153" s="283"/>
      <c r="J153" s="283"/>
      <c r="K153" s="283"/>
      <c r="L153" s="283"/>
      <c r="M153" s="283"/>
      <c r="N153" s="283"/>
      <c r="O153" s="283"/>
      <c r="P153" s="283"/>
      <c r="Q153" s="283"/>
      <c r="R153" s="283"/>
      <c r="S153" s="283"/>
      <c r="T153" s="283"/>
      <c r="U153" s="283"/>
      <c r="V153" s="283"/>
      <c r="W153" s="283"/>
      <c r="X153" s="283"/>
      <c r="Y153" s="283"/>
      <c r="Z153" s="283"/>
      <c r="AA153" s="283"/>
      <c r="AB153" s="283"/>
      <c r="AC153" s="283"/>
      <c r="AD153" s="283"/>
      <c r="AE153" s="283"/>
      <c r="AF153" s="283"/>
      <c r="AG153" s="283"/>
      <c r="AH153" s="283"/>
      <c r="AI153" s="283"/>
      <c r="AJ153" s="283"/>
      <c r="AK153" s="283"/>
      <c r="AL153" s="283"/>
      <c r="AM153" s="283"/>
      <c r="AN153" s="283"/>
      <c r="AO153" s="283"/>
      <c r="AP153" s="283"/>
      <c r="AQ153" s="283"/>
      <c r="AR153" s="283"/>
      <c r="AS153" s="283"/>
      <c r="AT153" s="283"/>
      <c r="AU153" s="283"/>
      <c r="AV153" s="283"/>
      <c r="AW153" s="283"/>
      <c r="AX153" s="283"/>
      <c r="AY153" s="283"/>
      <c r="AZ153" s="283"/>
      <c r="BA153" s="283"/>
      <c r="BB153" s="283"/>
      <c r="BC153" s="283"/>
      <c r="BD153" s="283"/>
      <c r="BE153" s="283"/>
      <c r="BF153" s="283"/>
      <c r="BG153" s="41"/>
      <c r="BH153" s="41"/>
      <c r="BI153" s="41"/>
      <c r="BJ153" s="41"/>
      <c r="BK153" s="41"/>
      <c r="BL153" s="41"/>
      <c r="BM153" s="41"/>
      <c r="BN153" s="41"/>
      <c r="BO153" s="41"/>
      <c r="BP153" s="41"/>
      <c r="BQ153" s="41"/>
      <c r="BR153" s="41"/>
      <c r="BS153" s="41"/>
      <c r="BT153" s="41"/>
      <c r="BU153" s="41"/>
      <c r="BV153" s="41"/>
      <c r="BW153" s="41"/>
      <c r="BX153" s="41"/>
      <c r="BY153" s="41"/>
    </row>
    <row r="154" spans="1:77" s="40" customFormat="1" ht="18" customHeight="1">
      <c r="A154" s="44"/>
      <c r="B154" s="45"/>
      <c r="C154" s="45"/>
      <c r="D154" s="277" t="s">
        <v>68</v>
      </c>
      <c r="E154" s="278"/>
      <c r="F154" s="278"/>
      <c r="G154" s="278"/>
      <c r="H154" s="278"/>
      <c r="I154" s="278"/>
      <c r="J154" s="278"/>
      <c r="K154" s="278"/>
      <c r="L154" s="278"/>
      <c r="M154" s="278"/>
      <c r="N154" s="279"/>
      <c r="O154" s="277" t="s">
        <v>68</v>
      </c>
      <c r="P154" s="278"/>
      <c r="Q154" s="278"/>
      <c r="R154" s="278"/>
      <c r="S154" s="278"/>
      <c r="T154" s="278"/>
      <c r="U154" s="278"/>
      <c r="V154" s="278"/>
      <c r="W154" s="278"/>
      <c r="X154" s="278"/>
      <c r="Y154" s="279"/>
      <c r="Z154" s="277" t="s">
        <v>68</v>
      </c>
      <c r="AA154" s="278"/>
      <c r="AB154" s="278"/>
      <c r="AC154" s="278"/>
      <c r="AD154" s="278"/>
      <c r="AE154" s="278"/>
      <c r="AF154" s="278"/>
      <c r="AG154" s="278"/>
      <c r="AH154" s="278"/>
      <c r="AI154" s="278"/>
      <c r="AJ154" s="279"/>
      <c r="AK154" s="277" t="s">
        <v>68</v>
      </c>
      <c r="AL154" s="278"/>
      <c r="AM154" s="278"/>
      <c r="AN154" s="278"/>
      <c r="AO154" s="278"/>
      <c r="AP154" s="278"/>
      <c r="AQ154" s="278"/>
      <c r="AR154" s="278"/>
      <c r="AS154" s="278"/>
      <c r="AT154" s="278"/>
      <c r="AU154" s="279"/>
      <c r="AV154" s="277" t="s">
        <v>68</v>
      </c>
      <c r="AW154" s="278"/>
      <c r="AX154" s="278"/>
      <c r="AY154" s="278"/>
      <c r="AZ154" s="278"/>
      <c r="BA154" s="278"/>
      <c r="BB154" s="278"/>
      <c r="BC154" s="278"/>
      <c r="BD154" s="278"/>
      <c r="BE154" s="278"/>
      <c r="BF154" s="279"/>
      <c r="BG154" s="41"/>
      <c r="BH154" s="41"/>
      <c r="BI154" s="41"/>
      <c r="BJ154" s="41"/>
      <c r="BK154" s="41"/>
      <c r="BL154" s="41"/>
      <c r="BM154" s="41"/>
      <c r="BN154" s="41"/>
      <c r="BO154" s="41"/>
      <c r="BP154" s="41"/>
      <c r="BQ154" s="41"/>
      <c r="BR154" s="41"/>
      <c r="BS154" s="41"/>
      <c r="BT154" s="41"/>
      <c r="BU154" s="41"/>
      <c r="BV154" s="41"/>
      <c r="BW154" s="41"/>
      <c r="BX154" s="41"/>
      <c r="BY154" s="41"/>
    </row>
    <row r="155" spans="1:77" s="40" customFormat="1">
      <c r="A155" s="44" t="s">
        <v>0</v>
      </c>
      <c r="B155" s="45" t="s">
        <v>3</v>
      </c>
      <c r="C155" s="45"/>
      <c r="D155" s="277" t="s">
        <v>16</v>
      </c>
      <c r="E155" s="278"/>
      <c r="F155" s="278"/>
      <c r="G155" s="278"/>
      <c r="H155" s="278"/>
      <c r="I155" s="278"/>
      <c r="J155" s="278"/>
      <c r="K155" s="278"/>
      <c r="L155" s="278"/>
      <c r="M155" s="278"/>
      <c r="N155" s="279"/>
      <c r="O155" s="277" t="s">
        <v>8</v>
      </c>
      <c r="P155" s="278"/>
      <c r="Q155" s="278"/>
      <c r="R155" s="278"/>
      <c r="S155" s="278"/>
      <c r="T155" s="278"/>
      <c r="U155" s="278"/>
      <c r="V155" s="278"/>
      <c r="W155" s="278"/>
      <c r="X155" s="278"/>
      <c r="Y155" s="279"/>
      <c r="Z155" s="277" t="s">
        <v>9</v>
      </c>
      <c r="AA155" s="278"/>
      <c r="AB155" s="278"/>
      <c r="AC155" s="278"/>
      <c r="AD155" s="278"/>
      <c r="AE155" s="278"/>
      <c r="AF155" s="278"/>
      <c r="AG155" s="278"/>
      <c r="AH155" s="278"/>
      <c r="AI155" s="278"/>
      <c r="AJ155" s="279"/>
      <c r="AK155" s="277" t="s">
        <v>10</v>
      </c>
      <c r="AL155" s="278"/>
      <c r="AM155" s="278"/>
      <c r="AN155" s="278"/>
      <c r="AO155" s="278"/>
      <c r="AP155" s="278"/>
      <c r="AQ155" s="278"/>
      <c r="AR155" s="278"/>
      <c r="AS155" s="278"/>
      <c r="AT155" s="278"/>
      <c r="AU155" s="279"/>
      <c r="AV155" s="277" t="s">
        <v>11</v>
      </c>
      <c r="AW155" s="278"/>
      <c r="AX155" s="278"/>
      <c r="AY155" s="278"/>
      <c r="AZ155" s="278"/>
      <c r="BA155" s="278"/>
      <c r="BB155" s="278"/>
      <c r="BC155" s="278"/>
      <c r="BD155" s="278"/>
      <c r="BE155" s="278"/>
      <c r="BF155" s="279"/>
      <c r="BG155" s="41"/>
      <c r="BH155" s="41"/>
      <c r="BI155" s="41"/>
      <c r="BJ155" s="41"/>
      <c r="BK155" s="41"/>
      <c r="BL155" s="41"/>
      <c r="BM155" s="41"/>
      <c r="BN155" s="41"/>
      <c r="BO155" s="41"/>
      <c r="BP155" s="41"/>
      <c r="BQ155" s="41"/>
      <c r="BR155" s="41"/>
      <c r="BS155" s="41"/>
      <c r="BT155" s="41"/>
      <c r="BU155" s="41"/>
      <c r="BV155" s="41"/>
      <c r="BW155" s="41"/>
      <c r="BX155" s="41"/>
      <c r="BY155" s="41"/>
    </row>
    <row r="156" spans="1:77" s="40" customFormat="1">
      <c r="A156" s="44"/>
      <c r="B156" s="45"/>
      <c r="C156" s="45"/>
      <c r="D156" s="46" t="s">
        <v>18</v>
      </c>
      <c r="E156" s="47" t="s">
        <v>32</v>
      </c>
      <c r="F156" s="47" t="s">
        <v>33</v>
      </c>
      <c r="G156" s="47" t="s">
        <v>34</v>
      </c>
      <c r="H156" s="47" t="s">
        <v>19</v>
      </c>
      <c r="I156" s="47" t="s">
        <v>35</v>
      </c>
      <c r="J156" s="47" t="s">
        <v>20</v>
      </c>
      <c r="K156" s="47" t="s">
        <v>36</v>
      </c>
      <c r="L156" s="47" t="s">
        <v>21</v>
      </c>
      <c r="M156" s="47" t="s">
        <v>38</v>
      </c>
      <c r="N156" s="47" t="s">
        <v>39</v>
      </c>
      <c r="O156" s="46" t="s">
        <v>18</v>
      </c>
      <c r="P156" s="47" t="s">
        <v>32</v>
      </c>
      <c r="Q156" s="47" t="s">
        <v>33</v>
      </c>
      <c r="R156" s="47" t="s">
        <v>34</v>
      </c>
      <c r="S156" s="47" t="s">
        <v>19</v>
      </c>
      <c r="T156" s="47" t="s">
        <v>35</v>
      </c>
      <c r="U156" s="47" t="s">
        <v>20</v>
      </c>
      <c r="V156" s="47" t="s">
        <v>36</v>
      </c>
      <c r="W156" s="47" t="s">
        <v>21</v>
      </c>
      <c r="X156" s="47" t="s">
        <v>38</v>
      </c>
      <c r="Y156" s="47" t="s">
        <v>39</v>
      </c>
      <c r="Z156" s="46" t="s">
        <v>18</v>
      </c>
      <c r="AA156" s="47" t="s">
        <v>32</v>
      </c>
      <c r="AB156" s="47" t="s">
        <v>33</v>
      </c>
      <c r="AC156" s="47" t="s">
        <v>34</v>
      </c>
      <c r="AD156" s="47" t="s">
        <v>19</v>
      </c>
      <c r="AE156" s="47" t="s">
        <v>35</v>
      </c>
      <c r="AF156" s="47" t="s">
        <v>20</v>
      </c>
      <c r="AG156" s="47" t="s">
        <v>36</v>
      </c>
      <c r="AH156" s="47" t="s">
        <v>21</v>
      </c>
      <c r="AI156" s="47" t="s">
        <v>38</v>
      </c>
      <c r="AJ156" s="47" t="s">
        <v>39</v>
      </c>
      <c r="AK156" s="46" t="s">
        <v>18</v>
      </c>
      <c r="AL156" s="47" t="s">
        <v>32</v>
      </c>
      <c r="AM156" s="47" t="s">
        <v>33</v>
      </c>
      <c r="AN156" s="47" t="s">
        <v>34</v>
      </c>
      <c r="AO156" s="47" t="s">
        <v>19</v>
      </c>
      <c r="AP156" s="47" t="s">
        <v>35</v>
      </c>
      <c r="AQ156" s="47" t="s">
        <v>20</v>
      </c>
      <c r="AR156" s="47" t="s">
        <v>36</v>
      </c>
      <c r="AS156" s="47" t="s">
        <v>21</v>
      </c>
      <c r="AT156" s="47" t="s">
        <v>38</v>
      </c>
      <c r="AU156" s="47" t="s">
        <v>39</v>
      </c>
      <c r="AV156" s="46" t="s">
        <v>18</v>
      </c>
      <c r="AW156" s="47" t="s">
        <v>32</v>
      </c>
      <c r="AX156" s="47" t="s">
        <v>33</v>
      </c>
      <c r="AY156" s="47" t="s">
        <v>34</v>
      </c>
      <c r="AZ156" s="47" t="s">
        <v>19</v>
      </c>
      <c r="BA156" s="47" t="s">
        <v>35</v>
      </c>
      <c r="BB156" s="47" t="s">
        <v>20</v>
      </c>
      <c r="BC156" s="47" t="s">
        <v>36</v>
      </c>
      <c r="BD156" s="47" t="s">
        <v>21</v>
      </c>
      <c r="BE156" s="47" t="s">
        <v>38</v>
      </c>
      <c r="BF156" s="47" t="s">
        <v>39</v>
      </c>
      <c r="BG156" s="41"/>
      <c r="BH156" s="41"/>
      <c r="BI156" s="41"/>
      <c r="BJ156" s="41"/>
      <c r="BK156" s="41"/>
      <c r="BL156" s="41"/>
      <c r="BM156" s="41"/>
      <c r="BN156" s="41"/>
      <c r="BO156" s="41"/>
      <c r="BP156" s="41"/>
      <c r="BQ156" s="41"/>
      <c r="BR156" s="41"/>
      <c r="BS156" s="41"/>
      <c r="BT156" s="41"/>
      <c r="BU156" s="41"/>
      <c r="BV156" s="41"/>
      <c r="BW156" s="41"/>
      <c r="BX156" s="41"/>
      <c r="BY156" s="41"/>
    </row>
    <row r="157" spans="1:77" s="40" customFormat="1">
      <c r="A157" s="44"/>
      <c r="B157" s="45"/>
      <c r="C157" s="45"/>
      <c r="D157" s="46" t="s">
        <v>46</v>
      </c>
      <c r="E157" s="47" t="s">
        <v>46</v>
      </c>
      <c r="F157" s="47" t="s">
        <v>46</v>
      </c>
      <c r="G157" s="47" t="s">
        <v>46</v>
      </c>
      <c r="H157" s="47" t="s">
        <v>46</v>
      </c>
      <c r="I157" s="47" t="s">
        <v>46</v>
      </c>
      <c r="J157" s="47" t="s">
        <v>46</v>
      </c>
      <c r="K157" s="47" t="s">
        <v>46</v>
      </c>
      <c r="L157" s="47" t="s">
        <v>46</v>
      </c>
      <c r="M157" s="47" t="s">
        <v>46</v>
      </c>
      <c r="N157" s="48" t="s">
        <v>46</v>
      </c>
      <c r="O157" s="46" t="s">
        <v>46</v>
      </c>
      <c r="P157" s="47" t="s">
        <v>46</v>
      </c>
      <c r="Q157" s="47" t="s">
        <v>46</v>
      </c>
      <c r="R157" s="47" t="s">
        <v>46</v>
      </c>
      <c r="S157" s="47" t="s">
        <v>46</v>
      </c>
      <c r="T157" s="47" t="s">
        <v>46</v>
      </c>
      <c r="U157" s="47" t="s">
        <v>46</v>
      </c>
      <c r="V157" s="47" t="s">
        <v>46</v>
      </c>
      <c r="W157" s="47" t="s">
        <v>46</v>
      </c>
      <c r="X157" s="47" t="s">
        <v>46</v>
      </c>
      <c r="Y157" s="48" t="s">
        <v>46</v>
      </c>
      <c r="Z157" s="46" t="s">
        <v>46</v>
      </c>
      <c r="AA157" s="47" t="s">
        <v>46</v>
      </c>
      <c r="AB157" s="47" t="s">
        <v>46</v>
      </c>
      <c r="AC157" s="47" t="s">
        <v>46</v>
      </c>
      <c r="AD157" s="47" t="s">
        <v>46</v>
      </c>
      <c r="AE157" s="47" t="s">
        <v>46</v>
      </c>
      <c r="AF157" s="47" t="s">
        <v>46</v>
      </c>
      <c r="AG157" s="47" t="s">
        <v>46</v>
      </c>
      <c r="AH157" s="47" t="s">
        <v>46</v>
      </c>
      <c r="AI157" s="47" t="s">
        <v>46</v>
      </c>
      <c r="AJ157" s="48" t="s">
        <v>46</v>
      </c>
      <c r="AK157" s="46" t="s">
        <v>46</v>
      </c>
      <c r="AL157" s="47" t="s">
        <v>46</v>
      </c>
      <c r="AM157" s="47" t="s">
        <v>46</v>
      </c>
      <c r="AN157" s="47" t="s">
        <v>46</v>
      </c>
      <c r="AO157" s="47" t="s">
        <v>46</v>
      </c>
      <c r="AP157" s="47" t="s">
        <v>46</v>
      </c>
      <c r="AQ157" s="47" t="s">
        <v>46</v>
      </c>
      <c r="AR157" s="47" t="s">
        <v>46</v>
      </c>
      <c r="AS157" s="47" t="s">
        <v>46</v>
      </c>
      <c r="AT157" s="47" t="s">
        <v>46</v>
      </c>
      <c r="AU157" s="48" t="s">
        <v>46</v>
      </c>
      <c r="AV157" s="46" t="s">
        <v>46</v>
      </c>
      <c r="AW157" s="47" t="s">
        <v>46</v>
      </c>
      <c r="AX157" s="47" t="s">
        <v>46</v>
      </c>
      <c r="AY157" s="47" t="s">
        <v>46</v>
      </c>
      <c r="AZ157" s="47" t="s">
        <v>46</v>
      </c>
      <c r="BA157" s="47" t="s">
        <v>46</v>
      </c>
      <c r="BB157" s="47" t="s">
        <v>46</v>
      </c>
      <c r="BC157" s="47" t="s">
        <v>46</v>
      </c>
      <c r="BD157" s="47" t="s">
        <v>46</v>
      </c>
      <c r="BE157" s="47" t="s">
        <v>46</v>
      </c>
      <c r="BF157" s="48" t="s">
        <v>46</v>
      </c>
      <c r="BG157" s="41"/>
      <c r="BH157" s="41"/>
      <c r="BI157" s="41"/>
      <c r="BJ157" s="41"/>
      <c r="BK157" s="41"/>
      <c r="BL157" s="41"/>
      <c r="BM157" s="41"/>
      <c r="BN157" s="41"/>
      <c r="BO157" s="41"/>
      <c r="BP157" s="41"/>
      <c r="BQ157" s="41"/>
      <c r="BR157" s="41"/>
      <c r="BS157" s="41"/>
      <c r="BT157" s="41"/>
      <c r="BU157" s="41"/>
      <c r="BV157" s="41"/>
      <c r="BW157" s="41"/>
      <c r="BX157" s="41"/>
      <c r="BY157" s="41"/>
    </row>
    <row r="158" spans="1:77" s="40" customFormat="1">
      <c r="A158" s="49" t="str">
        <f>A$14</f>
        <v>Container</v>
      </c>
      <c r="B158" s="50" t="str">
        <f>B140</f>
        <v>1,000 teu</v>
      </c>
      <c r="C158" s="50"/>
      <c r="D158" s="63" t="str">
        <f>IF(D104&lt;=$G$150,D32*'Ship &amp; EF Parameters'!$K15*D86,"")</f>
        <v/>
      </c>
      <c r="E158" s="64" t="str">
        <f>IF(E104&lt;=$G$150,E32*'Ship &amp; EF Parameters'!$K15*E86,"")</f>
        <v/>
      </c>
      <c r="F158" s="64" t="str">
        <f>IF(F104&lt;=$G$150,F32*'Ship &amp; EF Parameters'!$K15*F86,"")</f>
        <v/>
      </c>
      <c r="G158" s="64" t="str">
        <f>IF(G104&lt;=$G$150,G32*'Ship &amp; EF Parameters'!$K15*G86,"")</f>
        <v/>
      </c>
      <c r="H158" s="64" t="str">
        <f>IF(H104&lt;=$G$150,H32*'Ship &amp; EF Parameters'!$K15*H86,"")</f>
        <v/>
      </c>
      <c r="I158" s="64" t="str">
        <f>IF(I104&lt;=$G$150,I32*'Ship &amp; EF Parameters'!$K15*I86,"")</f>
        <v/>
      </c>
      <c r="J158" s="64" t="str">
        <f>IF(J104&lt;=$G$150,J32*'Ship &amp; EF Parameters'!$K15*J86,"")</f>
        <v/>
      </c>
      <c r="K158" s="64" t="str">
        <f>IF(K104&lt;=$G$150,K32*'Ship &amp; EF Parameters'!$K15*K86,"")</f>
        <v/>
      </c>
      <c r="L158" s="64" t="str">
        <f>IF(L104&lt;=$G$150,L32*'Ship &amp; EF Parameters'!$K15*L86,"")</f>
        <v/>
      </c>
      <c r="M158" s="64">
        <f>IF(M104&lt;=$G$150,M32*'Ship &amp; EF Parameters'!$K15*M86,"")</f>
        <v>67924.528301886763</v>
      </c>
      <c r="N158" s="65">
        <f>IF(N104&lt;=$G$150,N32*'Ship &amp; EF Parameters'!$K15*N86,"")</f>
        <v>71999.999999999971</v>
      </c>
      <c r="O158" s="63" t="str">
        <f>IF(O104&lt;=$G$150,O32*'Ship &amp; EF Parameters'!$K15*O86,"")</f>
        <v/>
      </c>
      <c r="P158" s="64" t="str">
        <f>IF(P104&lt;=$G$150,P32*'Ship &amp; EF Parameters'!$K15*P86,"")</f>
        <v/>
      </c>
      <c r="Q158" s="64" t="str">
        <f>IF(Q104&lt;=$G$150,Q32*'Ship &amp; EF Parameters'!$K15*Q86,"")</f>
        <v/>
      </c>
      <c r="R158" s="64" t="str">
        <f>IF(R104&lt;=$G$150,R32*'Ship &amp; EF Parameters'!$K15*R86,"")</f>
        <v/>
      </c>
      <c r="S158" s="64" t="str">
        <f>IF(S104&lt;=$G$150,S32*'Ship &amp; EF Parameters'!$K15*S86,"")</f>
        <v/>
      </c>
      <c r="T158" s="64" t="str">
        <f>IF(T104&lt;=$G$150,T32*'Ship &amp; EF Parameters'!$K15*T86,"")</f>
        <v/>
      </c>
      <c r="U158" s="64" t="str">
        <f>IF(U104&lt;=$G$150,U32*'Ship &amp; EF Parameters'!$K15*U86,"")</f>
        <v/>
      </c>
      <c r="V158" s="64" t="str">
        <f>IF(V104&lt;=$G$150,V32*'Ship &amp; EF Parameters'!$K15*V86,"")</f>
        <v/>
      </c>
      <c r="W158" s="64" t="str">
        <f>IF(W104&lt;=$G$150,W32*'Ship &amp; EF Parameters'!$K15*W86,"")</f>
        <v/>
      </c>
      <c r="X158" s="64">
        <f>IF(X104&lt;=$G$150,X32*'Ship &amp; EF Parameters'!$K15*X86,"")</f>
        <v>607075.47169811302</v>
      </c>
      <c r="Y158" s="65">
        <f>IF(Y104&lt;=$G$150,Y32*'Ship &amp; EF Parameters'!$K15*Y86,"")</f>
        <v>692999.99999999977</v>
      </c>
      <c r="Z158" s="63" t="str">
        <f>IF(Z104&lt;=$G$150,Z32*'Ship &amp; EF Parameters'!$K15*Z86,"")</f>
        <v/>
      </c>
      <c r="AA158" s="64" t="str">
        <f>IF(AA104&lt;=$G$150,AA32*'Ship &amp; EF Parameters'!$K15*AA86,"")</f>
        <v/>
      </c>
      <c r="AB158" s="64" t="str">
        <f>IF(AB104&lt;=$G$150,AB32*'Ship &amp; EF Parameters'!$K15*AB86,"")</f>
        <v/>
      </c>
      <c r="AC158" s="64" t="str">
        <f>IF(AC104&lt;=$G$150,AC32*'Ship &amp; EF Parameters'!$K15*AC86,"")</f>
        <v/>
      </c>
      <c r="AD158" s="64" t="str">
        <f>IF(AD104&lt;=$G$150,AD32*'Ship &amp; EF Parameters'!$K15*AD86,"")</f>
        <v/>
      </c>
      <c r="AE158" s="64" t="str">
        <f>IF(AE104&lt;=$G$150,AE32*'Ship &amp; EF Parameters'!$K15*AE86,"")</f>
        <v/>
      </c>
      <c r="AF158" s="64" t="str">
        <f>IF(AF104&lt;=$G$150,AF32*'Ship &amp; EF Parameters'!$K15*AF86,"")</f>
        <v/>
      </c>
      <c r="AG158" s="64" t="str">
        <f>IF(AG104&lt;=$G$150,AG32*'Ship &amp; EF Parameters'!$K15*AG86,"")</f>
        <v/>
      </c>
      <c r="AH158" s="64" t="str">
        <f>IF(AH104&lt;=$G$150,AH32*'Ship &amp; EF Parameters'!$K15*AH86,"")</f>
        <v/>
      </c>
      <c r="AI158" s="64">
        <f>IF(AI104&lt;=$G$150,AI32*'Ship &amp; EF Parameters'!$K15*AI86,"")</f>
        <v>1316037.7358490562</v>
      </c>
      <c r="AJ158" s="65">
        <f>IF(AJ104&lt;=$G$150,AJ32*'Ship &amp; EF Parameters'!$K15*AJ86,"")</f>
        <v>1487999.9999999995</v>
      </c>
      <c r="AK158" s="63" t="str">
        <f>IF(AK104&lt;=$G$150,AK32*'Ship &amp; EF Parameters'!$K15*AK86,"")</f>
        <v/>
      </c>
      <c r="AL158" s="64" t="str">
        <f>IF(AL104&lt;=$G$150,AL32*'Ship &amp; EF Parameters'!$K15*AL86,"")</f>
        <v/>
      </c>
      <c r="AM158" s="64" t="str">
        <f>IF(AM104&lt;=$G$150,AM32*'Ship &amp; EF Parameters'!$K15*AM86,"")</f>
        <v/>
      </c>
      <c r="AN158" s="64" t="str">
        <f>IF(AN104&lt;=$G$150,AN32*'Ship &amp; EF Parameters'!$K15*AN86,"")</f>
        <v/>
      </c>
      <c r="AO158" s="64" t="str">
        <f>IF(AO104&lt;=$G$150,AO32*'Ship &amp; EF Parameters'!$K15*AO86,"")</f>
        <v/>
      </c>
      <c r="AP158" s="64" t="str">
        <f>IF(AP104&lt;=$G$150,AP32*'Ship &amp; EF Parameters'!$K15*AP86,"")</f>
        <v/>
      </c>
      <c r="AQ158" s="64" t="str">
        <f>IF(AQ104&lt;=$G$150,AQ32*'Ship &amp; EF Parameters'!$K15*AQ86,"")</f>
        <v/>
      </c>
      <c r="AR158" s="64" t="str">
        <f>IF(AR104&lt;=$G$150,AR32*'Ship &amp; EF Parameters'!$K15*AR86,"")</f>
        <v/>
      </c>
      <c r="AS158" s="64" t="str">
        <f>IF(AS104&lt;=$G$150,AS32*'Ship &amp; EF Parameters'!$K15*AS86,"")</f>
        <v/>
      </c>
      <c r="AT158" s="64">
        <f>IF(AT104&lt;=$G$150,AT32*'Ship &amp; EF Parameters'!$K15*AT86,"")</f>
        <v>2060377.3584905653</v>
      </c>
      <c r="AU158" s="65">
        <f>IF(AU104&lt;=$G$150,AU32*'Ship &amp; EF Parameters'!$K15*AU86,"")</f>
        <v>2320499.9999999991</v>
      </c>
      <c r="AV158" s="63" t="str">
        <f>IF(AV104&lt;=$G$150,AV32*'Ship &amp; EF Parameters'!$K15*AV86,"")</f>
        <v/>
      </c>
      <c r="AW158" s="64" t="str">
        <f>IF(AW104&lt;=$G$150,AW32*'Ship &amp; EF Parameters'!$K15*AW86,"")</f>
        <v/>
      </c>
      <c r="AX158" s="64" t="str">
        <f>IF(AX104&lt;=$G$150,AX32*'Ship &amp; EF Parameters'!$K15*AX86,"")</f>
        <v/>
      </c>
      <c r="AY158" s="64" t="str">
        <f>IF(AY104&lt;=$G$150,AY32*'Ship &amp; EF Parameters'!$K15*AY86,"")</f>
        <v/>
      </c>
      <c r="AZ158" s="64" t="str">
        <f>IF(AZ104&lt;=$G$150,AZ32*'Ship &amp; EF Parameters'!$K15*AZ86,"")</f>
        <v/>
      </c>
      <c r="BA158" s="64" t="str">
        <f>IF(BA104&lt;=$G$150,BA32*'Ship &amp; EF Parameters'!$K15*BA86,"")</f>
        <v/>
      </c>
      <c r="BB158" s="64" t="str">
        <f>IF(BB104&lt;=$G$150,BB32*'Ship &amp; EF Parameters'!$K15*BB86,"")</f>
        <v/>
      </c>
      <c r="BC158" s="64" t="str">
        <f>IF(BC104&lt;=$G$150,BC32*'Ship &amp; EF Parameters'!$K15*BC86,"")</f>
        <v/>
      </c>
      <c r="BD158" s="64" t="str">
        <f>IF(BD104&lt;=$G$150,BD32*'Ship &amp; EF Parameters'!$K15*BD86,"")</f>
        <v/>
      </c>
      <c r="BE158" s="64">
        <f>IF(BE104&lt;=$G$150,BE32*'Ship &amp; EF Parameters'!$K15*BE86,"")</f>
        <v>2886792.452830188</v>
      </c>
      <c r="BF158" s="65">
        <f>IF(BF104&lt;=$G$150,BF32*'Ship &amp; EF Parameters'!$K15*BF86,"")</f>
        <v>3239999.9999999991</v>
      </c>
      <c r="BG158" s="41"/>
      <c r="BH158" s="41"/>
      <c r="BI158" s="41"/>
      <c r="BJ158" s="41"/>
      <c r="BK158" s="41"/>
      <c r="BL158" s="41"/>
      <c r="BM158" s="41"/>
      <c r="BN158" s="41"/>
      <c r="BO158" s="41"/>
      <c r="BP158" s="41"/>
      <c r="BQ158" s="41"/>
      <c r="BR158" s="41"/>
      <c r="BS158" s="41"/>
      <c r="BT158" s="41"/>
      <c r="BU158" s="41"/>
      <c r="BV158" s="41"/>
      <c r="BW158" s="41"/>
      <c r="BX158" s="41"/>
      <c r="BY158" s="41"/>
    </row>
    <row r="159" spans="1:77" s="40" customFormat="1">
      <c r="A159" s="49"/>
      <c r="B159" s="54" t="str">
        <f t="shared" ref="B159:B166" si="198">B141</f>
        <v>3,000 teu</v>
      </c>
      <c r="C159" s="54"/>
      <c r="D159" s="66" t="str">
        <f>IF(D105&lt;=$G$150,D33*'Ship &amp; EF Parameters'!$K16*D87,"")</f>
        <v/>
      </c>
      <c r="E159" s="67" t="str">
        <f>IF(E105&lt;=$G$150,E33*'Ship &amp; EF Parameters'!$K16*E87,"")</f>
        <v/>
      </c>
      <c r="F159" s="67" t="str">
        <f>IF(F105&lt;=$G$150,F33*'Ship &amp; EF Parameters'!$K16*F87,"")</f>
        <v/>
      </c>
      <c r="G159" s="67" t="str">
        <f>IF(G105&lt;=$G$150,G33*'Ship &amp; EF Parameters'!$K16*G87,"")</f>
        <v/>
      </c>
      <c r="H159" s="67" t="str">
        <f>IF(H105&lt;=$G$150,H33*'Ship &amp; EF Parameters'!$K16*H87,"")</f>
        <v/>
      </c>
      <c r="I159" s="67" t="str">
        <f>IF(I105&lt;=$G$150,I33*'Ship &amp; EF Parameters'!$K16*I87,"")</f>
        <v/>
      </c>
      <c r="J159" s="67" t="str">
        <f>IF(J105&lt;=$G$150,J33*'Ship &amp; EF Parameters'!$K16*J87,"")</f>
        <v/>
      </c>
      <c r="K159" s="67">
        <f>IF(K105&lt;=$G$150,K33*'Ship &amp; EF Parameters'!$K16*K87,"")</f>
        <v>75590.551181102346</v>
      </c>
      <c r="L159" s="67">
        <f>IF(L105&lt;=$G$150,L33*'Ship &amp; EF Parameters'!$K16*L87,"")</f>
        <v>81355.932203389821</v>
      </c>
      <c r="M159" s="67">
        <f>IF(M105&lt;=$G$150,M33*'Ship &amp; EF Parameters'!$K16*M87,"")</f>
        <v>88073.394495412824</v>
      </c>
      <c r="N159" s="68">
        <f>IF(N105&lt;=$G$150,N33*'Ship &amp; EF Parameters'!$K16*N87,"")</f>
        <v>95999.999999999971</v>
      </c>
      <c r="O159" s="66" t="str">
        <f>IF(O105&lt;=$G$150,O33*'Ship &amp; EF Parameters'!$K16*O87,"")</f>
        <v/>
      </c>
      <c r="P159" s="67" t="str">
        <f>IF(P105&lt;=$G$150,P33*'Ship &amp; EF Parameters'!$K16*P87,"")</f>
        <v/>
      </c>
      <c r="Q159" s="67" t="str">
        <f>IF(Q105&lt;=$G$150,Q33*'Ship &amp; EF Parameters'!$K16*Q87,"")</f>
        <v/>
      </c>
      <c r="R159" s="67" t="str">
        <f>IF(R105&lt;=$G$150,R33*'Ship &amp; EF Parameters'!$K16*R87,"")</f>
        <v/>
      </c>
      <c r="S159" s="67" t="str">
        <f>IF(S105&lt;=$G$150,S33*'Ship &amp; EF Parameters'!$K16*S87,"")</f>
        <v/>
      </c>
      <c r="T159" s="67" t="str">
        <f>IF(T105&lt;=$G$150,T33*'Ship &amp; EF Parameters'!$K16*T87,"")</f>
        <v/>
      </c>
      <c r="U159" s="67" t="str">
        <f>IF(U105&lt;=$G$150,U33*'Ship &amp; EF Parameters'!$K16*U87,"")</f>
        <v/>
      </c>
      <c r="V159" s="67">
        <f>IF(V105&lt;=$G$150,V33*'Ship &amp; EF Parameters'!$K16*V87,"")</f>
        <v>623622.04724409431</v>
      </c>
      <c r="W159" s="67">
        <f>IF(W105&lt;=$G$150,W33*'Ship &amp; EF Parameters'!$K16*W87,"")</f>
        <v>727118.64406779653</v>
      </c>
      <c r="X159" s="67">
        <f>IF(X105&lt;=$G$150,X33*'Ship &amp; EF Parameters'!$K16*X87,"")</f>
        <v>847706.42201834847</v>
      </c>
      <c r="Y159" s="68">
        <f>IF(Y105&lt;=$G$150,Y33*'Ship &amp; EF Parameters'!$K16*Y87,"")</f>
        <v>989999.99999999977</v>
      </c>
      <c r="Z159" s="66" t="str">
        <f>IF(Z105&lt;=$G$150,Z33*'Ship &amp; EF Parameters'!$K16*Z87,"")</f>
        <v/>
      </c>
      <c r="AA159" s="67" t="str">
        <f>IF(AA105&lt;=$G$150,AA33*'Ship &amp; EF Parameters'!$K16*AA87,"")</f>
        <v/>
      </c>
      <c r="AB159" s="67" t="str">
        <f>IF(AB105&lt;=$G$150,AB33*'Ship &amp; EF Parameters'!$K16*AB87,"")</f>
        <v/>
      </c>
      <c r="AC159" s="67" t="str">
        <f>IF(AC105&lt;=$G$150,AC33*'Ship &amp; EF Parameters'!$K16*AC87,"")</f>
        <v/>
      </c>
      <c r="AD159" s="67" t="str">
        <f>IF(AD105&lt;=$G$150,AD33*'Ship &amp; EF Parameters'!$K16*AD87,"")</f>
        <v/>
      </c>
      <c r="AE159" s="67" t="str">
        <f>IF(AE105&lt;=$G$150,AE33*'Ship &amp; EF Parameters'!$K16*AE87,"")</f>
        <v/>
      </c>
      <c r="AF159" s="67" t="str">
        <f>IF(AF105&lt;=$G$150,AF33*'Ship &amp; EF Parameters'!$K16*AF87,"")</f>
        <v/>
      </c>
      <c r="AG159" s="67">
        <f>IF(AG105&lt;=$G$150,AG33*'Ship &amp; EF Parameters'!$K16*AG87,"")</f>
        <v>1366929.1338582675</v>
      </c>
      <c r="AH159" s="67">
        <f>IF(AH105&lt;=$G$150,AH33*'Ship &amp; EF Parameters'!$K16*AH87,"")</f>
        <v>1576271.1864406778</v>
      </c>
      <c r="AI159" s="67">
        <f>IF(AI105&lt;=$G$150,AI33*'Ship &amp; EF Parameters'!$K16*AI87,"")</f>
        <v>1933944.9541284398</v>
      </c>
      <c r="AJ159" s="68">
        <f>IF(AJ105&lt;=$G$150,AJ33*'Ship &amp; EF Parameters'!$K16*AJ87,"")</f>
        <v>2231999.9999999995</v>
      </c>
      <c r="AK159" s="66" t="str">
        <f>IF(AK105&lt;=$G$150,AK33*'Ship &amp; EF Parameters'!$K16*AK87,"")</f>
        <v/>
      </c>
      <c r="AL159" s="67" t="str">
        <f>IF(AL105&lt;=$G$150,AL33*'Ship &amp; EF Parameters'!$K16*AL87,"")</f>
        <v/>
      </c>
      <c r="AM159" s="67" t="str">
        <f>IF(AM105&lt;=$G$150,AM33*'Ship &amp; EF Parameters'!$K16*AM87,"")</f>
        <v/>
      </c>
      <c r="AN159" s="67" t="str">
        <f>IF(AN105&lt;=$G$150,AN33*'Ship &amp; EF Parameters'!$K16*AN87,"")</f>
        <v/>
      </c>
      <c r="AO159" s="67" t="str">
        <f>IF(AO105&lt;=$G$150,AO33*'Ship &amp; EF Parameters'!$K16*AO87,"")</f>
        <v/>
      </c>
      <c r="AP159" s="67" t="str">
        <f>IF(AP105&lt;=$G$150,AP33*'Ship &amp; EF Parameters'!$K16*AP87,"")</f>
        <v/>
      </c>
      <c r="AQ159" s="67" t="str">
        <f>IF(AQ105&lt;=$G$150,AQ33*'Ship &amp; EF Parameters'!$K16*AQ87,"")</f>
        <v/>
      </c>
      <c r="AR159" s="67">
        <f>IF(AR105&lt;=$G$150,AR33*'Ship &amp; EF Parameters'!$K16*AR87,"")</f>
        <v>2149606.2992125978</v>
      </c>
      <c r="AS159" s="67">
        <f>IF(AS105&lt;=$G$150,AS33*'Ship &amp; EF Parameters'!$K16*AS87,"")</f>
        <v>2622033.8983050841</v>
      </c>
      <c r="AT159" s="67">
        <f>IF(AT105&lt;=$G$150,AT33*'Ship &amp; EF Parameters'!$K16*AT87,"")</f>
        <v>3005504.5871559628</v>
      </c>
      <c r="AU159" s="68">
        <f>IF(AU105&lt;=$G$150,AU33*'Ship &amp; EF Parameters'!$K16*AU87,"")</f>
        <v>3457999.9999999995</v>
      </c>
      <c r="AV159" s="66" t="str">
        <f>IF(AV105&lt;=$G$150,AV33*'Ship &amp; EF Parameters'!$K16*AV87,"")</f>
        <v/>
      </c>
      <c r="AW159" s="67" t="str">
        <f>IF(AW105&lt;=$G$150,AW33*'Ship &amp; EF Parameters'!$K16*AW87,"")</f>
        <v/>
      </c>
      <c r="AX159" s="67" t="str">
        <f>IF(AX105&lt;=$G$150,AX33*'Ship &amp; EF Parameters'!$K16*AX87,"")</f>
        <v/>
      </c>
      <c r="AY159" s="67" t="str">
        <f>IF(AY105&lt;=$G$150,AY33*'Ship &amp; EF Parameters'!$K16*AY87,"")</f>
        <v/>
      </c>
      <c r="AZ159" s="67" t="str">
        <f>IF(AZ105&lt;=$G$150,AZ33*'Ship &amp; EF Parameters'!$K16*AZ87,"")</f>
        <v/>
      </c>
      <c r="BA159" s="67" t="str">
        <f>IF(BA105&lt;=$G$150,BA33*'Ship &amp; EF Parameters'!$K16*BA87,"")</f>
        <v/>
      </c>
      <c r="BB159" s="67" t="str">
        <f>IF(BB105&lt;=$G$150,BB33*'Ship &amp; EF Parameters'!$K16*BB87,"")</f>
        <v/>
      </c>
      <c r="BC159" s="67">
        <f>IF(BC105&lt;=$G$150,BC33*'Ship &amp; EF Parameters'!$K16*BC87,"")</f>
        <v>3023622.0472440938</v>
      </c>
      <c r="BD159" s="67">
        <f>IF(BD105&lt;=$G$150,BD33*'Ship &amp; EF Parameters'!$K16*BD87,"")</f>
        <v>3457627.1186440671</v>
      </c>
      <c r="BE159" s="67">
        <f>IF(BE105&lt;=$G$150,BE33*'Ship &amp; EF Parameters'!$K16*BE87,"")</f>
        <v>4183486.2385321097</v>
      </c>
      <c r="BF159" s="68">
        <f>IF(BF105&lt;=$G$150,BF33*'Ship &amp; EF Parameters'!$K16*BF87,"")</f>
        <v>4799999.9999999991</v>
      </c>
      <c r="BG159" s="41"/>
      <c r="BH159" s="41"/>
      <c r="BI159" s="41"/>
      <c r="BJ159" s="41"/>
      <c r="BK159" s="41"/>
      <c r="BL159" s="41"/>
      <c r="BM159" s="41"/>
      <c r="BN159" s="41"/>
      <c r="BO159" s="41"/>
      <c r="BP159" s="41"/>
      <c r="BQ159" s="41"/>
      <c r="BR159" s="41"/>
      <c r="BS159" s="41"/>
      <c r="BT159" s="41"/>
      <c r="BU159" s="41"/>
      <c r="BV159" s="41"/>
      <c r="BW159" s="41"/>
      <c r="BX159" s="41"/>
      <c r="BY159" s="41"/>
    </row>
    <row r="160" spans="1:77" s="40" customFormat="1">
      <c r="A160" s="49"/>
      <c r="B160" s="50" t="str">
        <f t="shared" si="198"/>
        <v>6,000 teu</v>
      </c>
      <c r="C160" s="50"/>
      <c r="D160" s="63" t="str">
        <f>IF(D106&lt;=$G$150,D34*'Ship &amp; EF Parameters'!$K17*D88,"")</f>
        <v/>
      </c>
      <c r="E160" s="64" t="str">
        <f>IF(E106&lt;=$G$150,E34*'Ship &amp; EF Parameters'!$K17*E88,"")</f>
        <v/>
      </c>
      <c r="F160" s="64" t="str">
        <f>IF(F106&lt;=$G$150,F34*'Ship &amp; EF Parameters'!$K17*F88,"")</f>
        <v/>
      </c>
      <c r="G160" s="64" t="str">
        <f>IF(G106&lt;=$G$150,G34*'Ship &amp; EF Parameters'!$K17*G88,"")</f>
        <v/>
      </c>
      <c r="H160" s="64" t="str">
        <f>IF(H106&lt;=$G$150,H34*'Ship &amp; EF Parameters'!$K17*H88,"")</f>
        <v/>
      </c>
      <c r="I160" s="64" t="str">
        <f>IF(I106&lt;=$G$150,I34*'Ship &amp; EF Parameters'!$K17*I88,"")</f>
        <v/>
      </c>
      <c r="J160" s="64">
        <f>IF(J106&lt;=$G$150,J34*'Ship &amp; EF Parameters'!$K17*J88,"")</f>
        <v>334285.71428571426</v>
      </c>
      <c r="K160" s="64">
        <f>IF(K106&lt;=$G$150,K34*'Ship &amp; EF Parameters'!$K17*K88,"")</f>
        <v>360000</v>
      </c>
      <c r="L160" s="64">
        <f>IF(L106&lt;=$G$150,L34*'Ship &amp; EF Parameters'!$K17*L88,"")</f>
        <v>390000</v>
      </c>
      <c r="M160" s="64">
        <f>IF(M106&lt;=$G$150,M34*'Ship &amp; EF Parameters'!$K17*M88,"")</f>
        <v>425454.54545454547</v>
      </c>
      <c r="N160" s="65">
        <f>IF(N106&lt;=$G$150,N34*'Ship &amp; EF Parameters'!$K17*N88,"")</f>
        <v>468000</v>
      </c>
      <c r="O160" s="63" t="str">
        <f>IF(O106&lt;=$G$150,O34*'Ship &amp; EF Parameters'!$K17*O88,"")</f>
        <v/>
      </c>
      <c r="P160" s="64" t="str">
        <f>IF(P106&lt;=$G$150,P34*'Ship &amp; EF Parameters'!$K17*P88,"")</f>
        <v/>
      </c>
      <c r="Q160" s="64" t="str">
        <f>IF(Q106&lt;=$G$150,Q34*'Ship &amp; EF Parameters'!$K17*Q88,"")</f>
        <v/>
      </c>
      <c r="R160" s="64" t="str">
        <f>IF(R106&lt;=$G$150,R34*'Ship &amp; EF Parameters'!$K17*R88,"")</f>
        <v/>
      </c>
      <c r="S160" s="64" t="str">
        <f>IF(S106&lt;=$G$150,S34*'Ship &amp; EF Parameters'!$K17*S88,"")</f>
        <v/>
      </c>
      <c r="T160" s="64" t="str">
        <f>IF(T106&lt;=$G$150,T34*'Ship &amp; EF Parameters'!$K17*T88,"")</f>
        <v/>
      </c>
      <c r="U160" s="64">
        <f>IF(U106&lt;=$G$150,U34*'Ship &amp; EF Parameters'!$K17*U88,"")</f>
        <v>1225714.2857142857</v>
      </c>
      <c r="V160" s="64">
        <f>IF(V106&lt;=$G$150,V34*'Ship &amp; EF Parameters'!$K17*V88,"")</f>
        <v>1430000</v>
      </c>
      <c r="W160" s="64">
        <f>IF(W106&lt;=$G$150,W34*'Ship &amp; EF Parameters'!$K17*W88,"")</f>
        <v>1668333.3333333335</v>
      </c>
      <c r="X160" s="64">
        <f>IF(X106&lt;=$G$150,X34*'Ship &amp; EF Parameters'!$K17*X88,"")</f>
        <v>2080000</v>
      </c>
      <c r="Y160" s="65">
        <f>IF(Y106&lt;=$G$150,Y34*'Ship &amp; EF Parameters'!$K17*Y88,"")</f>
        <v>2431000</v>
      </c>
      <c r="Z160" s="63" t="str">
        <f>IF(Z106&lt;=$G$150,Z34*'Ship &amp; EF Parameters'!$K17*Z88,"")</f>
        <v/>
      </c>
      <c r="AA160" s="64" t="str">
        <f>IF(AA106&lt;=$G$150,AA34*'Ship &amp; EF Parameters'!$K17*AA88,"")</f>
        <v/>
      </c>
      <c r="AB160" s="64" t="str">
        <f>IF(AB106&lt;=$G$150,AB34*'Ship &amp; EF Parameters'!$K17*AB88,"")</f>
        <v/>
      </c>
      <c r="AC160" s="64" t="str">
        <f>IF(AC106&lt;=$G$150,AC34*'Ship &amp; EF Parameters'!$K17*AC88,"")</f>
        <v/>
      </c>
      <c r="AD160" s="64" t="str">
        <f>IF(AD106&lt;=$G$150,AD34*'Ship &amp; EF Parameters'!$K17*AD88,"")</f>
        <v/>
      </c>
      <c r="AE160" s="64" t="str">
        <f>IF(AE106&lt;=$G$150,AE34*'Ship &amp; EF Parameters'!$K17*AE88,"")</f>
        <v/>
      </c>
      <c r="AF160" s="64">
        <f>IF(AF106&lt;=$G$150,AF34*'Ship &amp; EF Parameters'!$K17*AF88,"")</f>
        <v>2470000.0000000005</v>
      </c>
      <c r="AG160" s="64">
        <f>IF(AG106&lt;=$G$150,AG34*'Ship &amp; EF Parameters'!$K17*AG88,"")</f>
        <v>2850000</v>
      </c>
      <c r="AH160" s="64">
        <f>IF(AH106&lt;=$G$150,AH34*'Ship &amp; EF Parameters'!$K17*AH88,"")</f>
        <v>3293333.3333333335</v>
      </c>
      <c r="AI160" s="64">
        <f>IF(AI106&lt;=$G$150,AI34*'Ship &amp; EF Parameters'!$K17*AI88,"")</f>
        <v>4041818.1818181816</v>
      </c>
      <c r="AJ160" s="65">
        <f>IF(AJ106&lt;=$G$150,AJ34*'Ship &amp; EF Parameters'!$K17*AJ88,"")</f>
        <v>4940000</v>
      </c>
      <c r="AK160" s="63" t="str">
        <f>IF(AK106&lt;=$G$150,AK34*'Ship &amp; EF Parameters'!$K17*AK88,"")</f>
        <v/>
      </c>
      <c r="AL160" s="64" t="str">
        <f>IF(AL106&lt;=$G$150,AL34*'Ship &amp; EF Parameters'!$K17*AL88,"")</f>
        <v/>
      </c>
      <c r="AM160" s="64" t="str">
        <f>IF(AM106&lt;=$G$150,AM34*'Ship &amp; EF Parameters'!$K17*AM88,"")</f>
        <v/>
      </c>
      <c r="AN160" s="64" t="str">
        <f>IF(AN106&lt;=$G$150,AN34*'Ship &amp; EF Parameters'!$K17*AN88,"")</f>
        <v/>
      </c>
      <c r="AO160" s="64" t="str">
        <f>IF(AO106&lt;=$G$150,AO34*'Ship &amp; EF Parameters'!$K17*AO88,"")</f>
        <v/>
      </c>
      <c r="AP160" s="64" t="str">
        <f>IF(AP106&lt;=$G$150,AP34*'Ship &amp; EF Parameters'!$K17*AP88,"")</f>
        <v/>
      </c>
      <c r="AQ160" s="64">
        <f>IF(AQ106&lt;=$G$150,AQ34*'Ship &amp; EF Parameters'!$K17*AQ88,"")</f>
        <v>3760714.2857142854</v>
      </c>
      <c r="AR160" s="64">
        <f>IF(AR106&lt;=$G$150,AR34*'Ship &amp; EF Parameters'!$K17*AR88,"")</f>
        <v>4320000</v>
      </c>
      <c r="AS160" s="64">
        <f>IF(AS106&lt;=$G$150,AS34*'Ship &amp; EF Parameters'!$K17*AS88,"")</f>
        <v>4972500</v>
      </c>
      <c r="AT160" s="64">
        <f>IF(AT106&lt;=$G$150,AT34*'Ship &amp; EF Parameters'!$K17*AT88,"")</f>
        <v>6062727.2727272734</v>
      </c>
      <c r="AU160" s="65">
        <f>IF(AU106&lt;=$G$150,AU34*'Ship &amp; EF Parameters'!$K17*AU88,"")</f>
        <v>7371000</v>
      </c>
      <c r="AV160" s="63" t="str">
        <f>IF(AV106&lt;=$G$150,AV34*'Ship &amp; EF Parameters'!$K17*AV88,"")</f>
        <v/>
      </c>
      <c r="AW160" s="64" t="str">
        <f>IF(AW106&lt;=$G$150,AW34*'Ship &amp; EF Parameters'!$K17*AW88,"")</f>
        <v/>
      </c>
      <c r="AX160" s="64" t="str">
        <f>IF(AX106&lt;=$G$150,AX34*'Ship &amp; EF Parameters'!$K17*AX88,"")</f>
        <v/>
      </c>
      <c r="AY160" s="64" t="str">
        <f>IF(AY106&lt;=$G$150,AY34*'Ship &amp; EF Parameters'!$K17*AY88,"")</f>
        <v/>
      </c>
      <c r="AZ160" s="64" t="str">
        <f>IF(AZ106&lt;=$G$150,AZ34*'Ship &amp; EF Parameters'!$K17*AZ88,"")</f>
        <v/>
      </c>
      <c r="BA160" s="64" t="str">
        <f>IF(BA106&lt;=$G$150,BA34*'Ship &amp; EF Parameters'!$K17*BA88,"")</f>
        <v/>
      </c>
      <c r="BB160" s="64">
        <f>IF(BB106&lt;=$G$150,BB34*'Ship &amp; EF Parameters'!$K17*BB88,"")</f>
        <v>5200000</v>
      </c>
      <c r="BC160" s="64">
        <f>IF(BC106&lt;=$G$150,BC34*'Ship &amp; EF Parameters'!$K17*BC88,"")</f>
        <v>5950000</v>
      </c>
      <c r="BD160" s="64">
        <f>IF(BD106&lt;=$G$150,BD34*'Ship &amp; EF Parameters'!$K17*BD88,"")</f>
        <v>6825000</v>
      </c>
      <c r="BE160" s="64">
        <f>IF(BE106&lt;=$G$150,BE34*'Ship &amp; EF Parameters'!$K17*BE88,"")</f>
        <v>8272727.2727272734</v>
      </c>
      <c r="BF160" s="65">
        <f>IF(BF106&lt;=$G$150,BF34*'Ship &amp; EF Parameters'!$K17*BF88,"")</f>
        <v>10010000</v>
      </c>
      <c r="BG160" s="41"/>
      <c r="BH160" s="41"/>
      <c r="BI160" s="41"/>
      <c r="BJ160" s="41"/>
      <c r="BK160" s="41"/>
      <c r="BL160" s="41"/>
      <c r="BM160" s="41"/>
      <c r="BN160" s="41"/>
      <c r="BO160" s="41"/>
      <c r="BP160" s="41"/>
      <c r="BQ160" s="41"/>
      <c r="BR160" s="41"/>
      <c r="BS160" s="41"/>
      <c r="BT160" s="41"/>
      <c r="BU160" s="41"/>
      <c r="BV160" s="41"/>
      <c r="BW160" s="41"/>
      <c r="BX160" s="41"/>
      <c r="BY160" s="41"/>
    </row>
    <row r="161" spans="1:77" s="40" customFormat="1">
      <c r="A161" s="49"/>
      <c r="B161" s="54" t="str">
        <f t="shared" si="198"/>
        <v>9,000 teu</v>
      </c>
      <c r="C161" s="54"/>
      <c r="D161" s="66" t="str">
        <f>IF(D107&lt;=$G$150,D35*'Ship &amp; EF Parameters'!$K18*D89,"")</f>
        <v/>
      </c>
      <c r="E161" s="67" t="str">
        <f>IF(E107&lt;=$G$150,E35*'Ship &amp; EF Parameters'!$K18*E89,"")</f>
        <v/>
      </c>
      <c r="F161" s="67" t="str">
        <f>IF(F107&lt;=$G$150,F35*'Ship &amp; EF Parameters'!$K18*F89,"")</f>
        <v/>
      </c>
      <c r="G161" s="67" t="str">
        <f>IF(G107&lt;=$G$150,G35*'Ship &amp; EF Parameters'!$K18*G89,"")</f>
        <v/>
      </c>
      <c r="H161" s="67" t="str">
        <f>IF(H107&lt;=$G$150,H35*'Ship &amp; EF Parameters'!$K18*H89,"")</f>
        <v/>
      </c>
      <c r="I161" s="67" t="str">
        <f>IF(I107&lt;=$G$150,I35*'Ship &amp; EF Parameters'!$K18*I89,"")</f>
        <v/>
      </c>
      <c r="J161" s="67" t="str">
        <f>IF(J107&lt;=$G$150,J35*'Ship &amp; EF Parameters'!$K18*J89,"")</f>
        <v/>
      </c>
      <c r="K161" s="67">
        <f>IF(K107&lt;=$G$150,K35*'Ship &amp; EF Parameters'!$K18*K89,"")</f>
        <v>498461.5384615385</v>
      </c>
      <c r="L161" s="67">
        <f>IF(L107&lt;=$G$150,L35*'Ship &amp; EF Parameters'!$K18*L89,"")</f>
        <v>540000</v>
      </c>
      <c r="M161" s="67">
        <f>IF(M107&lt;=$G$150,M35*'Ship &amp; EF Parameters'!$K18*M89,"")</f>
        <v>589090.90909090918</v>
      </c>
      <c r="N161" s="68">
        <f>IF(N107&lt;=$G$150,N35*'Ship &amp; EF Parameters'!$K18*N89,"")</f>
        <v>648000</v>
      </c>
      <c r="O161" s="66" t="str">
        <f>IF(O107&lt;=$G$150,O35*'Ship &amp; EF Parameters'!$K18*O89,"")</f>
        <v/>
      </c>
      <c r="P161" s="67" t="str">
        <f>IF(P107&lt;=$G$150,P35*'Ship &amp; EF Parameters'!$K18*P89,"")</f>
        <v/>
      </c>
      <c r="Q161" s="67" t="str">
        <f>IF(Q107&lt;=$G$150,Q35*'Ship &amp; EF Parameters'!$K18*Q89,"")</f>
        <v/>
      </c>
      <c r="R161" s="67" t="str">
        <f>IF(R107&lt;=$G$150,R35*'Ship &amp; EF Parameters'!$K18*R89,"")</f>
        <v/>
      </c>
      <c r="S161" s="67" t="str">
        <f>IF(S107&lt;=$G$150,S35*'Ship &amp; EF Parameters'!$K18*S89,"")</f>
        <v/>
      </c>
      <c r="T161" s="67" t="str">
        <f>IF(T107&lt;=$G$150,T35*'Ship &amp; EF Parameters'!$K18*T89,"")</f>
        <v/>
      </c>
      <c r="U161" s="67" t="str">
        <f>IF(U107&lt;=$G$150,U35*'Ship &amp; EF Parameters'!$K18*U89,"")</f>
        <v/>
      </c>
      <c r="V161" s="67">
        <f>IF(V107&lt;=$G$150,V35*'Ship &amp; EF Parameters'!$K18*V89,"")</f>
        <v>1890000</v>
      </c>
      <c r="W161" s="67">
        <f>IF(W107&lt;=$G$150,W35*'Ship &amp; EF Parameters'!$K18*W89,"")</f>
        <v>2193750</v>
      </c>
      <c r="X161" s="67">
        <f>IF(X107&lt;=$G$150,X35*'Ship &amp; EF Parameters'!$K18*X89,"")</f>
        <v>2552727.2727272729</v>
      </c>
      <c r="Y161" s="68">
        <f>IF(Y107&lt;=$G$150,Y35*'Ship &amp; EF Parameters'!$K18*Y89,"")</f>
        <v>3159000</v>
      </c>
      <c r="Z161" s="66" t="str">
        <f>IF(Z107&lt;=$G$150,Z35*'Ship &amp; EF Parameters'!$K18*Z89,"")</f>
        <v/>
      </c>
      <c r="AA161" s="67" t="str">
        <f>IF(AA107&lt;=$G$150,AA35*'Ship &amp; EF Parameters'!$K18*AA89,"")</f>
        <v/>
      </c>
      <c r="AB161" s="67" t="str">
        <f>IF(AB107&lt;=$G$150,AB35*'Ship &amp; EF Parameters'!$K18*AB89,"")</f>
        <v/>
      </c>
      <c r="AC161" s="67" t="str">
        <f>IF(AC107&lt;=$G$150,AC35*'Ship &amp; EF Parameters'!$K18*AC89,"")</f>
        <v/>
      </c>
      <c r="AD161" s="67" t="str">
        <f>IF(AD107&lt;=$G$150,AD35*'Ship &amp; EF Parameters'!$K18*AD89,"")</f>
        <v/>
      </c>
      <c r="AE161" s="67" t="str">
        <f>IF(AE107&lt;=$G$150,AE35*'Ship &amp; EF Parameters'!$K18*AE89,"")</f>
        <v/>
      </c>
      <c r="AF161" s="67" t="str">
        <f>IF(AF107&lt;=$G$150,AF35*'Ship &amp; EF Parameters'!$K18*AF89,"")</f>
        <v/>
      </c>
      <c r="AG161" s="67">
        <f>IF(AG107&lt;=$G$150,AG35*'Ship &amp; EF Parameters'!$K18*AG89,"")</f>
        <v>3655384.6153846155</v>
      </c>
      <c r="AH161" s="67">
        <f>IF(AH107&lt;=$G$150,AH35*'Ship &amp; EF Parameters'!$K18*AH89,"")</f>
        <v>4207500</v>
      </c>
      <c r="AI161" s="67">
        <f>IF(AI107&lt;=$G$150,AI35*'Ship &amp; EF Parameters'!$K18*AI89,"")</f>
        <v>4860000</v>
      </c>
      <c r="AJ161" s="68">
        <f>IF(AJ107&lt;=$G$150,AJ35*'Ship &amp; EF Parameters'!$K18*AJ89,"")</f>
        <v>5940000</v>
      </c>
      <c r="AK161" s="66" t="str">
        <f>IF(AK107&lt;=$G$150,AK35*'Ship &amp; EF Parameters'!$K18*AK89,"")</f>
        <v/>
      </c>
      <c r="AL161" s="67" t="str">
        <f>IF(AL107&lt;=$G$150,AL35*'Ship &amp; EF Parameters'!$K18*AL89,"")</f>
        <v/>
      </c>
      <c r="AM161" s="67" t="str">
        <f>IF(AM107&lt;=$G$150,AM35*'Ship &amp; EF Parameters'!$K18*AM89,"")</f>
        <v/>
      </c>
      <c r="AN161" s="67" t="str">
        <f>IF(AN107&lt;=$G$150,AN35*'Ship &amp; EF Parameters'!$K18*AN89,"")</f>
        <v/>
      </c>
      <c r="AO161" s="67" t="str">
        <f>IF(AO107&lt;=$G$150,AO35*'Ship &amp; EF Parameters'!$K18*AO89,"")</f>
        <v/>
      </c>
      <c r="AP161" s="67" t="str">
        <f>IF(AP107&lt;=$G$150,AP35*'Ship &amp; EF Parameters'!$K18*AP89,"")</f>
        <v/>
      </c>
      <c r="AQ161" s="67" t="str">
        <f>IF(AQ107&lt;=$G$150,AQ35*'Ship &amp; EF Parameters'!$K18*AQ89,"")</f>
        <v/>
      </c>
      <c r="AR161" s="67">
        <f>IF(AR107&lt;=$G$150,AR35*'Ship &amp; EF Parameters'!$K18*AR89,"")</f>
        <v>5150769.230769231</v>
      </c>
      <c r="AS161" s="67">
        <f>IF(AS107&lt;=$G$150,AS35*'Ship &amp; EF Parameters'!$K18*AS89,"")</f>
        <v>6277500</v>
      </c>
      <c r="AT161" s="67">
        <f>IF(AT107&lt;=$G$150,AT35*'Ship &amp; EF Parameters'!$K18*AT89,"")</f>
        <v>7228636.3636363642</v>
      </c>
      <c r="AU161" s="68">
        <f>IF(AU107&lt;=$G$150,AU35*'Ship &amp; EF Parameters'!$K18*AU89,"")</f>
        <v>8788500</v>
      </c>
      <c r="AV161" s="66" t="str">
        <f>IF(AV107&lt;=$G$150,AV35*'Ship &amp; EF Parameters'!$K18*AV89,"")</f>
        <v/>
      </c>
      <c r="AW161" s="67" t="str">
        <f>IF(AW107&lt;=$G$150,AW35*'Ship &amp; EF Parameters'!$K18*AW89,"")</f>
        <v/>
      </c>
      <c r="AX161" s="67" t="str">
        <f>IF(AX107&lt;=$G$150,AX35*'Ship &amp; EF Parameters'!$K18*AX89,"")</f>
        <v/>
      </c>
      <c r="AY161" s="67" t="str">
        <f>IF(AY107&lt;=$G$150,AY35*'Ship &amp; EF Parameters'!$K18*AY89,"")</f>
        <v/>
      </c>
      <c r="AZ161" s="67" t="str">
        <f>IF(AZ107&lt;=$G$150,AZ35*'Ship &amp; EF Parameters'!$K18*AZ89,"")</f>
        <v/>
      </c>
      <c r="BA161" s="67" t="str">
        <f>IF(BA107&lt;=$G$150,BA35*'Ship &amp; EF Parameters'!$K18*BA89,"")</f>
        <v/>
      </c>
      <c r="BB161" s="67" t="str">
        <f>IF(BB107&lt;=$G$150,BB35*'Ship &amp; EF Parameters'!$K18*BB89,"")</f>
        <v/>
      </c>
      <c r="BC161" s="67">
        <f>IF(BC107&lt;=$G$150,BC35*'Ship &amp; EF Parameters'!$K18*BC89,"")</f>
        <v>7061538.461538461</v>
      </c>
      <c r="BD161" s="67">
        <f>IF(BD107&lt;=$G$150,BD35*'Ship &amp; EF Parameters'!$K18*BD89,"")</f>
        <v>8100000</v>
      </c>
      <c r="BE161" s="67">
        <f>IF(BE107&lt;=$G$150,BE35*'Ship &amp; EF Parameters'!$K18*BE89,"")</f>
        <v>9818181.8181818184</v>
      </c>
      <c r="BF161" s="68">
        <f>IF(BF107&lt;=$G$150,BF35*'Ship &amp; EF Parameters'!$K18*BF89,"")</f>
        <v>11880000</v>
      </c>
      <c r="BG161" s="41"/>
      <c r="BH161" s="41"/>
      <c r="BI161" s="41"/>
      <c r="BJ161" s="41"/>
      <c r="BK161" s="41"/>
      <c r="BL161" s="41"/>
      <c r="BM161" s="41"/>
      <c r="BN161" s="41"/>
      <c r="BO161" s="41"/>
      <c r="BP161" s="41"/>
      <c r="BQ161" s="41"/>
      <c r="BR161" s="41"/>
      <c r="BS161" s="41"/>
      <c r="BT161" s="41"/>
      <c r="BU161" s="41"/>
      <c r="BV161" s="41"/>
      <c r="BW161" s="41"/>
      <c r="BX161" s="41"/>
      <c r="BY161" s="41"/>
    </row>
    <row r="162" spans="1:77" s="40" customFormat="1">
      <c r="A162" s="49"/>
      <c r="B162" s="50" t="str">
        <f t="shared" si="198"/>
        <v>14,000 teu</v>
      </c>
      <c r="C162" s="50"/>
      <c r="D162" s="63" t="str">
        <f>IF(D108&lt;=$G$150,D36*'Ship &amp; EF Parameters'!$K19*D90,"")</f>
        <v/>
      </c>
      <c r="E162" s="64" t="str">
        <f>IF(E108&lt;=$G$150,E36*'Ship &amp; EF Parameters'!$K19*E90,"")</f>
        <v/>
      </c>
      <c r="F162" s="64" t="str">
        <f>IF(F108&lt;=$G$150,F36*'Ship &amp; EF Parameters'!$K19*F90,"")</f>
        <v/>
      </c>
      <c r="G162" s="64" t="str">
        <f>IF(G108&lt;=$G$150,G36*'Ship &amp; EF Parameters'!$K19*G90,"")</f>
        <v/>
      </c>
      <c r="H162" s="64" t="str">
        <f>IF(H108&lt;=$G$150,H36*'Ship &amp; EF Parameters'!$K19*H90,"")</f>
        <v/>
      </c>
      <c r="I162" s="64" t="str">
        <f>IF(I108&lt;=$G$150,I36*'Ship &amp; EF Parameters'!$K19*I90,"")</f>
        <v/>
      </c>
      <c r="J162" s="64" t="str">
        <f>IF(J108&lt;=$G$150,J36*'Ship &amp; EF Parameters'!$K19*J90,"")</f>
        <v/>
      </c>
      <c r="K162" s="64">
        <f>IF(K108&lt;=$G$150,K36*'Ship &amp; EF Parameters'!$K19*K90,"")</f>
        <v>923076.92307692312</v>
      </c>
      <c r="L162" s="64">
        <f>IF(L108&lt;=$G$150,L36*'Ship &amp; EF Parameters'!$K19*L90,"")</f>
        <v>999999.99999999988</v>
      </c>
      <c r="M162" s="64">
        <f>IF(M108&lt;=$G$150,M36*'Ship &amp; EF Parameters'!$K19*M90,"")</f>
        <v>1090909.0909090908</v>
      </c>
      <c r="N162" s="65">
        <f>IF(N108&lt;=$G$150,N36*'Ship &amp; EF Parameters'!$K19*N90,"")</f>
        <v>1280000</v>
      </c>
      <c r="O162" s="63" t="str">
        <f>IF(O108&lt;=$G$150,O36*'Ship &amp; EF Parameters'!$K19*O90,"")</f>
        <v/>
      </c>
      <c r="P162" s="64" t="str">
        <f>IF(P108&lt;=$G$150,P36*'Ship &amp; EF Parameters'!$K19*P90,"")</f>
        <v/>
      </c>
      <c r="Q162" s="64" t="str">
        <f>IF(Q108&lt;=$G$150,Q36*'Ship &amp; EF Parameters'!$K19*Q90,"")</f>
        <v/>
      </c>
      <c r="R162" s="64" t="str">
        <f>IF(R108&lt;=$G$150,R36*'Ship &amp; EF Parameters'!$K19*R90,"")</f>
        <v/>
      </c>
      <c r="S162" s="64" t="str">
        <f>IF(S108&lt;=$G$150,S36*'Ship &amp; EF Parameters'!$K19*S90,"")</f>
        <v/>
      </c>
      <c r="T162" s="64" t="str">
        <f>IF(T108&lt;=$G$150,T36*'Ship &amp; EF Parameters'!$K19*T90,"")</f>
        <v/>
      </c>
      <c r="U162" s="64" t="str">
        <f>IF(U108&lt;=$G$150,U36*'Ship &amp; EF Parameters'!$K19*U90,"")</f>
        <v/>
      </c>
      <c r="V162" s="64">
        <f>IF(V108&lt;=$G$150,V36*'Ship &amp; EF Parameters'!$K19*V90,"")</f>
        <v>3323076.923076923</v>
      </c>
      <c r="W162" s="64">
        <f>IF(W108&lt;=$G$150,W36*'Ship &amp; EF Parameters'!$K19*W90,"")</f>
        <v>3800000</v>
      </c>
      <c r="X162" s="64">
        <f>IF(X108&lt;=$G$150,X36*'Ship &amp; EF Parameters'!$K19*X90,"")</f>
        <v>4581818.1818181826</v>
      </c>
      <c r="Y162" s="65">
        <f>IF(Y108&lt;=$G$150,Y36*'Ship &amp; EF Parameters'!$K19*Y90,"")</f>
        <v>5520000</v>
      </c>
      <c r="Z162" s="63" t="str">
        <f>IF(Z108&lt;=$G$150,Z36*'Ship &amp; EF Parameters'!$K19*Z90,"")</f>
        <v/>
      </c>
      <c r="AA162" s="64" t="str">
        <f>IF(AA108&lt;=$G$150,AA36*'Ship &amp; EF Parameters'!$K19*AA90,"")</f>
        <v/>
      </c>
      <c r="AB162" s="64" t="str">
        <f>IF(AB108&lt;=$G$150,AB36*'Ship &amp; EF Parameters'!$K19*AB90,"")</f>
        <v/>
      </c>
      <c r="AC162" s="64" t="str">
        <f>IF(AC108&lt;=$G$150,AC36*'Ship &amp; EF Parameters'!$K19*AC90,"")</f>
        <v/>
      </c>
      <c r="AD162" s="64" t="str">
        <f>IF(AD108&lt;=$G$150,AD36*'Ship &amp; EF Parameters'!$K19*AD90,"")</f>
        <v/>
      </c>
      <c r="AE162" s="64" t="str">
        <f>IF(AE108&lt;=$G$150,AE36*'Ship &amp; EF Parameters'!$K19*AE90,"")</f>
        <v/>
      </c>
      <c r="AF162" s="64" t="str">
        <f>IF(AF108&lt;=$G$150,AF36*'Ship &amp; EF Parameters'!$K19*AF90,"")</f>
        <v/>
      </c>
      <c r="AG162" s="64">
        <f>IF(AG108&lt;=$G$150,AG36*'Ship &amp; EF Parameters'!$K19*AG90,"")</f>
        <v>6153846.153846154</v>
      </c>
      <c r="AH162" s="64">
        <f>IF(AH108&lt;=$G$150,AH36*'Ship &amp; EF Parameters'!$K19*AH90,"")</f>
        <v>7000000.0000000009</v>
      </c>
      <c r="AI162" s="64">
        <f>IF(AI108&lt;=$G$150,AI36*'Ship &amp; EF Parameters'!$K19*AI90,"")</f>
        <v>8363636.3636363642</v>
      </c>
      <c r="AJ162" s="65">
        <f>IF(AJ108&lt;=$G$150,AJ36*'Ship &amp; EF Parameters'!$K19*AJ90,"")</f>
        <v>10400000</v>
      </c>
      <c r="AK162" s="63" t="str">
        <f>IF(AK108&lt;=$G$150,AK36*'Ship &amp; EF Parameters'!$K19*AK90,"")</f>
        <v/>
      </c>
      <c r="AL162" s="64" t="str">
        <f>IF(AL108&lt;=$G$150,AL36*'Ship &amp; EF Parameters'!$K19*AL90,"")</f>
        <v/>
      </c>
      <c r="AM162" s="64" t="str">
        <f>IF(AM108&lt;=$G$150,AM36*'Ship &amp; EF Parameters'!$K19*AM90,"")</f>
        <v/>
      </c>
      <c r="AN162" s="64" t="str">
        <f>IF(AN108&lt;=$G$150,AN36*'Ship &amp; EF Parameters'!$K19*AN90,"")</f>
        <v/>
      </c>
      <c r="AO162" s="64" t="str">
        <f>IF(AO108&lt;=$G$150,AO36*'Ship &amp; EF Parameters'!$K19*AO90,"")</f>
        <v/>
      </c>
      <c r="AP162" s="64" t="str">
        <f>IF(AP108&lt;=$G$150,AP36*'Ship &amp; EF Parameters'!$K19*AP90,"")</f>
        <v/>
      </c>
      <c r="AQ162" s="64" t="str">
        <f>IF(AQ108&lt;=$G$150,AQ36*'Ship &amp; EF Parameters'!$K19*AQ90,"")</f>
        <v/>
      </c>
      <c r="AR162" s="64">
        <f>IF(AR108&lt;=$G$150,AR36*'Ship &amp; EF Parameters'!$K19*AR90,"")</f>
        <v>9046153.846153846</v>
      </c>
      <c r="AS162" s="64">
        <f>IF(AS108&lt;=$G$150,AS36*'Ship &amp; EF Parameters'!$K19*AS90,"")</f>
        <v>10266666.666666668</v>
      </c>
      <c r="AT162" s="64">
        <f>IF(AT108&lt;=$G$150,AT36*'Ship &amp; EF Parameters'!$K19*AT90,"")</f>
        <v>12218181.818181818</v>
      </c>
      <c r="AU162" s="65">
        <f>IF(AU108&lt;=$G$150,AU36*'Ship &amp; EF Parameters'!$K19*AU90,"")</f>
        <v>15120000</v>
      </c>
      <c r="AV162" s="63" t="str">
        <f>IF(AV108&lt;=$G$150,AV36*'Ship &amp; EF Parameters'!$K19*AV90,"")</f>
        <v/>
      </c>
      <c r="AW162" s="64" t="str">
        <f>IF(AW108&lt;=$G$150,AW36*'Ship &amp; EF Parameters'!$K19*AW90,"")</f>
        <v/>
      </c>
      <c r="AX162" s="64" t="str">
        <f>IF(AX108&lt;=$G$150,AX36*'Ship &amp; EF Parameters'!$K19*AX90,"")</f>
        <v/>
      </c>
      <c r="AY162" s="64" t="str">
        <f>IF(AY108&lt;=$G$150,AY36*'Ship &amp; EF Parameters'!$K19*AY90,"")</f>
        <v/>
      </c>
      <c r="AZ162" s="64" t="str">
        <f>IF(AZ108&lt;=$G$150,AZ36*'Ship &amp; EF Parameters'!$K19*AZ90,"")</f>
        <v/>
      </c>
      <c r="BA162" s="64" t="str">
        <f>IF(BA108&lt;=$G$150,BA36*'Ship &amp; EF Parameters'!$K19*BA90,"")</f>
        <v/>
      </c>
      <c r="BB162" s="64" t="str">
        <f>IF(BB108&lt;=$G$150,BB36*'Ship &amp; EF Parameters'!$K19*BB90,"")</f>
        <v/>
      </c>
      <c r="BC162" s="64">
        <f>IF(BC108&lt;=$G$150,BC36*'Ship &amp; EF Parameters'!$K19*BC90,"")</f>
        <v>11630769.230769228</v>
      </c>
      <c r="BD162" s="64">
        <f>IF(BD108&lt;=$G$150,BD36*'Ship &amp; EF Parameters'!$K19*BD90,"")</f>
        <v>13800000</v>
      </c>
      <c r="BE162" s="64">
        <f>IF(BE108&lt;=$G$150,BE36*'Ship &amp; EF Parameters'!$K19*BE90,"")</f>
        <v>16363636.363636361</v>
      </c>
      <c r="BF162" s="65">
        <f>IF(BF108&lt;=$G$150,BF36*'Ship &amp; EF Parameters'!$K19*BF90,"")</f>
        <v>20160000</v>
      </c>
      <c r="BG162" s="41"/>
      <c r="BH162" s="41"/>
      <c r="BI162" s="41"/>
      <c r="BJ162" s="41"/>
      <c r="BK162" s="41"/>
      <c r="BL162" s="41"/>
      <c r="BM162" s="41"/>
      <c r="BN162" s="41"/>
      <c r="BO162" s="41"/>
      <c r="BP162" s="41"/>
      <c r="BQ162" s="41"/>
      <c r="BR162" s="41"/>
      <c r="BS162" s="41"/>
      <c r="BT162" s="41"/>
      <c r="BU162" s="41"/>
      <c r="BV162" s="41"/>
      <c r="BW162" s="41"/>
      <c r="BX162" s="41"/>
      <c r="BY162" s="41"/>
    </row>
    <row r="163" spans="1:77" s="40" customFormat="1">
      <c r="A163" s="189"/>
      <c r="B163" s="54" t="str">
        <f t="shared" si="198"/>
        <v>17,000 teu</v>
      </c>
      <c r="C163" s="54"/>
      <c r="D163" s="66" t="str">
        <f>IF(D109&lt;=$G$150,D37*'Ship &amp; EF Parameters'!$K20*D91,"")</f>
        <v/>
      </c>
      <c r="E163" s="67" t="str">
        <f>IF(E109&lt;=$G$150,E37*'Ship &amp; EF Parameters'!$K20*E91,"")</f>
        <v/>
      </c>
      <c r="F163" s="67" t="str">
        <f>IF(F109&lt;=$G$150,F37*'Ship &amp; EF Parameters'!$K20*F91,"")</f>
        <v/>
      </c>
      <c r="G163" s="67" t="str">
        <f>IF(G109&lt;=$G$150,G37*'Ship &amp; EF Parameters'!$K20*G91,"")</f>
        <v/>
      </c>
      <c r="H163" s="67" t="str">
        <f>IF(H109&lt;=$G$150,H37*'Ship &amp; EF Parameters'!$K20*H91,"")</f>
        <v/>
      </c>
      <c r="I163" s="67" t="str">
        <f>IF(I109&lt;=$G$150,I37*'Ship &amp; EF Parameters'!$K20*I91,"")</f>
        <v/>
      </c>
      <c r="J163" s="67" t="str">
        <f>IF(J109&lt;=$G$150,J37*'Ship &amp; EF Parameters'!$K20*J91,"")</f>
        <v/>
      </c>
      <c r="K163" s="67">
        <f>IF(K109&lt;=$G$150,K37*'Ship &amp; EF Parameters'!$K20*K91,"")</f>
        <v>692307.69230769237</v>
      </c>
      <c r="L163" s="67">
        <f>IF(L109&lt;=$G$150,L37*'Ship &amp; EF Parameters'!$K20*L91,"")</f>
        <v>750000</v>
      </c>
      <c r="M163" s="67">
        <f>IF(M109&lt;=$G$150,M37*'Ship &amp; EF Parameters'!$K20*M91,"")</f>
        <v>872727.27272727271</v>
      </c>
      <c r="N163" s="68">
        <f>IF(N109&lt;=$G$150,N37*'Ship &amp; EF Parameters'!$K20*N91,"")</f>
        <v>1020000</v>
      </c>
      <c r="O163" s="66" t="str">
        <f>IF(O109&lt;=$G$150,O37*'Ship &amp; EF Parameters'!$K20*O91,"")</f>
        <v/>
      </c>
      <c r="P163" s="67" t="str">
        <f>IF(P109&lt;=$G$150,P37*'Ship &amp; EF Parameters'!$K20*P91,"")</f>
        <v/>
      </c>
      <c r="Q163" s="67" t="str">
        <f>IF(Q109&lt;=$G$150,Q37*'Ship &amp; EF Parameters'!$K20*Q91,"")</f>
        <v/>
      </c>
      <c r="R163" s="67" t="str">
        <f>IF(R109&lt;=$G$150,R37*'Ship &amp; EF Parameters'!$K20*R91,"")</f>
        <v/>
      </c>
      <c r="S163" s="67" t="str">
        <f>IF(S109&lt;=$G$150,S37*'Ship &amp; EF Parameters'!$K20*S91,"")</f>
        <v/>
      </c>
      <c r="T163" s="67" t="str">
        <f>IF(T109&lt;=$G$150,T37*'Ship &amp; EF Parameters'!$K20*T91,"")</f>
        <v/>
      </c>
      <c r="U163" s="67" t="str">
        <f>IF(U109&lt;=$G$150,U37*'Ship &amp; EF Parameters'!$K20*U91,"")</f>
        <v/>
      </c>
      <c r="V163" s="67">
        <f>IF(V109&lt;=$G$150,V37*'Ship &amp; EF Parameters'!$K20*V91,"")</f>
        <v>3576923.076923077</v>
      </c>
      <c r="W163" s="67">
        <f>IF(W109&lt;=$G$150,W37*'Ship &amp; EF Parameters'!$K20*W91,"")</f>
        <v>4068750</v>
      </c>
      <c r="X163" s="67">
        <f>IF(X109&lt;=$G$150,X37*'Ship &amp; EF Parameters'!$K20*X91,"")</f>
        <v>4861363.6363636367</v>
      </c>
      <c r="Y163" s="68">
        <f>IF(Y109&lt;=$G$150,Y37*'Ship &amp; EF Parameters'!$K20*Y91,"")</f>
        <v>5812500</v>
      </c>
      <c r="Z163" s="66" t="str">
        <f>IF(Z109&lt;=$G$150,Z37*'Ship &amp; EF Parameters'!$K20*Z91,"")</f>
        <v/>
      </c>
      <c r="AA163" s="67" t="str">
        <f>IF(AA109&lt;=$G$150,AA37*'Ship &amp; EF Parameters'!$K20*AA91,"")</f>
        <v/>
      </c>
      <c r="AB163" s="67" t="str">
        <f>IF(AB109&lt;=$G$150,AB37*'Ship &amp; EF Parameters'!$K20*AB91,"")</f>
        <v/>
      </c>
      <c r="AC163" s="67" t="str">
        <f>IF(AC109&lt;=$G$150,AC37*'Ship &amp; EF Parameters'!$K20*AC91,"")</f>
        <v/>
      </c>
      <c r="AD163" s="67" t="str">
        <f>IF(AD109&lt;=$G$150,AD37*'Ship &amp; EF Parameters'!$K20*AD91,"")</f>
        <v/>
      </c>
      <c r="AE163" s="67" t="str">
        <f>IF(AE109&lt;=$G$150,AE37*'Ship &amp; EF Parameters'!$K20*AE91,"")</f>
        <v/>
      </c>
      <c r="AF163" s="67" t="str">
        <f>IF(AF109&lt;=$G$150,AF37*'Ship &amp; EF Parameters'!$K20*AF91,"")</f>
        <v/>
      </c>
      <c r="AG163" s="67">
        <f>IF(AG109&lt;=$G$150,AG37*'Ship &amp; EF Parameters'!$K20*AG91,"")</f>
        <v>6542307.692307693</v>
      </c>
      <c r="AH163" s="67">
        <f>IF(AH109&lt;=$G$150,AH37*'Ship &amp; EF Parameters'!$K20*AH91,"")</f>
        <v>7762500</v>
      </c>
      <c r="AI163" s="67">
        <f>IF(AI109&lt;=$G$150,AI37*'Ship &amp; EF Parameters'!$K20*AI91,"")</f>
        <v>9204545.4545454551</v>
      </c>
      <c r="AJ163" s="68">
        <f>IF(AJ109&lt;=$G$150,AJ37*'Ship &amp; EF Parameters'!$K20*AJ91,"")</f>
        <v>10935000</v>
      </c>
      <c r="AK163" s="66" t="str">
        <f>IF(AK109&lt;=$G$150,AK37*'Ship &amp; EF Parameters'!$K20*AK91,"")</f>
        <v/>
      </c>
      <c r="AL163" s="67" t="str">
        <f>IF(AL109&lt;=$G$150,AL37*'Ship &amp; EF Parameters'!$K20*AL91,"")</f>
        <v/>
      </c>
      <c r="AM163" s="67" t="str">
        <f>IF(AM109&lt;=$G$150,AM37*'Ship &amp; EF Parameters'!$K20*AM91,"")</f>
        <v/>
      </c>
      <c r="AN163" s="67" t="str">
        <f>IF(AN109&lt;=$G$150,AN37*'Ship &amp; EF Parameters'!$K20*AN91,"")</f>
        <v/>
      </c>
      <c r="AO163" s="67" t="str">
        <f>IF(AO109&lt;=$G$150,AO37*'Ship &amp; EF Parameters'!$K20*AO91,"")</f>
        <v/>
      </c>
      <c r="AP163" s="67" t="str">
        <f>IF(AP109&lt;=$G$150,AP37*'Ship &amp; EF Parameters'!$K20*AP91,"")</f>
        <v/>
      </c>
      <c r="AQ163" s="67" t="str">
        <f>IF(AQ109&lt;=$G$150,AQ37*'Ship &amp; EF Parameters'!$K20*AQ91,"")</f>
        <v/>
      </c>
      <c r="AR163" s="67">
        <f>IF(AR109&lt;=$G$150,AR37*'Ship &amp; EF Parameters'!$K20*AR91,"")</f>
        <v>9773076.9230769239</v>
      </c>
      <c r="AS163" s="67">
        <f>IF(AS109&lt;=$G$150,AS37*'Ship &amp; EF Parameters'!$K20*AS91,"")</f>
        <v>11550000</v>
      </c>
      <c r="AT163" s="67">
        <f>IF(AT109&lt;=$G$150,AT37*'Ship &amp; EF Parameters'!$K20*AT91,"")</f>
        <v>13650000</v>
      </c>
      <c r="AU163" s="68">
        <f>IF(AU109&lt;=$G$150,AU37*'Ship &amp; EF Parameters'!$K20*AU91,"")</f>
        <v>16170000</v>
      </c>
      <c r="AV163" s="66" t="str">
        <f>IF(AV109&lt;=$G$150,AV37*'Ship &amp; EF Parameters'!$K20*AV91,"")</f>
        <v/>
      </c>
      <c r="AW163" s="67" t="str">
        <f>IF(AW109&lt;=$G$150,AW37*'Ship &amp; EF Parameters'!$K20*AW91,"")</f>
        <v/>
      </c>
      <c r="AX163" s="67" t="str">
        <f>IF(AX109&lt;=$G$150,AX37*'Ship &amp; EF Parameters'!$K20*AX91,"")</f>
        <v/>
      </c>
      <c r="AY163" s="67" t="str">
        <f>IF(AY109&lt;=$G$150,AY37*'Ship &amp; EF Parameters'!$K20*AY91,"")</f>
        <v/>
      </c>
      <c r="AZ163" s="67" t="str">
        <f>IF(AZ109&lt;=$G$150,AZ37*'Ship &amp; EF Parameters'!$K20*AZ91,"")</f>
        <v/>
      </c>
      <c r="BA163" s="67" t="str">
        <f>IF(BA109&lt;=$G$150,BA37*'Ship &amp; EF Parameters'!$K20*BA91,"")</f>
        <v/>
      </c>
      <c r="BB163" s="67" t="str">
        <f>IF(BB109&lt;=$G$150,BB37*'Ship &amp; EF Parameters'!$K20*BB91,"")</f>
        <v/>
      </c>
      <c r="BC163" s="67">
        <f>IF(BC109&lt;=$G$150,BC37*'Ship &amp; EF Parameters'!$K20*BC91,"")</f>
        <v>12692307.692307692</v>
      </c>
      <c r="BD163" s="67">
        <f>IF(BD109&lt;=$G$150,BD37*'Ship &amp; EF Parameters'!$K20*BD91,"")</f>
        <v>15000000</v>
      </c>
      <c r="BE163" s="67">
        <f>IF(BE109&lt;=$G$150,BE37*'Ship &amp; EF Parameters'!$K20*BE91,"")</f>
        <v>17727272.72727273</v>
      </c>
      <c r="BF163" s="68">
        <f>IF(BF109&lt;=$G$150,BF37*'Ship &amp; EF Parameters'!$K20*BF91,"")</f>
        <v>21750000</v>
      </c>
      <c r="BG163" s="41"/>
      <c r="BH163" s="41"/>
      <c r="BI163" s="41"/>
      <c r="BJ163" s="41"/>
      <c r="BK163" s="41"/>
      <c r="BL163" s="41"/>
      <c r="BM163" s="41"/>
      <c r="BN163" s="41"/>
      <c r="BO163" s="41"/>
      <c r="BP163" s="41"/>
      <c r="BQ163" s="41"/>
      <c r="BR163" s="41"/>
      <c r="BS163" s="41"/>
      <c r="BT163" s="41"/>
      <c r="BU163" s="41"/>
      <c r="BV163" s="41"/>
      <c r="BW163" s="41"/>
      <c r="BX163" s="41"/>
      <c r="BY163" s="41"/>
    </row>
    <row r="164" spans="1:77" s="40" customFormat="1">
      <c r="A164" s="58" t="str">
        <f>A$20</f>
        <v>Bulk</v>
      </c>
      <c r="B164" s="59" t="str">
        <f t="shared" si="198"/>
        <v>Handymax</v>
      </c>
      <c r="C164" s="59"/>
      <c r="D164" s="69" t="str">
        <f>IF(D110&lt;=$G$151,D38*'Ship &amp; EF Parameters'!$K21*D92,"")</f>
        <v/>
      </c>
      <c r="E164" s="70" t="str">
        <f>IF(E110&lt;=$G$151,E38*'Ship &amp; EF Parameters'!$K21*E92,"")</f>
        <v/>
      </c>
      <c r="F164" s="70" t="str">
        <f>IF(F110&lt;=$G$151,F38*'Ship &amp; EF Parameters'!$K21*F92,"")</f>
        <v/>
      </c>
      <c r="G164" s="70" t="str">
        <f>IF(G110&lt;=$G$151,G38*'Ship &amp; EF Parameters'!$K21*G92,"")</f>
        <v/>
      </c>
      <c r="H164" s="70" t="str">
        <f>IF(H110&lt;=$G$151,H38*'Ship &amp; EF Parameters'!$K21*H92,"")</f>
        <v/>
      </c>
      <c r="I164" s="70" t="str">
        <f>IF(I110&lt;=$G$151,I38*'Ship &amp; EF Parameters'!$K21*I92,"")</f>
        <v/>
      </c>
      <c r="J164" s="70" t="str">
        <f>IF(J110&lt;=$G$151,J38*'Ship &amp; EF Parameters'!$K21*J92,"")</f>
        <v/>
      </c>
      <c r="K164" s="70" t="str">
        <f>IF(K110&lt;=$G$151,K38*'Ship &amp; EF Parameters'!$K21*K92,"")</f>
        <v/>
      </c>
      <c r="L164" s="70" t="str">
        <f>IF(L110&lt;=$G$151,L38*'Ship &amp; EF Parameters'!$K21*L92,"")</f>
        <v/>
      </c>
      <c r="M164" s="70" t="str">
        <f>IF(M110&lt;=$G$151,M38*'Ship &amp; EF Parameters'!$K21*M92,"")</f>
        <v/>
      </c>
      <c r="N164" s="71" t="str">
        <f>IF(N110&lt;=$G$151,N38*'Ship &amp; EF Parameters'!$K21*N92,"")</f>
        <v/>
      </c>
      <c r="O164" s="69" t="str">
        <f>IF(O110&lt;=$G$151,O38*'Ship &amp; EF Parameters'!$K21*O92,"")</f>
        <v/>
      </c>
      <c r="P164" s="70" t="str">
        <f>IF(P110&lt;=$G$151,P38*'Ship &amp; EF Parameters'!$K21*P92,"")</f>
        <v/>
      </c>
      <c r="Q164" s="70" t="str">
        <f>IF(Q110&lt;=$G$151,Q38*'Ship &amp; EF Parameters'!$K21*Q92,"")</f>
        <v/>
      </c>
      <c r="R164" s="70" t="str">
        <f>IF(R110&lt;=$G$151,R38*'Ship &amp; EF Parameters'!$K21*R92,"")</f>
        <v/>
      </c>
      <c r="S164" s="70" t="str">
        <f>IF(S110&lt;=$G$151,S38*'Ship &amp; EF Parameters'!$K21*S92,"")</f>
        <v/>
      </c>
      <c r="T164" s="70" t="str">
        <f>IF(T110&lt;=$G$151,T38*'Ship &amp; EF Parameters'!$K21*T92,"")</f>
        <v/>
      </c>
      <c r="U164" s="70" t="str">
        <f>IF(U110&lt;=$G$151,U38*'Ship &amp; EF Parameters'!$K21*U92,"")</f>
        <v/>
      </c>
      <c r="V164" s="70" t="str">
        <f>IF(V110&lt;=$G$151,V38*'Ship &amp; EF Parameters'!$K21*V92,"")</f>
        <v/>
      </c>
      <c r="W164" s="70" t="str">
        <f>IF(W110&lt;=$G$151,W38*'Ship &amp; EF Parameters'!$K21*W92,"")</f>
        <v/>
      </c>
      <c r="X164" s="70" t="str">
        <f>IF(X110&lt;=$G$151,X38*'Ship &amp; EF Parameters'!$K21*X92,"")</f>
        <v/>
      </c>
      <c r="Y164" s="71" t="str">
        <f>IF(Y110&lt;=$G$151,Y38*'Ship &amp; EF Parameters'!$K21*Y92,"")</f>
        <v/>
      </c>
      <c r="Z164" s="69" t="str">
        <f>IF(Z110&lt;=$G$151,Z38*'Ship &amp; EF Parameters'!$K21*Z92,"")</f>
        <v/>
      </c>
      <c r="AA164" s="70" t="str">
        <f>IF(AA110&lt;=$G$151,AA38*'Ship &amp; EF Parameters'!$K21*AA92,"")</f>
        <v/>
      </c>
      <c r="AB164" s="70" t="str">
        <f>IF(AB110&lt;=$G$151,AB38*'Ship &amp; EF Parameters'!$K21*AB92,"")</f>
        <v/>
      </c>
      <c r="AC164" s="70" t="str">
        <f>IF(AC110&lt;=$G$151,AC38*'Ship &amp; EF Parameters'!$K21*AC92,"")</f>
        <v/>
      </c>
      <c r="AD164" s="70" t="str">
        <f>IF(AD110&lt;=$G$151,AD38*'Ship &amp; EF Parameters'!$K21*AD92,"")</f>
        <v/>
      </c>
      <c r="AE164" s="70" t="str">
        <f>IF(AE110&lt;=$G$151,AE38*'Ship &amp; EF Parameters'!$K21*AE92,"")</f>
        <v/>
      </c>
      <c r="AF164" s="70" t="str">
        <f>IF(AF110&lt;=$G$151,AF38*'Ship &amp; EF Parameters'!$K21*AF92,"")</f>
        <v/>
      </c>
      <c r="AG164" s="70" t="str">
        <f>IF(AG110&lt;=$G$151,AG38*'Ship &amp; EF Parameters'!$K21*AG92,"")</f>
        <v/>
      </c>
      <c r="AH164" s="70" t="str">
        <f>IF(AH110&lt;=$G$151,AH38*'Ship &amp; EF Parameters'!$K21*AH92,"")</f>
        <v/>
      </c>
      <c r="AI164" s="70" t="str">
        <f>IF(AI110&lt;=$G$151,AI38*'Ship &amp; EF Parameters'!$K21*AI92,"")</f>
        <v/>
      </c>
      <c r="AJ164" s="71" t="str">
        <f>IF(AJ110&lt;=$G$151,AJ38*'Ship &amp; EF Parameters'!$K21*AJ92,"")</f>
        <v/>
      </c>
      <c r="AK164" s="69" t="str">
        <f>IF(AK110&lt;=$G$151,AK38*'Ship &amp; EF Parameters'!$K21*AK92,"")</f>
        <v/>
      </c>
      <c r="AL164" s="70" t="str">
        <f>IF(AL110&lt;=$G$151,AL38*'Ship &amp; EF Parameters'!$K21*AL92,"")</f>
        <v/>
      </c>
      <c r="AM164" s="70" t="str">
        <f>IF(AM110&lt;=$G$151,AM38*'Ship &amp; EF Parameters'!$K21*AM92,"")</f>
        <v/>
      </c>
      <c r="AN164" s="70" t="str">
        <f>IF(AN110&lt;=$G$151,AN38*'Ship &amp; EF Parameters'!$K21*AN92,"")</f>
        <v/>
      </c>
      <c r="AO164" s="70" t="str">
        <f>IF(AO110&lt;=$G$151,AO38*'Ship &amp; EF Parameters'!$K21*AO92,"")</f>
        <v/>
      </c>
      <c r="AP164" s="70" t="str">
        <f>IF(AP110&lt;=$G$151,AP38*'Ship &amp; EF Parameters'!$K21*AP92,"")</f>
        <v/>
      </c>
      <c r="AQ164" s="70" t="str">
        <f>IF(AQ110&lt;=$G$151,AQ38*'Ship &amp; EF Parameters'!$K21*AQ92,"")</f>
        <v/>
      </c>
      <c r="AR164" s="70" t="str">
        <f>IF(AR110&lt;=$G$151,AR38*'Ship &amp; EF Parameters'!$K21*AR92,"")</f>
        <v/>
      </c>
      <c r="AS164" s="70" t="str">
        <f>IF(AS110&lt;=$G$151,AS38*'Ship &amp; EF Parameters'!$K21*AS92,"")</f>
        <v/>
      </c>
      <c r="AT164" s="70" t="str">
        <f>IF(AT110&lt;=$G$151,AT38*'Ship &amp; EF Parameters'!$K21*AT92,"")</f>
        <v/>
      </c>
      <c r="AU164" s="71" t="str">
        <f>IF(AU110&lt;=$G$151,AU38*'Ship &amp; EF Parameters'!$K21*AU92,"")</f>
        <v/>
      </c>
      <c r="AV164" s="69" t="str">
        <f>IF(AV110&lt;=$G$151,AV38*'Ship &amp; EF Parameters'!$K21*AV92,"")</f>
        <v/>
      </c>
      <c r="AW164" s="70" t="str">
        <f>IF(AW110&lt;=$G$151,AW38*'Ship &amp; EF Parameters'!$K21*AW92,"")</f>
        <v/>
      </c>
      <c r="AX164" s="70" t="str">
        <f>IF(AX110&lt;=$G$151,AX38*'Ship &amp; EF Parameters'!$K21*AX92,"")</f>
        <v/>
      </c>
      <c r="AY164" s="70" t="str">
        <f>IF(AY110&lt;=$G$151,AY38*'Ship &amp; EF Parameters'!$K21*AY92,"")</f>
        <v/>
      </c>
      <c r="AZ164" s="70" t="str">
        <f>IF(AZ110&lt;=$G$151,AZ38*'Ship &amp; EF Parameters'!$K21*AZ92,"")</f>
        <v/>
      </c>
      <c r="BA164" s="70" t="str">
        <f>IF(BA110&lt;=$G$151,BA38*'Ship &amp; EF Parameters'!$K21*BA92,"")</f>
        <v/>
      </c>
      <c r="BB164" s="70" t="str">
        <f>IF(BB110&lt;=$G$151,BB38*'Ship &amp; EF Parameters'!$K21*BB92,"")</f>
        <v/>
      </c>
      <c r="BC164" s="70" t="str">
        <f>IF(BC110&lt;=$G$151,BC38*'Ship &amp; EF Parameters'!$K21*BC92,"")</f>
        <v/>
      </c>
      <c r="BD164" s="70" t="str">
        <f>IF(BD110&lt;=$G$151,BD38*'Ship &amp; EF Parameters'!$K21*BD92,"")</f>
        <v/>
      </c>
      <c r="BE164" s="70" t="str">
        <f>IF(BE110&lt;=$G$151,BE38*'Ship &amp; EF Parameters'!$K21*BE92,"")</f>
        <v/>
      </c>
      <c r="BF164" s="71" t="str">
        <f>IF(BF110&lt;=$G$151,BF38*'Ship &amp; EF Parameters'!$K21*BF92,"")</f>
        <v/>
      </c>
      <c r="BG164" s="41"/>
      <c r="BH164" s="41"/>
      <c r="BI164" s="41"/>
      <c r="BJ164" s="41"/>
      <c r="BK164" s="41"/>
      <c r="BL164" s="41"/>
      <c r="BM164" s="41"/>
      <c r="BN164" s="41"/>
      <c r="BO164" s="41"/>
      <c r="BP164" s="41"/>
      <c r="BQ164" s="41"/>
      <c r="BR164" s="41"/>
      <c r="BS164" s="41"/>
      <c r="BT164" s="41"/>
      <c r="BU164" s="41"/>
      <c r="BV164" s="41"/>
      <c r="BW164" s="41"/>
      <c r="BX164" s="41"/>
      <c r="BY164" s="41"/>
    </row>
    <row r="165" spans="1:77" s="40" customFormat="1">
      <c r="A165" s="49"/>
      <c r="B165" s="50" t="str">
        <f t="shared" si="198"/>
        <v>Panamax</v>
      </c>
      <c r="C165" s="50"/>
      <c r="D165" s="63" t="str">
        <f>IF(D111&lt;=$G$151,D39*'Ship &amp; EF Parameters'!$K22*D93,"")</f>
        <v/>
      </c>
      <c r="E165" s="64" t="str">
        <f>IF(E111&lt;=$G$151,E39*'Ship &amp; EF Parameters'!$K22*E93,"")</f>
        <v/>
      </c>
      <c r="F165" s="64" t="str">
        <f>IF(F111&lt;=$G$151,F39*'Ship &amp; EF Parameters'!$K22*F93,"")</f>
        <v/>
      </c>
      <c r="G165" s="64" t="str">
        <f>IF(G111&lt;=$G$151,G39*'Ship &amp; EF Parameters'!$K22*G93,"")</f>
        <v/>
      </c>
      <c r="H165" s="64" t="str">
        <f>IF(H111&lt;=$G$151,H39*'Ship &amp; EF Parameters'!$K22*H93,"")</f>
        <v/>
      </c>
      <c r="I165" s="64" t="str">
        <f>IF(I111&lt;=$G$151,I39*'Ship &amp; EF Parameters'!$K22*I93,"")</f>
        <v/>
      </c>
      <c r="J165" s="64" t="str">
        <f>IF(J111&lt;=$G$151,J39*'Ship &amp; EF Parameters'!$K22*J93,"")</f>
        <v/>
      </c>
      <c r="K165" s="64" t="str">
        <f>IF(K111&lt;=$G$151,K39*'Ship &amp; EF Parameters'!$K22*K93,"")</f>
        <v/>
      </c>
      <c r="L165" s="64" t="str">
        <f>IF(L111&lt;=$G$151,L39*'Ship &amp; EF Parameters'!$K22*L93,"")</f>
        <v/>
      </c>
      <c r="M165" s="64" t="str">
        <f>IF(M111&lt;=$G$151,M39*'Ship &amp; EF Parameters'!$K22*M93,"")</f>
        <v/>
      </c>
      <c r="N165" s="65" t="str">
        <f>IF(N111&lt;=$G$151,N39*'Ship &amp; EF Parameters'!$K22*N93,"")</f>
        <v/>
      </c>
      <c r="O165" s="63" t="str">
        <f>IF(O111&lt;=$G$151,O39*'Ship &amp; EF Parameters'!$K22*O93,"")</f>
        <v/>
      </c>
      <c r="P165" s="64" t="str">
        <f>IF(P111&lt;=$G$151,P39*'Ship &amp; EF Parameters'!$K22*P93,"")</f>
        <v/>
      </c>
      <c r="Q165" s="64" t="str">
        <f>IF(Q111&lt;=$G$151,Q39*'Ship &amp; EF Parameters'!$K22*Q93,"")</f>
        <v/>
      </c>
      <c r="R165" s="64" t="str">
        <f>IF(R111&lt;=$G$151,R39*'Ship &amp; EF Parameters'!$K22*R93,"")</f>
        <v/>
      </c>
      <c r="S165" s="64" t="str">
        <f>IF(S111&lt;=$G$151,S39*'Ship &amp; EF Parameters'!$K22*S93,"")</f>
        <v/>
      </c>
      <c r="T165" s="64" t="str">
        <f>IF(T111&lt;=$G$151,T39*'Ship &amp; EF Parameters'!$K22*T93,"")</f>
        <v/>
      </c>
      <c r="U165" s="64" t="str">
        <f>IF(U111&lt;=$G$151,U39*'Ship &amp; EF Parameters'!$K22*U93,"")</f>
        <v/>
      </c>
      <c r="V165" s="64" t="str">
        <f>IF(V111&lt;=$G$151,V39*'Ship &amp; EF Parameters'!$K22*V93,"")</f>
        <v/>
      </c>
      <c r="W165" s="64" t="str">
        <f>IF(W111&lt;=$G$151,W39*'Ship &amp; EF Parameters'!$K22*W93,"")</f>
        <v/>
      </c>
      <c r="X165" s="64" t="str">
        <f>IF(X111&lt;=$G$151,X39*'Ship &amp; EF Parameters'!$K22*X93,"")</f>
        <v/>
      </c>
      <c r="Y165" s="65" t="str">
        <f>IF(Y111&lt;=$G$151,Y39*'Ship &amp; EF Parameters'!$K22*Y93,"")</f>
        <v/>
      </c>
      <c r="Z165" s="63" t="str">
        <f>IF(Z111&lt;=$G$151,Z39*'Ship &amp; EF Parameters'!$K22*Z93,"")</f>
        <v/>
      </c>
      <c r="AA165" s="64" t="str">
        <f>IF(AA111&lt;=$G$151,AA39*'Ship &amp; EF Parameters'!$K22*AA93,"")</f>
        <v/>
      </c>
      <c r="AB165" s="64" t="str">
        <f>IF(AB111&lt;=$G$151,AB39*'Ship &amp; EF Parameters'!$K22*AB93,"")</f>
        <v/>
      </c>
      <c r="AC165" s="64" t="str">
        <f>IF(AC111&lt;=$G$151,AC39*'Ship &amp; EF Parameters'!$K22*AC93,"")</f>
        <v/>
      </c>
      <c r="AD165" s="64" t="str">
        <f>IF(AD111&lt;=$G$151,AD39*'Ship &amp; EF Parameters'!$K22*AD93,"")</f>
        <v/>
      </c>
      <c r="AE165" s="64" t="str">
        <f>IF(AE111&lt;=$G$151,AE39*'Ship &amp; EF Parameters'!$K22*AE93,"")</f>
        <v/>
      </c>
      <c r="AF165" s="64" t="str">
        <f>IF(AF111&lt;=$G$151,AF39*'Ship &amp; EF Parameters'!$K22*AF93,"")</f>
        <v/>
      </c>
      <c r="AG165" s="64" t="str">
        <f>IF(AG111&lt;=$G$151,AG39*'Ship &amp; EF Parameters'!$K22*AG93,"")</f>
        <v/>
      </c>
      <c r="AH165" s="64" t="str">
        <f>IF(AH111&lt;=$G$151,AH39*'Ship &amp; EF Parameters'!$K22*AH93,"")</f>
        <v/>
      </c>
      <c r="AI165" s="64" t="str">
        <f>IF(AI111&lt;=$G$151,AI39*'Ship &amp; EF Parameters'!$K22*AI93,"")</f>
        <v/>
      </c>
      <c r="AJ165" s="65" t="str">
        <f>IF(AJ111&lt;=$G$151,AJ39*'Ship &amp; EF Parameters'!$K22*AJ93,"")</f>
        <v/>
      </c>
      <c r="AK165" s="63" t="str">
        <f>IF(AK111&lt;=$G$151,AK39*'Ship &amp; EF Parameters'!$K22*AK93,"")</f>
        <v/>
      </c>
      <c r="AL165" s="64" t="str">
        <f>IF(AL111&lt;=$G$151,AL39*'Ship &amp; EF Parameters'!$K22*AL93,"")</f>
        <v/>
      </c>
      <c r="AM165" s="64" t="str">
        <f>IF(AM111&lt;=$G$151,AM39*'Ship &amp; EF Parameters'!$K22*AM93,"")</f>
        <v/>
      </c>
      <c r="AN165" s="64" t="str">
        <f>IF(AN111&lt;=$G$151,AN39*'Ship &amp; EF Parameters'!$K22*AN93,"")</f>
        <v/>
      </c>
      <c r="AO165" s="64" t="str">
        <f>IF(AO111&lt;=$G$151,AO39*'Ship &amp; EF Parameters'!$K22*AO93,"")</f>
        <v/>
      </c>
      <c r="AP165" s="64" t="str">
        <f>IF(AP111&lt;=$G$151,AP39*'Ship &amp; EF Parameters'!$K22*AP93,"")</f>
        <v/>
      </c>
      <c r="AQ165" s="64" t="str">
        <f>IF(AQ111&lt;=$G$151,AQ39*'Ship &amp; EF Parameters'!$K22*AQ93,"")</f>
        <v/>
      </c>
      <c r="AR165" s="64" t="str">
        <f>IF(AR111&lt;=$G$151,AR39*'Ship &amp; EF Parameters'!$K22*AR93,"")</f>
        <v/>
      </c>
      <c r="AS165" s="64" t="str">
        <f>IF(AS111&lt;=$G$151,AS39*'Ship &amp; EF Parameters'!$K22*AS93,"")</f>
        <v/>
      </c>
      <c r="AT165" s="64" t="str">
        <f>IF(AT111&lt;=$G$151,AT39*'Ship &amp; EF Parameters'!$K22*AT93,"")</f>
        <v/>
      </c>
      <c r="AU165" s="65" t="str">
        <f>IF(AU111&lt;=$G$151,AU39*'Ship &amp; EF Parameters'!$K22*AU93,"")</f>
        <v/>
      </c>
      <c r="AV165" s="63" t="str">
        <f>IF(AV111&lt;=$G$151,AV39*'Ship &amp; EF Parameters'!$K22*AV93,"")</f>
        <v/>
      </c>
      <c r="AW165" s="64" t="str">
        <f>IF(AW111&lt;=$G$151,AW39*'Ship &amp; EF Parameters'!$K22*AW93,"")</f>
        <v/>
      </c>
      <c r="AX165" s="64" t="str">
        <f>IF(AX111&lt;=$G$151,AX39*'Ship &amp; EF Parameters'!$K22*AX93,"")</f>
        <v/>
      </c>
      <c r="AY165" s="64" t="str">
        <f>IF(AY111&lt;=$G$151,AY39*'Ship &amp; EF Parameters'!$K22*AY93,"")</f>
        <v/>
      </c>
      <c r="AZ165" s="64" t="str">
        <f>IF(AZ111&lt;=$G$151,AZ39*'Ship &amp; EF Parameters'!$K22*AZ93,"")</f>
        <v/>
      </c>
      <c r="BA165" s="64" t="str">
        <f>IF(BA111&lt;=$G$151,BA39*'Ship &amp; EF Parameters'!$K22*BA93,"")</f>
        <v/>
      </c>
      <c r="BB165" s="64" t="str">
        <f>IF(BB111&lt;=$G$151,BB39*'Ship &amp; EF Parameters'!$K22*BB93,"")</f>
        <v/>
      </c>
      <c r="BC165" s="64" t="str">
        <f>IF(BC111&lt;=$G$151,BC39*'Ship &amp; EF Parameters'!$K22*BC93,"")</f>
        <v/>
      </c>
      <c r="BD165" s="64" t="str">
        <f>IF(BD111&lt;=$G$151,BD39*'Ship &amp; EF Parameters'!$K22*BD93,"")</f>
        <v/>
      </c>
      <c r="BE165" s="64" t="str">
        <f>IF(BE111&lt;=$G$151,BE39*'Ship &amp; EF Parameters'!$K22*BE93,"")</f>
        <v/>
      </c>
      <c r="BF165" s="65" t="str">
        <f>IF(BF111&lt;=$G$151,BF39*'Ship &amp; EF Parameters'!$K22*BF93,"")</f>
        <v/>
      </c>
      <c r="BG165" s="41"/>
      <c r="BH165" s="41"/>
      <c r="BI165" s="41"/>
      <c r="BJ165" s="41"/>
      <c r="BK165" s="41"/>
      <c r="BL165" s="41"/>
      <c r="BM165" s="41"/>
      <c r="BN165" s="41"/>
      <c r="BO165" s="41"/>
      <c r="BP165" s="41"/>
      <c r="BQ165" s="41"/>
      <c r="BR165" s="41"/>
      <c r="BS165" s="41"/>
      <c r="BT165" s="41"/>
      <c r="BU165" s="41"/>
      <c r="BV165" s="41"/>
      <c r="BW165" s="41"/>
      <c r="BX165" s="41"/>
      <c r="BY165" s="41"/>
    </row>
    <row r="166" spans="1:77" s="40" customFormat="1">
      <c r="A166" s="49"/>
      <c r="B166" s="54" t="str">
        <f t="shared" si="198"/>
        <v>Capesize</v>
      </c>
      <c r="C166" s="54"/>
      <c r="D166" s="66" t="str">
        <f>IF(D112&lt;=$G$151,D40*'Ship &amp; EF Parameters'!$K23*D94,"")</f>
        <v/>
      </c>
      <c r="E166" s="67" t="str">
        <f>IF(E112&lt;=$G$151,E40*'Ship &amp; EF Parameters'!$K23*E94,"")</f>
        <v/>
      </c>
      <c r="F166" s="67" t="str">
        <f>IF(F112&lt;=$G$151,F40*'Ship &amp; EF Parameters'!$K23*F94,"")</f>
        <v/>
      </c>
      <c r="G166" s="67" t="str">
        <f>IF(G112&lt;=$G$151,G40*'Ship &amp; EF Parameters'!$K23*G94,"")</f>
        <v/>
      </c>
      <c r="H166" s="67" t="str">
        <f>IF(H112&lt;=$G$151,H40*'Ship &amp; EF Parameters'!$K23*H94,"")</f>
        <v/>
      </c>
      <c r="I166" s="67" t="str">
        <f>IF(I112&lt;=$G$151,I40*'Ship &amp; EF Parameters'!$K23*I94,"")</f>
        <v/>
      </c>
      <c r="J166" s="67" t="str">
        <f>IF(J112&lt;=$G$151,J40*'Ship &amp; EF Parameters'!$K23*J94,"")</f>
        <v/>
      </c>
      <c r="K166" s="67" t="str">
        <f>IF(K112&lt;=$G$151,K40*'Ship &amp; EF Parameters'!$K23*K94,"")</f>
        <v/>
      </c>
      <c r="L166" s="67" t="str">
        <f>IF(L112&lt;=$G$151,L40*'Ship &amp; EF Parameters'!$K23*L94,"")</f>
        <v/>
      </c>
      <c r="M166" s="67" t="str">
        <f>IF(M112&lt;=$G$151,M40*'Ship &amp; EF Parameters'!$K23*M94,"")</f>
        <v/>
      </c>
      <c r="N166" s="68" t="str">
        <f>IF(N112&lt;=$G$151,N40*'Ship &amp; EF Parameters'!$K23*N94,"")</f>
        <v/>
      </c>
      <c r="O166" s="66" t="str">
        <f>IF(O112&lt;=$G$151,O40*'Ship &amp; EF Parameters'!$K23*O94,"")</f>
        <v/>
      </c>
      <c r="P166" s="67" t="str">
        <f>IF(P112&lt;=$G$151,P40*'Ship &amp; EF Parameters'!$K23*P94,"")</f>
        <v/>
      </c>
      <c r="Q166" s="67" t="str">
        <f>IF(Q112&lt;=$G$151,Q40*'Ship &amp; EF Parameters'!$K23*Q94,"")</f>
        <v/>
      </c>
      <c r="R166" s="67" t="str">
        <f>IF(R112&lt;=$G$151,R40*'Ship &amp; EF Parameters'!$K23*R94,"")</f>
        <v/>
      </c>
      <c r="S166" s="67" t="str">
        <f>IF(S112&lt;=$G$151,S40*'Ship &amp; EF Parameters'!$K23*S94,"")</f>
        <v/>
      </c>
      <c r="T166" s="67" t="str">
        <f>IF(T112&lt;=$G$151,T40*'Ship &amp; EF Parameters'!$K23*T94,"")</f>
        <v/>
      </c>
      <c r="U166" s="67" t="str">
        <f>IF(U112&lt;=$G$151,U40*'Ship &amp; EF Parameters'!$K23*U94,"")</f>
        <v/>
      </c>
      <c r="V166" s="67" t="str">
        <f>IF(V112&lt;=$G$151,V40*'Ship &amp; EF Parameters'!$K23*V94,"")</f>
        <v/>
      </c>
      <c r="W166" s="67" t="str">
        <f>IF(W112&lt;=$G$151,W40*'Ship &amp; EF Parameters'!$K23*W94,"")</f>
        <v/>
      </c>
      <c r="X166" s="67" t="str">
        <f>IF(X112&lt;=$G$151,X40*'Ship &amp; EF Parameters'!$K23*X94,"")</f>
        <v/>
      </c>
      <c r="Y166" s="68" t="str">
        <f>IF(Y112&lt;=$G$151,Y40*'Ship &amp; EF Parameters'!$K23*Y94,"")</f>
        <v/>
      </c>
      <c r="Z166" s="66" t="str">
        <f>IF(Z112&lt;=$G$151,Z40*'Ship &amp; EF Parameters'!$K23*Z94,"")</f>
        <v/>
      </c>
      <c r="AA166" s="67" t="str">
        <f>IF(AA112&lt;=$G$151,AA40*'Ship &amp; EF Parameters'!$K23*AA94,"")</f>
        <v/>
      </c>
      <c r="AB166" s="67" t="str">
        <f>IF(AB112&lt;=$G$151,AB40*'Ship &amp; EF Parameters'!$K23*AB94,"")</f>
        <v/>
      </c>
      <c r="AC166" s="67" t="str">
        <f>IF(AC112&lt;=$G$151,AC40*'Ship &amp; EF Parameters'!$K23*AC94,"")</f>
        <v/>
      </c>
      <c r="AD166" s="67" t="str">
        <f>IF(AD112&lt;=$G$151,AD40*'Ship &amp; EF Parameters'!$K23*AD94,"")</f>
        <v/>
      </c>
      <c r="AE166" s="67" t="str">
        <f>IF(AE112&lt;=$G$151,AE40*'Ship &amp; EF Parameters'!$K23*AE94,"")</f>
        <v/>
      </c>
      <c r="AF166" s="67" t="str">
        <f>IF(AF112&lt;=$G$151,AF40*'Ship &amp; EF Parameters'!$K23*AF94,"")</f>
        <v/>
      </c>
      <c r="AG166" s="67" t="str">
        <f>IF(AG112&lt;=$G$151,AG40*'Ship &amp; EF Parameters'!$K23*AG94,"")</f>
        <v/>
      </c>
      <c r="AH166" s="67" t="str">
        <f>IF(AH112&lt;=$G$151,AH40*'Ship &amp; EF Parameters'!$K23*AH94,"")</f>
        <v/>
      </c>
      <c r="AI166" s="67" t="str">
        <f>IF(AI112&lt;=$G$151,AI40*'Ship &amp; EF Parameters'!$K23*AI94,"")</f>
        <v/>
      </c>
      <c r="AJ166" s="68" t="str">
        <f>IF(AJ112&lt;=$G$151,AJ40*'Ship &amp; EF Parameters'!$K23*AJ94,"")</f>
        <v/>
      </c>
      <c r="AK166" s="66" t="str">
        <f>IF(AK112&lt;=$G$151,AK40*'Ship &amp; EF Parameters'!$K23*AK94,"")</f>
        <v/>
      </c>
      <c r="AL166" s="67" t="str">
        <f>IF(AL112&lt;=$G$151,AL40*'Ship &amp; EF Parameters'!$K23*AL94,"")</f>
        <v/>
      </c>
      <c r="AM166" s="67" t="str">
        <f>IF(AM112&lt;=$G$151,AM40*'Ship &amp; EF Parameters'!$K23*AM94,"")</f>
        <v/>
      </c>
      <c r="AN166" s="67" t="str">
        <f>IF(AN112&lt;=$G$151,AN40*'Ship &amp; EF Parameters'!$K23*AN94,"")</f>
        <v/>
      </c>
      <c r="AO166" s="67" t="str">
        <f>IF(AO112&lt;=$G$151,AO40*'Ship &amp; EF Parameters'!$K23*AO94,"")</f>
        <v/>
      </c>
      <c r="AP166" s="67" t="str">
        <f>IF(AP112&lt;=$G$151,AP40*'Ship &amp; EF Parameters'!$K23*AP94,"")</f>
        <v/>
      </c>
      <c r="AQ166" s="67" t="str">
        <f>IF(AQ112&lt;=$G$151,AQ40*'Ship &amp; EF Parameters'!$K23*AQ94,"")</f>
        <v/>
      </c>
      <c r="AR166" s="67" t="str">
        <f>IF(AR112&lt;=$G$151,AR40*'Ship &amp; EF Parameters'!$K23*AR94,"")</f>
        <v/>
      </c>
      <c r="AS166" s="67" t="str">
        <f>IF(AS112&lt;=$G$151,AS40*'Ship &amp; EF Parameters'!$K23*AS94,"")</f>
        <v/>
      </c>
      <c r="AT166" s="67" t="str">
        <f>IF(AT112&lt;=$G$151,AT40*'Ship &amp; EF Parameters'!$K23*AT94,"")</f>
        <v/>
      </c>
      <c r="AU166" s="68" t="str">
        <f>IF(AU112&lt;=$G$151,AU40*'Ship &amp; EF Parameters'!$K23*AU94,"")</f>
        <v/>
      </c>
      <c r="AV166" s="66" t="str">
        <f>IF(AV112&lt;=$G$151,AV40*'Ship &amp; EF Parameters'!$K23*AV94,"")</f>
        <v/>
      </c>
      <c r="AW166" s="67" t="str">
        <f>IF(AW112&lt;=$G$151,AW40*'Ship &amp; EF Parameters'!$K23*AW94,"")</f>
        <v/>
      </c>
      <c r="AX166" s="67" t="str">
        <f>IF(AX112&lt;=$G$151,AX40*'Ship &amp; EF Parameters'!$K23*AX94,"")</f>
        <v/>
      </c>
      <c r="AY166" s="67" t="str">
        <f>IF(AY112&lt;=$G$151,AY40*'Ship &amp; EF Parameters'!$K23*AY94,"")</f>
        <v/>
      </c>
      <c r="AZ166" s="67" t="str">
        <f>IF(AZ112&lt;=$G$151,AZ40*'Ship &amp; EF Parameters'!$K23*AZ94,"")</f>
        <v/>
      </c>
      <c r="BA166" s="67" t="str">
        <f>IF(BA112&lt;=$G$151,BA40*'Ship &amp; EF Parameters'!$K23*BA94,"")</f>
        <v/>
      </c>
      <c r="BB166" s="67" t="str">
        <f>IF(BB112&lt;=$G$151,BB40*'Ship &amp; EF Parameters'!$K23*BB94,"")</f>
        <v/>
      </c>
      <c r="BC166" s="67" t="str">
        <f>IF(BC112&lt;=$G$151,BC40*'Ship &amp; EF Parameters'!$K23*BC94,"")</f>
        <v/>
      </c>
      <c r="BD166" s="67" t="str">
        <f>IF(BD112&lt;=$G$151,BD40*'Ship &amp; EF Parameters'!$K23*BD94,"")</f>
        <v/>
      </c>
      <c r="BE166" s="67" t="str">
        <f>IF(BE112&lt;=$G$151,BE40*'Ship &amp; EF Parameters'!$K23*BE94,"")</f>
        <v/>
      </c>
      <c r="BF166" s="68" t="str">
        <f>IF(BF112&lt;=$G$151,BF40*'Ship &amp; EF Parameters'!$K23*BF94,"")</f>
        <v/>
      </c>
      <c r="BG166" s="41"/>
      <c r="BH166" s="41"/>
      <c r="BI166" s="41"/>
      <c r="BJ166" s="41"/>
      <c r="BK166" s="41"/>
      <c r="BL166" s="41"/>
      <c r="BM166" s="41"/>
      <c r="BN166" s="41"/>
      <c r="BO166" s="41"/>
      <c r="BP166" s="41"/>
      <c r="BQ166" s="41"/>
      <c r="BR166" s="41"/>
      <c r="BS166" s="41"/>
      <c r="BT166" s="41"/>
      <c r="BU166" s="41"/>
      <c r="BV166" s="41"/>
      <c r="BW166" s="41"/>
      <c r="BX166" s="41"/>
      <c r="BY166" s="41"/>
    </row>
    <row r="167" spans="1:77" s="90" customFormat="1">
      <c r="D167" s="91"/>
      <c r="E167" s="91"/>
      <c r="F167" s="91"/>
      <c r="G167" s="91"/>
      <c r="H167" s="91"/>
      <c r="I167" s="91"/>
      <c r="J167" s="91"/>
      <c r="K167" s="91"/>
      <c r="L167" s="91"/>
      <c r="M167" s="91"/>
      <c r="N167" s="91"/>
      <c r="O167" s="91"/>
      <c r="P167" s="91"/>
      <c r="Q167" s="91"/>
      <c r="R167" s="91"/>
      <c r="S167" s="91"/>
      <c r="T167" s="91"/>
      <c r="U167" s="91"/>
      <c r="V167" s="91"/>
      <c r="W167" s="91"/>
      <c r="X167" s="91"/>
      <c r="Y167" s="91"/>
      <c r="Z167" s="91"/>
      <c r="AA167" s="91"/>
      <c r="AB167" s="91"/>
      <c r="AC167" s="91"/>
      <c r="AD167" s="91"/>
      <c r="AE167" s="91"/>
      <c r="AF167" s="91"/>
      <c r="AG167" s="91"/>
      <c r="AH167" s="91"/>
      <c r="AI167" s="91"/>
      <c r="AJ167" s="91"/>
      <c r="AK167" s="91"/>
      <c r="AL167" s="91"/>
      <c r="AM167" s="91"/>
      <c r="AN167" s="91"/>
      <c r="AO167" s="91"/>
      <c r="AP167" s="91"/>
      <c r="AQ167" s="91"/>
      <c r="AR167" s="91"/>
      <c r="AS167" s="91"/>
      <c r="AT167" s="91"/>
      <c r="AU167" s="91"/>
      <c r="AV167" s="91"/>
      <c r="AW167" s="91"/>
      <c r="AX167" s="91"/>
      <c r="AY167" s="91"/>
      <c r="AZ167" s="91"/>
      <c r="BA167" s="91"/>
      <c r="BB167" s="91"/>
      <c r="BC167" s="91"/>
      <c r="BD167" s="91"/>
      <c r="BE167" s="91"/>
      <c r="BF167" s="91"/>
      <c r="BG167" s="92"/>
      <c r="BH167" s="92"/>
      <c r="BI167" s="92"/>
      <c r="BJ167" s="92"/>
      <c r="BK167" s="92"/>
      <c r="BL167" s="92"/>
      <c r="BM167" s="92"/>
      <c r="BN167" s="92"/>
      <c r="BO167" s="92"/>
      <c r="BP167" s="92"/>
      <c r="BQ167" s="92"/>
      <c r="BR167" s="92"/>
      <c r="BS167" s="92"/>
      <c r="BT167" s="92"/>
      <c r="BU167" s="92"/>
      <c r="BV167" s="92"/>
      <c r="BW167" s="92"/>
      <c r="BX167" s="92"/>
      <c r="BY167" s="92"/>
    </row>
    <row r="168" spans="1:77" s="90" customFormat="1">
      <c r="D168" s="91"/>
      <c r="E168" s="91"/>
      <c r="F168" s="91"/>
      <c r="G168" s="91"/>
      <c r="H168" s="91"/>
      <c r="I168" s="91"/>
      <c r="J168" s="91"/>
      <c r="K168" s="91"/>
      <c r="L168" s="91"/>
      <c r="M168" s="91"/>
      <c r="N168" s="91"/>
      <c r="O168" s="91"/>
      <c r="P168" s="91"/>
      <c r="Q168" s="91"/>
      <c r="R168" s="91"/>
      <c r="S168" s="91"/>
      <c r="T168" s="91"/>
      <c r="U168" s="91"/>
      <c r="V168" s="91"/>
      <c r="W168" s="91"/>
      <c r="X168" s="91"/>
      <c r="Y168" s="91"/>
      <c r="Z168" s="91"/>
      <c r="AA168" s="91"/>
      <c r="AB168" s="91"/>
      <c r="AC168" s="91"/>
      <c r="AD168" s="91"/>
      <c r="AE168" s="91"/>
      <c r="AF168" s="91"/>
      <c r="AG168" s="91"/>
      <c r="AH168" s="91"/>
      <c r="AI168" s="91"/>
      <c r="AJ168" s="91"/>
      <c r="AK168" s="91"/>
      <c r="AL168" s="91"/>
      <c r="AM168" s="91"/>
      <c r="AN168" s="91"/>
      <c r="AO168" s="91"/>
      <c r="AP168" s="91"/>
      <c r="AQ168" s="91"/>
      <c r="AR168" s="91"/>
      <c r="AS168" s="91"/>
      <c r="AT168" s="91"/>
      <c r="AU168" s="91"/>
      <c r="AV168" s="91"/>
      <c r="AW168" s="91"/>
      <c r="AX168" s="91"/>
      <c r="AY168" s="91"/>
      <c r="AZ168" s="91"/>
      <c r="BA168" s="91"/>
      <c r="BB168" s="91"/>
      <c r="BC168" s="91"/>
      <c r="BD168" s="91"/>
      <c r="BE168" s="91"/>
      <c r="BF168" s="91"/>
      <c r="BG168" s="92"/>
      <c r="BH168" s="92"/>
      <c r="BI168" s="92"/>
      <c r="BJ168" s="92"/>
      <c r="BK168" s="92"/>
      <c r="BL168" s="92"/>
      <c r="BM168" s="92"/>
      <c r="BN168" s="92"/>
      <c r="BO168" s="92"/>
      <c r="BP168" s="92"/>
      <c r="BQ168" s="92"/>
      <c r="BR168" s="92"/>
      <c r="BS168" s="92"/>
      <c r="BT168" s="92"/>
      <c r="BU168" s="92"/>
      <c r="BV168" s="92"/>
      <c r="BW168" s="92"/>
      <c r="BX168" s="92"/>
      <c r="BY168" s="92"/>
    </row>
    <row r="169" spans="1:77" s="90" customFormat="1">
      <c r="D169" s="91"/>
      <c r="E169" s="91"/>
      <c r="F169" s="91"/>
      <c r="G169" s="91"/>
      <c r="H169" s="91"/>
      <c r="I169" s="91"/>
      <c r="J169" s="91"/>
      <c r="K169" s="91"/>
      <c r="L169" s="91"/>
      <c r="M169" s="91"/>
      <c r="N169" s="91"/>
      <c r="O169" s="91"/>
      <c r="P169" s="91"/>
      <c r="Q169" s="91"/>
      <c r="R169" s="91"/>
      <c r="S169" s="91"/>
      <c r="T169" s="91"/>
      <c r="U169" s="91"/>
      <c r="V169" s="91"/>
      <c r="W169" s="91"/>
      <c r="X169" s="91"/>
      <c r="Y169" s="91"/>
      <c r="Z169" s="91"/>
      <c r="AA169" s="91"/>
      <c r="AB169" s="91"/>
      <c r="AC169" s="91"/>
      <c r="AD169" s="91"/>
      <c r="AE169" s="91"/>
      <c r="AF169" s="91"/>
      <c r="AG169" s="91"/>
      <c r="AH169" s="91"/>
      <c r="AI169" s="91"/>
      <c r="AJ169" s="91"/>
      <c r="AK169" s="91"/>
      <c r="AL169" s="91"/>
      <c r="AM169" s="91"/>
      <c r="AN169" s="91"/>
      <c r="AO169" s="91"/>
      <c r="AP169" s="91"/>
      <c r="AQ169" s="91"/>
      <c r="AR169" s="91"/>
      <c r="AS169" s="91"/>
      <c r="AT169" s="91"/>
      <c r="AU169" s="91"/>
      <c r="AV169" s="91"/>
      <c r="AW169" s="91"/>
      <c r="AX169" s="91"/>
      <c r="AY169" s="91"/>
      <c r="AZ169" s="91"/>
      <c r="BA169" s="91"/>
      <c r="BB169" s="91"/>
      <c r="BC169" s="91"/>
      <c r="BD169" s="91"/>
      <c r="BE169" s="91"/>
      <c r="BF169" s="91"/>
      <c r="BG169" s="92"/>
      <c r="BH169" s="92"/>
      <c r="BI169" s="92"/>
      <c r="BJ169" s="92"/>
      <c r="BK169" s="92"/>
      <c r="BL169" s="92"/>
      <c r="BM169" s="92"/>
      <c r="BN169" s="92"/>
      <c r="BO169" s="92"/>
      <c r="BP169" s="92"/>
      <c r="BQ169" s="92"/>
      <c r="BR169" s="92"/>
      <c r="BS169" s="92"/>
      <c r="BT169" s="92"/>
      <c r="BU169" s="92"/>
      <c r="BV169" s="92"/>
      <c r="BW169" s="92"/>
      <c r="BX169" s="92"/>
      <c r="BY169" s="92"/>
    </row>
    <row r="170" spans="1:77" s="90" customFormat="1" hidden="1">
      <c r="D170" s="91"/>
      <c r="E170" s="91"/>
      <c r="F170" s="91"/>
      <c r="G170" s="91"/>
      <c r="H170" s="91"/>
      <c r="I170" s="91"/>
      <c r="J170" s="91"/>
      <c r="K170" s="91"/>
      <c r="L170" s="91"/>
      <c r="M170" s="91"/>
      <c r="N170" s="91"/>
      <c r="O170" s="91"/>
      <c r="P170" s="91"/>
      <c r="Q170" s="91"/>
      <c r="R170" s="91"/>
      <c r="S170" s="91"/>
      <c r="T170" s="91"/>
      <c r="U170" s="91"/>
      <c r="V170" s="91"/>
      <c r="W170" s="91"/>
      <c r="X170" s="91"/>
      <c r="Y170" s="91"/>
      <c r="Z170" s="91"/>
      <c r="AA170" s="91"/>
      <c r="AB170" s="91"/>
      <c r="AC170" s="91"/>
      <c r="AD170" s="91"/>
      <c r="AE170" s="91"/>
      <c r="AF170" s="91"/>
      <c r="AG170" s="91"/>
      <c r="AH170" s="91"/>
      <c r="AI170" s="91"/>
      <c r="AJ170" s="91"/>
      <c r="AK170" s="91"/>
      <c r="AL170" s="91"/>
      <c r="AM170" s="91"/>
      <c r="AN170" s="91"/>
      <c r="AO170" s="91"/>
      <c r="AP170" s="91"/>
      <c r="AQ170" s="91"/>
      <c r="AR170" s="91"/>
      <c r="AS170" s="91"/>
      <c r="AT170" s="91"/>
      <c r="AU170" s="91"/>
      <c r="AV170" s="91"/>
      <c r="AW170" s="91"/>
      <c r="AX170" s="91"/>
      <c r="AY170" s="91"/>
      <c r="AZ170" s="91"/>
      <c r="BA170" s="91"/>
      <c r="BB170" s="91"/>
      <c r="BC170" s="91"/>
      <c r="BD170" s="91"/>
      <c r="BE170" s="91"/>
      <c r="BF170" s="91"/>
      <c r="BG170" s="92"/>
      <c r="BH170" s="92"/>
      <c r="BI170" s="92"/>
      <c r="BJ170" s="92"/>
      <c r="BK170" s="92"/>
      <c r="BL170" s="92"/>
      <c r="BM170" s="92"/>
      <c r="BN170" s="92"/>
      <c r="BO170" s="92"/>
      <c r="BP170" s="92"/>
      <c r="BQ170" s="92"/>
      <c r="BR170" s="92"/>
      <c r="BS170" s="92"/>
      <c r="BT170" s="92"/>
      <c r="BU170" s="92"/>
      <c r="BV170" s="92"/>
      <c r="BW170" s="92"/>
      <c r="BX170" s="92"/>
      <c r="BY170" s="92"/>
    </row>
    <row r="171" spans="1:77" s="90" customFormat="1" hidden="1">
      <c r="D171" s="91" t="s">
        <v>42</v>
      </c>
      <c r="E171" s="91" t="s">
        <v>58</v>
      </c>
      <c r="F171" s="91" t="s">
        <v>59</v>
      </c>
      <c r="G171" s="91"/>
      <c r="H171" s="91"/>
      <c r="I171" s="91"/>
      <c r="J171" s="91"/>
      <c r="K171" s="91"/>
      <c r="L171" s="91"/>
      <c r="M171" s="91"/>
      <c r="N171" s="91"/>
      <c r="O171" s="91"/>
      <c r="P171" s="91"/>
      <c r="Q171" s="91"/>
      <c r="R171" s="91"/>
      <c r="S171" s="91"/>
      <c r="T171" s="91"/>
      <c r="U171" s="91"/>
      <c r="V171" s="91"/>
      <c r="W171" s="91"/>
      <c r="X171" s="91"/>
      <c r="Y171" s="91"/>
      <c r="Z171" s="91"/>
      <c r="AA171" s="91"/>
      <c r="AB171" s="91"/>
      <c r="AC171" s="91"/>
      <c r="AD171" s="91"/>
      <c r="AE171" s="91"/>
      <c r="AF171" s="91"/>
      <c r="AG171" s="91"/>
      <c r="AH171" s="91"/>
      <c r="AI171" s="91"/>
      <c r="AJ171" s="91"/>
      <c r="AK171" s="91"/>
      <c r="AL171" s="91"/>
      <c r="AM171" s="91"/>
      <c r="AN171" s="91"/>
      <c r="AO171" s="91"/>
      <c r="AP171" s="91"/>
      <c r="AQ171" s="91"/>
      <c r="AR171" s="91"/>
      <c r="AS171" s="91"/>
      <c r="AT171" s="91"/>
      <c r="AU171" s="91"/>
      <c r="AV171" s="91"/>
      <c r="AW171" s="91"/>
      <c r="AX171" s="91"/>
      <c r="AY171" s="91"/>
      <c r="AZ171" s="91"/>
      <c r="BA171" s="91"/>
      <c r="BB171" s="91"/>
      <c r="BC171" s="91"/>
      <c r="BD171" s="91"/>
      <c r="BE171" s="91"/>
      <c r="BF171" s="91"/>
      <c r="BG171" s="92"/>
      <c r="BH171" s="92"/>
      <c r="BI171" s="92"/>
      <c r="BJ171" s="92"/>
      <c r="BK171" s="92"/>
      <c r="BL171" s="92"/>
      <c r="BM171" s="92"/>
      <c r="BN171" s="92"/>
      <c r="BO171" s="92"/>
      <c r="BP171" s="92"/>
      <c r="BQ171" s="92"/>
      <c r="BR171" s="92"/>
      <c r="BS171" s="92"/>
      <c r="BT171" s="92"/>
      <c r="BU171" s="92"/>
      <c r="BV171" s="92"/>
      <c r="BW171" s="92"/>
      <c r="BX171" s="92"/>
      <c r="BY171" s="92"/>
    </row>
    <row r="172" spans="1:77" s="90" customFormat="1" hidden="1">
      <c r="D172" s="99">
        <f>'EF Curves'!B7</f>
        <v>2</v>
      </c>
      <c r="E172" s="99">
        <v>2</v>
      </c>
      <c r="F172" s="100">
        <v>2</v>
      </c>
      <c r="G172" s="101" t="s">
        <v>129</v>
      </c>
      <c r="H172" s="91"/>
      <c r="I172" s="102" t="s">
        <v>78</v>
      </c>
      <c r="J172" s="91"/>
      <c r="K172" s="91"/>
      <c r="L172" s="91"/>
      <c r="M172" s="91"/>
      <c r="N172" s="91"/>
      <c r="O172" s="91"/>
      <c r="P172" s="91"/>
      <c r="Q172" s="91"/>
      <c r="R172" s="91"/>
      <c r="S172" s="91"/>
      <c r="T172" s="91"/>
      <c r="U172" s="91"/>
      <c r="V172" s="91"/>
      <c r="W172" s="91"/>
      <c r="X172" s="91"/>
      <c r="Y172" s="91"/>
      <c r="Z172" s="91"/>
      <c r="AA172" s="91"/>
      <c r="AB172" s="91"/>
      <c r="AC172" s="91"/>
      <c r="AD172" s="91"/>
      <c r="AE172" s="91"/>
      <c r="AF172" s="91"/>
      <c r="AG172" s="91"/>
      <c r="AH172" s="91"/>
      <c r="AI172" s="91"/>
      <c r="AJ172" s="91"/>
      <c r="AK172" s="91"/>
      <c r="AL172" s="91"/>
      <c r="AM172" s="91"/>
      <c r="AN172" s="91"/>
      <c r="AO172" s="91"/>
      <c r="AP172" s="91"/>
      <c r="AQ172" s="91"/>
      <c r="AR172" s="91"/>
      <c r="AS172" s="91"/>
      <c r="AT172" s="91"/>
      <c r="AU172" s="91"/>
      <c r="AV172" s="91"/>
      <c r="AW172" s="91"/>
      <c r="AX172" s="91"/>
      <c r="AY172" s="91"/>
      <c r="AZ172" s="91"/>
      <c r="BA172" s="91"/>
      <c r="BB172" s="91"/>
      <c r="BC172" s="91"/>
      <c r="BD172" s="91"/>
      <c r="BE172" s="91"/>
      <c r="BF172" s="91"/>
      <c r="BG172" s="92"/>
      <c r="BH172" s="92"/>
      <c r="BI172" s="92"/>
      <c r="BJ172" s="92"/>
      <c r="BK172" s="92"/>
      <c r="BL172" s="92"/>
      <c r="BM172" s="92"/>
      <c r="BN172" s="92"/>
      <c r="BO172" s="92"/>
      <c r="BP172" s="92"/>
      <c r="BQ172" s="92"/>
      <c r="BR172" s="92"/>
      <c r="BS172" s="92"/>
      <c r="BT172" s="92"/>
      <c r="BU172" s="92"/>
      <c r="BV172" s="92"/>
      <c r="BW172" s="92"/>
      <c r="BX172" s="92"/>
      <c r="BY172" s="92"/>
    </row>
    <row r="173" spans="1:77" s="90" customFormat="1" hidden="1">
      <c r="D173" s="99">
        <v>8</v>
      </c>
      <c r="E173" s="99">
        <v>8</v>
      </c>
      <c r="F173" s="100">
        <v>8</v>
      </c>
      <c r="G173" s="101"/>
      <c r="H173" s="91"/>
      <c r="I173" s="102"/>
      <c r="J173" s="91"/>
      <c r="K173" s="91"/>
      <c r="L173" s="91"/>
      <c r="M173" s="91"/>
      <c r="N173" s="91"/>
      <c r="O173" s="91"/>
      <c r="P173" s="91"/>
      <c r="Q173" s="91"/>
      <c r="R173" s="91"/>
      <c r="S173" s="91"/>
      <c r="T173" s="91"/>
      <c r="U173" s="91"/>
      <c r="V173" s="91"/>
      <c r="W173" s="91"/>
      <c r="X173" s="91"/>
      <c r="Y173" s="91"/>
      <c r="Z173" s="91"/>
      <c r="AA173" s="91"/>
      <c r="AB173" s="91"/>
      <c r="AC173" s="91"/>
      <c r="AD173" s="91"/>
      <c r="AE173" s="91"/>
      <c r="AF173" s="91"/>
      <c r="AG173" s="91"/>
      <c r="AH173" s="91"/>
      <c r="AI173" s="91"/>
      <c r="AJ173" s="91"/>
      <c r="AK173" s="91"/>
      <c r="AL173" s="91"/>
      <c r="AM173" s="91"/>
      <c r="AN173" s="91"/>
      <c r="AO173" s="91"/>
      <c r="AP173" s="91"/>
      <c r="AQ173" s="91"/>
      <c r="AR173" s="91"/>
      <c r="AS173" s="91"/>
      <c r="AT173" s="91"/>
      <c r="AU173" s="91"/>
      <c r="AV173" s="91"/>
      <c r="AW173" s="91"/>
      <c r="AX173" s="91"/>
      <c r="AY173" s="91"/>
      <c r="AZ173" s="91"/>
      <c r="BA173" s="91"/>
      <c r="BB173" s="91"/>
      <c r="BC173" s="91"/>
      <c r="BD173" s="91"/>
      <c r="BE173" s="91"/>
      <c r="BF173" s="91"/>
      <c r="BG173" s="92"/>
      <c r="BH173" s="92"/>
      <c r="BI173" s="92"/>
      <c r="BJ173" s="92"/>
      <c r="BK173" s="92"/>
      <c r="BL173" s="92"/>
      <c r="BM173" s="92"/>
      <c r="BN173" s="92"/>
      <c r="BO173" s="92"/>
      <c r="BP173" s="92"/>
      <c r="BQ173" s="92"/>
      <c r="BR173" s="92"/>
      <c r="BS173" s="92"/>
      <c r="BT173" s="92"/>
      <c r="BU173" s="92"/>
      <c r="BV173" s="92"/>
      <c r="BW173" s="92"/>
      <c r="BX173" s="92"/>
      <c r="BY173" s="92"/>
    </row>
    <row r="174" spans="1:77" s="40" customFormat="1" hidden="1">
      <c r="D174" s="40">
        <f>'EF Curves'!C7</f>
        <v>3</v>
      </c>
      <c r="E174" s="40">
        <f>'EF Curves'!D7</f>
        <v>4</v>
      </c>
      <c r="F174" s="40">
        <f>'EF Curves'!E7</f>
        <v>5</v>
      </c>
      <c r="G174" s="72" t="s">
        <v>56</v>
      </c>
      <c r="H174" s="41"/>
      <c r="I174" s="41"/>
      <c r="J174" s="41"/>
      <c r="K174" s="41"/>
      <c r="L174" s="41"/>
      <c r="M174" s="41"/>
      <c r="N174" s="41"/>
      <c r="O174" s="41"/>
      <c r="P174" s="41"/>
      <c r="Q174" s="41"/>
      <c r="R174" s="41"/>
      <c r="S174" s="41"/>
      <c r="T174" s="41"/>
      <c r="U174" s="41"/>
      <c r="V174" s="41"/>
      <c r="W174" s="41"/>
      <c r="X174" s="41"/>
      <c r="Y174" s="41"/>
      <c r="Z174" s="41"/>
      <c r="AA174" s="41"/>
      <c r="AB174" s="41"/>
      <c r="AC174" s="41"/>
      <c r="AD174" s="41"/>
      <c r="AE174" s="41"/>
      <c r="AF174" s="41"/>
      <c r="AG174" s="41"/>
      <c r="AH174" s="41"/>
      <c r="AI174" s="41"/>
      <c r="AJ174" s="41"/>
      <c r="AK174" s="41"/>
      <c r="AL174" s="41"/>
      <c r="AM174" s="41"/>
      <c r="AN174" s="41"/>
      <c r="AO174" s="41"/>
      <c r="AP174" s="41"/>
      <c r="AQ174" s="41"/>
      <c r="AR174" s="41"/>
      <c r="AS174" s="41"/>
      <c r="AT174" s="41"/>
      <c r="AU174" s="41"/>
      <c r="AV174" s="41"/>
      <c r="AW174" s="41"/>
      <c r="AX174" s="41"/>
      <c r="AY174" s="41"/>
      <c r="AZ174" s="41"/>
      <c r="BA174" s="41"/>
      <c r="BB174" s="41"/>
      <c r="BC174" s="41"/>
      <c r="BD174" s="41"/>
      <c r="BE174" s="41"/>
      <c r="BF174" s="41"/>
      <c r="BG174" s="41"/>
      <c r="BH174" s="41"/>
      <c r="BI174" s="41"/>
      <c r="BJ174" s="41"/>
      <c r="BK174" s="41"/>
      <c r="BL174" s="41"/>
      <c r="BM174" s="41"/>
      <c r="BN174" s="41"/>
      <c r="BO174" s="41"/>
      <c r="BP174" s="41"/>
      <c r="BQ174" s="41"/>
      <c r="BR174" s="41"/>
      <c r="BS174" s="41"/>
      <c r="BT174" s="41"/>
      <c r="BU174" s="41"/>
      <c r="BV174" s="41"/>
      <c r="BW174" s="41"/>
      <c r="BX174" s="41"/>
      <c r="BY174" s="41"/>
    </row>
    <row r="175" spans="1:77" s="40" customFormat="1" hidden="1">
      <c r="D175" s="40">
        <f>'EF Curves'!G7</f>
        <v>7</v>
      </c>
      <c r="E175" s="40">
        <f>'EF Curves'!H7</f>
        <v>8</v>
      </c>
      <c r="F175" s="40">
        <f>'EF Curves'!I7</f>
        <v>9</v>
      </c>
      <c r="G175" s="72" t="s">
        <v>57</v>
      </c>
      <c r="I175" s="41"/>
      <c r="J175" s="41"/>
      <c r="K175" s="41"/>
      <c r="L175" s="41"/>
      <c r="M175" s="41"/>
      <c r="N175" s="41"/>
      <c r="O175" s="41"/>
      <c r="P175" s="41"/>
      <c r="Q175" s="41"/>
      <c r="R175" s="41"/>
      <c r="S175" s="41"/>
      <c r="T175" s="41"/>
      <c r="U175" s="41"/>
      <c r="V175" s="41"/>
      <c r="W175" s="41"/>
      <c r="X175" s="41"/>
      <c r="Y175" s="41"/>
      <c r="Z175" s="41"/>
      <c r="AA175" s="41"/>
      <c r="AB175" s="41"/>
      <c r="AC175" s="41"/>
      <c r="AD175" s="41"/>
      <c r="AE175" s="41"/>
      <c r="AF175" s="41"/>
      <c r="AG175" s="41"/>
      <c r="AH175" s="41"/>
      <c r="AI175" s="41"/>
      <c r="AJ175" s="41"/>
      <c r="AK175" s="41"/>
      <c r="AL175" s="41"/>
      <c r="AM175" s="41"/>
      <c r="AN175" s="41"/>
      <c r="AO175" s="41"/>
      <c r="AP175" s="41"/>
      <c r="AQ175" s="41"/>
      <c r="AR175" s="41"/>
      <c r="AS175" s="41"/>
      <c r="AT175" s="41"/>
      <c r="AU175" s="41"/>
      <c r="AV175" s="41"/>
      <c r="AW175" s="41"/>
      <c r="AX175" s="41"/>
      <c r="AY175" s="41"/>
      <c r="AZ175" s="41"/>
      <c r="BA175" s="41"/>
      <c r="BB175" s="41"/>
      <c r="BC175" s="41"/>
      <c r="BD175" s="41"/>
      <c r="BE175" s="41"/>
      <c r="BF175" s="41"/>
      <c r="BG175" s="41"/>
      <c r="BH175" s="41"/>
      <c r="BI175" s="41"/>
      <c r="BJ175" s="41"/>
      <c r="BK175" s="41"/>
      <c r="BL175" s="41"/>
      <c r="BM175" s="41"/>
      <c r="BN175" s="41"/>
      <c r="BO175" s="41"/>
      <c r="BP175" s="41"/>
      <c r="BQ175" s="41"/>
      <c r="BR175" s="41"/>
      <c r="BS175" s="41"/>
      <c r="BT175" s="41"/>
      <c r="BU175" s="41"/>
      <c r="BV175" s="41"/>
      <c r="BW175" s="41"/>
      <c r="BX175" s="41"/>
      <c r="BY175" s="41"/>
    </row>
    <row r="176" spans="1:77" s="40" customFormat="1" hidden="1">
      <c r="D176" s="82">
        <v>8</v>
      </c>
      <c r="E176" s="82">
        <v>8</v>
      </c>
      <c r="F176" s="82">
        <v>8</v>
      </c>
      <c r="G176" s="72" t="s">
        <v>65</v>
      </c>
      <c r="I176" s="41"/>
      <c r="J176" s="41"/>
      <c r="K176" s="41"/>
      <c r="L176" s="41"/>
      <c r="M176" s="41"/>
      <c r="N176" s="41"/>
      <c r="O176" s="41"/>
      <c r="P176" s="41"/>
      <c r="Q176" s="41"/>
      <c r="R176" s="41"/>
      <c r="S176" s="41"/>
      <c r="T176" s="41"/>
      <c r="U176" s="41"/>
      <c r="V176" s="41"/>
      <c r="W176" s="41"/>
      <c r="X176" s="41"/>
      <c r="Y176" s="41"/>
      <c r="Z176" s="41"/>
      <c r="AA176" s="41"/>
      <c r="AB176" s="41"/>
      <c r="AC176" s="41"/>
      <c r="AD176" s="41"/>
      <c r="AE176" s="41"/>
      <c r="AF176" s="41"/>
      <c r="AG176" s="41"/>
      <c r="AH176" s="41"/>
      <c r="AI176" s="41"/>
      <c r="AJ176" s="41"/>
      <c r="AK176" s="41"/>
      <c r="AL176" s="41"/>
      <c r="AM176" s="41"/>
      <c r="AN176" s="41"/>
      <c r="AO176" s="41"/>
      <c r="AP176" s="41"/>
      <c r="AQ176" s="41"/>
      <c r="AR176" s="41"/>
      <c r="AS176" s="41"/>
      <c r="AT176" s="41"/>
      <c r="AU176" s="41"/>
      <c r="AV176" s="41"/>
      <c r="AW176" s="41"/>
      <c r="AX176" s="41"/>
      <c r="AY176" s="41"/>
      <c r="AZ176" s="41"/>
      <c r="BA176" s="41"/>
      <c r="BB176" s="41"/>
      <c r="BC176" s="41"/>
      <c r="BD176" s="41"/>
      <c r="BE176" s="41"/>
      <c r="BF176" s="41"/>
      <c r="BG176" s="41"/>
      <c r="BH176" s="41"/>
      <c r="BI176" s="41"/>
      <c r="BJ176" s="41"/>
      <c r="BK176" s="41"/>
      <c r="BL176" s="41"/>
      <c r="BM176" s="41"/>
      <c r="BN176" s="41"/>
      <c r="BO176" s="41"/>
      <c r="BP176" s="41"/>
      <c r="BQ176" s="41"/>
      <c r="BR176" s="41"/>
      <c r="BS176" s="41"/>
      <c r="BT176" s="41"/>
      <c r="BU176" s="41"/>
      <c r="BV176" s="41"/>
      <c r="BW176" s="41"/>
      <c r="BX176" s="41"/>
      <c r="BY176" s="41"/>
    </row>
    <row r="177" spans="1:77" s="40" customFormat="1">
      <c r="D177" s="41"/>
      <c r="E177" s="41"/>
      <c r="I177" s="41"/>
      <c r="J177" s="41"/>
      <c r="K177" s="41"/>
      <c r="L177" s="41"/>
      <c r="M177" s="41"/>
      <c r="N177" s="41"/>
      <c r="O177" s="41"/>
      <c r="P177" s="41"/>
      <c r="Q177" s="41"/>
      <c r="R177" s="41"/>
      <c r="S177" s="41"/>
      <c r="T177" s="41"/>
      <c r="U177" s="41"/>
      <c r="V177" s="41"/>
      <c r="W177" s="41"/>
      <c r="X177" s="41"/>
      <c r="Y177" s="41"/>
      <c r="Z177" s="41"/>
      <c r="AA177" s="41"/>
      <c r="AB177" s="41"/>
      <c r="AC177" s="41"/>
      <c r="AD177" s="41"/>
      <c r="AE177" s="41"/>
      <c r="AF177" s="41"/>
      <c r="AG177" s="41"/>
      <c r="AH177" s="41"/>
      <c r="AI177" s="41"/>
      <c r="AJ177" s="41"/>
      <c r="AK177" s="41"/>
      <c r="AL177" s="41"/>
      <c r="AM177" s="41"/>
      <c r="AN177" s="41"/>
      <c r="AO177" s="41"/>
      <c r="AP177" s="41"/>
      <c r="AQ177" s="41"/>
      <c r="AR177" s="41"/>
      <c r="AS177" s="41"/>
      <c r="AT177" s="41"/>
      <c r="AU177" s="41"/>
      <c r="AV177" s="41"/>
      <c r="AW177" s="41"/>
      <c r="AX177" s="41"/>
      <c r="AY177" s="41"/>
      <c r="AZ177" s="41"/>
      <c r="BA177" s="41"/>
      <c r="BB177" s="41"/>
      <c r="BC177" s="41"/>
      <c r="BD177" s="41"/>
      <c r="BE177" s="41"/>
      <c r="BF177" s="41"/>
      <c r="BG177" s="41"/>
      <c r="BH177" s="41"/>
      <c r="BI177" s="41"/>
      <c r="BJ177" s="41"/>
      <c r="BK177" s="41"/>
      <c r="BL177" s="41"/>
      <c r="BM177" s="41"/>
      <c r="BN177" s="41"/>
      <c r="BO177" s="41"/>
      <c r="BP177" s="41"/>
      <c r="BQ177" s="41"/>
      <c r="BR177" s="41"/>
      <c r="BS177" s="41"/>
      <c r="BT177" s="41"/>
      <c r="BU177" s="41"/>
      <c r="BV177" s="41"/>
      <c r="BW177" s="41"/>
      <c r="BX177" s="41"/>
      <c r="BY177" s="41"/>
    </row>
    <row r="178" spans="1:77" s="40" customFormat="1" ht="18.75">
      <c r="A178" s="42" t="s">
        <v>148</v>
      </c>
      <c r="D178" s="283"/>
      <c r="E178" s="283"/>
      <c r="F178" s="283"/>
      <c r="G178" s="283"/>
      <c r="H178" s="283"/>
      <c r="I178" s="283"/>
      <c r="J178" s="283"/>
      <c r="K178" s="283"/>
      <c r="L178" s="283"/>
      <c r="M178" s="283"/>
      <c r="N178" s="283"/>
      <c r="O178" s="283"/>
      <c r="P178" s="283"/>
      <c r="Q178" s="283"/>
      <c r="R178" s="283"/>
      <c r="S178" s="283"/>
      <c r="T178" s="283"/>
      <c r="U178" s="283"/>
      <c r="V178" s="283"/>
      <c r="W178" s="283"/>
      <c r="X178" s="283"/>
      <c r="Y178" s="283"/>
      <c r="Z178" s="283"/>
      <c r="AA178" s="283"/>
      <c r="AB178" s="283"/>
      <c r="AC178" s="283"/>
      <c r="AD178" s="283"/>
      <c r="AE178" s="283"/>
      <c r="AF178" s="283"/>
      <c r="AG178" s="283"/>
      <c r="AH178" s="283"/>
      <c r="AI178" s="283"/>
      <c r="AJ178" s="283"/>
      <c r="AK178" s="283"/>
      <c r="AL178" s="283"/>
      <c r="AM178" s="283"/>
      <c r="AN178" s="283"/>
      <c r="AO178" s="283"/>
      <c r="AP178" s="283"/>
      <c r="AQ178" s="283"/>
      <c r="AR178" s="283"/>
      <c r="AS178" s="283"/>
      <c r="AT178" s="283"/>
      <c r="AU178" s="283"/>
      <c r="AV178" s="283"/>
      <c r="AW178" s="283"/>
      <c r="AX178" s="283"/>
      <c r="AY178" s="283"/>
      <c r="AZ178" s="283"/>
      <c r="BA178" s="283"/>
      <c r="BB178" s="283"/>
      <c r="BC178" s="283"/>
      <c r="BD178" s="283"/>
      <c r="BE178" s="283"/>
      <c r="BF178" s="283"/>
      <c r="BG178" s="41"/>
      <c r="BH178" s="41"/>
      <c r="BI178" s="41"/>
      <c r="BJ178" s="41"/>
      <c r="BK178" s="41"/>
      <c r="BL178" s="41"/>
      <c r="BM178" s="41"/>
      <c r="BN178" s="41"/>
      <c r="BO178" s="41"/>
      <c r="BP178" s="41"/>
      <c r="BQ178" s="41"/>
      <c r="BR178" s="41"/>
      <c r="BS178" s="41"/>
      <c r="BT178" s="41"/>
      <c r="BU178" s="41"/>
      <c r="BV178" s="41"/>
      <c r="BW178" s="41"/>
      <c r="BX178" s="41"/>
      <c r="BY178" s="41"/>
    </row>
    <row r="179" spans="1:77" s="40" customFormat="1" ht="18.75">
      <c r="A179" s="44"/>
      <c r="B179" s="45"/>
      <c r="C179" s="45"/>
      <c r="D179" s="277" t="s">
        <v>69</v>
      </c>
      <c r="E179" s="278"/>
      <c r="F179" s="278"/>
      <c r="G179" s="278"/>
      <c r="H179" s="278"/>
      <c r="I179" s="278"/>
      <c r="J179" s="278"/>
      <c r="K179" s="278"/>
      <c r="L179" s="278"/>
      <c r="M179" s="278"/>
      <c r="N179" s="279"/>
      <c r="O179" s="277" t="s">
        <v>69</v>
      </c>
      <c r="P179" s="278"/>
      <c r="Q179" s="278"/>
      <c r="R179" s="278"/>
      <c r="S179" s="278"/>
      <c r="T179" s="278"/>
      <c r="U179" s="278"/>
      <c r="V179" s="278"/>
      <c r="W179" s="278"/>
      <c r="X179" s="278"/>
      <c r="Y179" s="279"/>
      <c r="Z179" s="277" t="s">
        <v>69</v>
      </c>
      <c r="AA179" s="278"/>
      <c r="AB179" s="278"/>
      <c r="AC179" s="278"/>
      <c r="AD179" s="278"/>
      <c r="AE179" s="278"/>
      <c r="AF179" s="278"/>
      <c r="AG179" s="278"/>
      <c r="AH179" s="278"/>
      <c r="AI179" s="278"/>
      <c r="AJ179" s="279"/>
      <c r="AK179" s="277" t="s">
        <v>69</v>
      </c>
      <c r="AL179" s="278"/>
      <c r="AM179" s="278"/>
      <c r="AN179" s="278"/>
      <c r="AO179" s="278"/>
      <c r="AP179" s="278"/>
      <c r="AQ179" s="278"/>
      <c r="AR179" s="278"/>
      <c r="AS179" s="278"/>
      <c r="AT179" s="278"/>
      <c r="AU179" s="279"/>
      <c r="AV179" s="277" t="s">
        <v>69</v>
      </c>
      <c r="AW179" s="278"/>
      <c r="AX179" s="278"/>
      <c r="AY179" s="278"/>
      <c r="AZ179" s="278"/>
      <c r="BA179" s="278"/>
      <c r="BB179" s="278"/>
      <c r="BC179" s="278"/>
      <c r="BD179" s="278"/>
      <c r="BE179" s="278"/>
      <c r="BF179" s="279"/>
      <c r="BG179" s="41"/>
      <c r="BH179" s="41"/>
      <c r="BI179" s="41"/>
      <c r="BJ179" s="41"/>
      <c r="BK179" s="41"/>
      <c r="BL179" s="41"/>
      <c r="BM179" s="41"/>
      <c r="BN179" s="41"/>
      <c r="BO179" s="41"/>
      <c r="BP179" s="41"/>
      <c r="BQ179" s="41"/>
      <c r="BR179" s="41"/>
      <c r="BS179" s="41"/>
      <c r="BT179" s="41"/>
      <c r="BU179" s="41"/>
      <c r="BV179" s="41"/>
      <c r="BW179" s="41"/>
      <c r="BX179" s="41"/>
      <c r="BY179" s="41"/>
    </row>
    <row r="180" spans="1:77" s="40" customFormat="1">
      <c r="A180" s="44" t="s">
        <v>0</v>
      </c>
      <c r="B180" s="45" t="s">
        <v>3</v>
      </c>
      <c r="C180" s="45"/>
      <c r="D180" s="277" t="s">
        <v>16</v>
      </c>
      <c r="E180" s="278"/>
      <c r="F180" s="278"/>
      <c r="G180" s="278"/>
      <c r="H180" s="278"/>
      <c r="I180" s="278"/>
      <c r="J180" s="278"/>
      <c r="K180" s="278"/>
      <c r="L180" s="278"/>
      <c r="M180" s="278"/>
      <c r="N180" s="279"/>
      <c r="O180" s="277" t="s">
        <v>8</v>
      </c>
      <c r="P180" s="278"/>
      <c r="Q180" s="278"/>
      <c r="R180" s="278"/>
      <c r="S180" s="278"/>
      <c r="T180" s="278"/>
      <c r="U180" s="278"/>
      <c r="V180" s="278"/>
      <c r="W180" s="278"/>
      <c r="X180" s="278"/>
      <c r="Y180" s="279"/>
      <c r="Z180" s="277" t="s">
        <v>9</v>
      </c>
      <c r="AA180" s="278"/>
      <c r="AB180" s="278"/>
      <c r="AC180" s="278"/>
      <c r="AD180" s="278"/>
      <c r="AE180" s="278"/>
      <c r="AF180" s="278"/>
      <c r="AG180" s="278"/>
      <c r="AH180" s="278"/>
      <c r="AI180" s="278"/>
      <c r="AJ180" s="279"/>
      <c r="AK180" s="277" t="s">
        <v>10</v>
      </c>
      <c r="AL180" s="278"/>
      <c r="AM180" s="278"/>
      <c r="AN180" s="278"/>
      <c r="AO180" s="278"/>
      <c r="AP180" s="278"/>
      <c r="AQ180" s="278"/>
      <c r="AR180" s="278"/>
      <c r="AS180" s="278"/>
      <c r="AT180" s="278"/>
      <c r="AU180" s="279"/>
      <c r="AV180" s="277" t="s">
        <v>11</v>
      </c>
      <c r="AW180" s="278"/>
      <c r="AX180" s="278"/>
      <c r="AY180" s="278"/>
      <c r="AZ180" s="278"/>
      <c r="BA180" s="278"/>
      <c r="BB180" s="278"/>
      <c r="BC180" s="278"/>
      <c r="BD180" s="278"/>
      <c r="BE180" s="278"/>
      <c r="BF180" s="279"/>
      <c r="BG180" s="41"/>
      <c r="BH180" s="41"/>
      <c r="BI180" s="41"/>
      <c r="BJ180" s="41"/>
      <c r="BK180" s="41"/>
      <c r="BL180" s="41"/>
      <c r="BM180" s="41"/>
      <c r="BN180" s="41"/>
      <c r="BO180" s="41"/>
      <c r="BP180" s="41"/>
      <c r="BQ180" s="41"/>
      <c r="BR180" s="41"/>
      <c r="BS180" s="41"/>
      <c r="BT180" s="41"/>
      <c r="BU180" s="41"/>
      <c r="BV180" s="41"/>
      <c r="BW180" s="41"/>
      <c r="BX180" s="41"/>
      <c r="BY180" s="41"/>
    </row>
    <row r="181" spans="1:77" s="40" customFormat="1">
      <c r="A181" s="44"/>
      <c r="B181" s="45"/>
      <c r="C181" s="45"/>
      <c r="D181" s="46" t="s">
        <v>18</v>
      </c>
      <c r="E181" s="47" t="s">
        <v>32</v>
      </c>
      <c r="F181" s="47" t="s">
        <v>33</v>
      </c>
      <c r="G181" s="47" t="s">
        <v>34</v>
      </c>
      <c r="H181" s="47" t="s">
        <v>19</v>
      </c>
      <c r="I181" s="47" t="s">
        <v>35</v>
      </c>
      <c r="J181" s="47" t="s">
        <v>20</v>
      </c>
      <c r="K181" s="47" t="s">
        <v>36</v>
      </c>
      <c r="L181" s="47" t="s">
        <v>21</v>
      </c>
      <c r="M181" s="47" t="s">
        <v>38</v>
      </c>
      <c r="N181" s="47" t="s">
        <v>39</v>
      </c>
      <c r="O181" s="46" t="s">
        <v>18</v>
      </c>
      <c r="P181" s="47" t="s">
        <v>32</v>
      </c>
      <c r="Q181" s="47" t="s">
        <v>33</v>
      </c>
      <c r="R181" s="47" t="s">
        <v>34</v>
      </c>
      <c r="S181" s="47" t="s">
        <v>19</v>
      </c>
      <c r="T181" s="47" t="s">
        <v>35</v>
      </c>
      <c r="U181" s="47" t="s">
        <v>20</v>
      </c>
      <c r="V181" s="47" t="s">
        <v>36</v>
      </c>
      <c r="W181" s="47" t="s">
        <v>21</v>
      </c>
      <c r="X181" s="47" t="s">
        <v>38</v>
      </c>
      <c r="Y181" s="47" t="s">
        <v>39</v>
      </c>
      <c r="Z181" s="46" t="s">
        <v>18</v>
      </c>
      <c r="AA181" s="47" t="s">
        <v>32</v>
      </c>
      <c r="AB181" s="47" t="s">
        <v>33</v>
      </c>
      <c r="AC181" s="47" t="s">
        <v>34</v>
      </c>
      <c r="AD181" s="47" t="s">
        <v>19</v>
      </c>
      <c r="AE181" s="47" t="s">
        <v>35</v>
      </c>
      <c r="AF181" s="47" t="s">
        <v>20</v>
      </c>
      <c r="AG181" s="47" t="s">
        <v>36</v>
      </c>
      <c r="AH181" s="47" t="s">
        <v>21</v>
      </c>
      <c r="AI181" s="47" t="s">
        <v>38</v>
      </c>
      <c r="AJ181" s="47" t="s">
        <v>39</v>
      </c>
      <c r="AK181" s="46" t="s">
        <v>18</v>
      </c>
      <c r="AL181" s="47" t="s">
        <v>32</v>
      </c>
      <c r="AM181" s="47" t="s">
        <v>33</v>
      </c>
      <c r="AN181" s="47" t="s">
        <v>34</v>
      </c>
      <c r="AO181" s="47" t="s">
        <v>19</v>
      </c>
      <c r="AP181" s="47" t="s">
        <v>35</v>
      </c>
      <c r="AQ181" s="47" t="s">
        <v>20</v>
      </c>
      <c r="AR181" s="47" t="s">
        <v>36</v>
      </c>
      <c r="AS181" s="47" t="s">
        <v>21</v>
      </c>
      <c r="AT181" s="47" t="s">
        <v>38</v>
      </c>
      <c r="AU181" s="47" t="s">
        <v>39</v>
      </c>
      <c r="AV181" s="46" t="s">
        <v>18</v>
      </c>
      <c r="AW181" s="47" t="s">
        <v>32</v>
      </c>
      <c r="AX181" s="47" t="s">
        <v>33</v>
      </c>
      <c r="AY181" s="47" t="s">
        <v>34</v>
      </c>
      <c r="AZ181" s="47" t="s">
        <v>19</v>
      </c>
      <c r="BA181" s="47" t="s">
        <v>35</v>
      </c>
      <c r="BB181" s="47" t="s">
        <v>20</v>
      </c>
      <c r="BC181" s="47" t="s">
        <v>36</v>
      </c>
      <c r="BD181" s="47" t="s">
        <v>21</v>
      </c>
      <c r="BE181" s="47" t="s">
        <v>38</v>
      </c>
      <c r="BF181" s="47" t="s">
        <v>39</v>
      </c>
      <c r="BG181" s="41"/>
      <c r="BH181" s="41"/>
      <c r="BI181" s="41"/>
      <c r="BJ181" s="41"/>
      <c r="BK181" s="41"/>
      <c r="BL181" s="41"/>
      <c r="BM181" s="41"/>
      <c r="BN181" s="41"/>
      <c r="BO181" s="41"/>
      <c r="BP181" s="41"/>
      <c r="BQ181" s="41"/>
      <c r="BR181" s="41"/>
      <c r="BS181" s="41"/>
      <c r="BT181" s="41"/>
      <c r="BU181" s="41"/>
      <c r="BV181" s="41"/>
      <c r="BW181" s="41"/>
      <c r="BX181" s="41"/>
      <c r="BY181" s="41"/>
    </row>
    <row r="182" spans="1:77" s="40" customFormat="1">
      <c r="A182" s="44"/>
      <c r="B182" s="45"/>
      <c r="C182" s="45"/>
      <c r="D182" s="46" t="s">
        <v>26</v>
      </c>
      <c r="E182" s="47" t="s">
        <v>26</v>
      </c>
      <c r="F182" s="47" t="s">
        <v>26</v>
      </c>
      <c r="G182" s="47" t="s">
        <v>26</v>
      </c>
      <c r="H182" s="47" t="s">
        <v>26</v>
      </c>
      <c r="I182" s="47" t="s">
        <v>26</v>
      </c>
      <c r="J182" s="47" t="s">
        <v>26</v>
      </c>
      <c r="K182" s="47" t="s">
        <v>26</v>
      </c>
      <c r="L182" s="47" t="s">
        <v>26</v>
      </c>
      <c r="M182" s="47" t="s">
        <v>26</v>
      </c>
      <c r="N182" s="48" t="s">
        <v>26</v>
      </c>
      <c r="O182" s="46" t="s">
        <v>26</v>
      </c>
      <c r="P182" s="47" t="s">
        <v>26</v>
      </c>
      <c r="Q182" s="47" t="s">
        <v>26</v>
      </c>
      <c r="R182" s="47" t="s">
        <v>26</v>
      </c>
      <c r="S182" s="47" t="s">
        <v>26</v>
      </c>
      <c r="T182" s="47" t="s">
        <v>26</v>
      </c>
      <c r="U182" s="47" t="s">
        <v>26</v>
      </c>
      <c r="V182" s="47" t="s">
        <v>26</v>
      </c>
      <c r="W182" s="47" t="s">
        <v>26</v>
      </c>
      <c r="X182" s="47" t="s">
        <v>26</v>
      </c>
      <c r="Y182" s="48" t="s">
        <v>26</v>
      </c>
      <c r="Z182" s="46" t="s">
        <v>26</v>
      </c>
      <c r="AA182" s="47" t="s">
        <v>26</v>
      </c>
      <c r="AB182" s="47" t="s">
        <v>26</v>
      </c>
      <c r="AC182" s="47" t="s">
        <v>26</v>
      </c>
      <c r="AD182" s="47" t="s">
        <v>26</v>
      </c>
      <c r="AE182" s="47" t="s">
        <v>26</v>
      </c>
      <c r="AF182" s="47" t="s">
        <v>26</v>
      </c>
      <c r="AG182" s="47" t="s">
        <v>26</v>
      </c>
      <c r="AH182" s="47" t="s">
        <v>26</v>
      </c>
      <c r="AI182" s="47" t="s">
        <v>26</v>
      </c>
      <c r="AJ182" s="48" t="s">
        <v>26</v>
      </c>
      <c r="AK182" s="46" t="s">
        <v>26</v>
      </c>
      <c r="AL182" s="47" t="s">
        <v>26</v>
      </c>
      <c r="AM182" s="47" t="s">
        <v>26</v>
      </c>
      <c r="AN182" s="47" t="s">
        <v>26</v>
      </c>
      <c r="AO182" s="47" t="s">
        <v>26</v>
      </c>
      <c r="AP182" s="47" t="s">
        <v>26</v>
      </c>
      <c r="AQ182" s="47" t="s">
        <v>26</v>
      </c>
      <c r="AR182" s="47" t="s">
        <v>26</v>
      </c>
      <c r="AS182" s="47" t="s">
        <v>26</v>
      </c>
      <c r="AT182" s="47" t="s">
        <v>26</v>
      </c>
      <c r="AU182" s="48" t="s">
        <v>26</v>
      </c>
      <c r="AV182" s="46" t="s">
        <v>26</v>
      </c>
      <c r="AW182" s="47" t="s">
        <v>26</v>
      </c>
      <c r="AX182" s="47" t="s">
        <v>26</v>
      </c>
      <c r="AY182" s="47" t="s">
        <v>26</v>
      </c>
      <c r="AZ182" s="47" t="s">
        <v>26</v>
      </c>
      <c r="BA182" s="47" t="s">
        <v>26</v>
      </c>
      <c r="BB182" s="47" t="s">
        <v>26</v>
      </c>
      <c r="BC182" s="47" t="s">
        <v>26</v>
      </c>
      <c r="BD182" s="47" t="s">
        <v>26</v>
      </c>
      <c r="BE182" s="47" t="s">
        <v>26</v>
      </c>
      <c r="BF182" s="48" t="s">
        <v>26</v>
      </c>
      <c r="BG182" s="41"/>
      <c r="BH182" s="41"/>
      <c r="BI182" s="41"/>
      <c r="BJ182" s="41"/>
      <c r="BK182" s="41"/>
      <c r="BL182" s="41"/>
      <c r="BM182" s="41"/>
      <c r="BN182" s="41"/>
      <c r="BO182" s="41"/>
      <c r="BP182" s="41"/>
      <c r="BQ182" s="41"/>
      <c r="BR182" s="41"/>
      <c r="BS182" s="41"/>
      <c r="BT182" s="41"/>
      <c r="BU182" s="41"/>
      <c r="BV182" s="41"/>
      <c r="BW182" s="41"/>
      <c r="BX182" s="41"/>
      <c r="BY182" s="41"/>
    </row>
    <row r="183" spans="1:77" s="40" customFormat="1">
      <c r="A183" s="49" t="str">
        <f>A$14</f>
        <v>Container</v>
      </c>
      <c r="B183" s="50" t="str">
        <f t="shared" ref="B183:B191" si="199">B68</f>
        <v>1,000 teu</v>
      </c>
      <c r="C183" s="50"/>
      <c r="D183" s="63">
        <f>IF(D122="","",((VLOOKUP(ROUND(D104,2),'EF Curves'!$A$12:$I$111,'Analysis Matrices'!$D$176,1)*D122*'Ship &amp; EF Parameters'!$C31)+(VLOOKUP(ROUND(D104,2),'EF Curves'!$A$12:$I$111,'Analysis Matrices'!$E$176,1)*D122*'Ship &amp; EF Parameters'!$D31)+(VLOOKUP(ROUND(D104,2),'EF Curves'!$A$12:$I$111,'Analysis Matrices'!$F$176,1)*D122*'Ship &amp; EF Parameters'!$E31))/1000000)</f>
        <v>955.33016965078332</v>
      </c>
      <c r="E183" s="64">
        <f>IF(E122="","",((VLOOKUP(ROUND(E104,2),'EF Curves'!$A$12:$I$111,'Analysis Matrices'!$D$176,1)*E122*'Ship &amp; EF Parameters'!$C31)+(VLOOKUP(ROUND(E104,2),'EF Curves'!$A$12:$I$111,'Analysis Matrices'!$E$176,1)*E122*'Ship &amp; EF Parameters'!$D31)+(VLOOKUP(ROUND(E104,2),'EF Curves'!$A$12:$I$111,'Analysis Matrices'!$F$176,1)*E122*'Ship &amp; EF Parameters'!$E31))/1000000)</f>
        <v>888.29165044617002</v>
      </c>
      <c r="F183" s="64">
        <f>IF(F122="","",((VLOOKUP(ROUND(F104,2),'EF Curves'!$A$12:$I$111,'Analysis Matrices'!$D$176,1)*F122*'Ship &amp; EF Parameters'!$C31)+(VLOOKUP(ROUND(F104,2),'EF Curves'!$A$12:$I$111,'Analysis Matrices'!$E$176,1)*F122*'Ship &amp; EF Parameters'!$D31)+(VLOOKUP(ROUND(F104,2),'EF Curves'!$A$12:$I$111,'Analysis Matrices'!$F$176,1)*F122*'Ship &amp; EF Parameters'!$E31))/1000000)</f>
        <v>826.92289456202741</v>
      </c>
      <c r="G183" s="64">
        <f>IF(G122="","",((VLOOKUP(ROUND(G104,2),'EF Curves'!$A$12:$I$111,'Analysis Matrices'!$D$176,1)*G122*'Ship &amp; EF Parameters'!$C31)+(VLOOKUP(ROUND(G104,2),'EF Curves'!$A$12:$I$111,'Analysis Matrices'!$E$176,1)*G122*'Ship &amp; EF Parameters'!$D31)+(VLOOKUP(ROUND(G104,2),'EF Curves'!$A$12:$I$111,'Analysis Matrices'!$F$176,1)*G122*'Ship &amp; EF Parameters'!$E31))/1000000)</f>
        <v>772.16915250390946</v>
      </c>
      <c r="H183" s="64">
        <f>IF(H122="","",((VLOOKUP(ROUND(H104,2),'EF Curves'!$A$12:$I$111,'Analysis Matrices'!$D$176,1)*H122*'Ship &amp; EF Parameters'!$C31)+(VLOOKUP(ROUND(H104,2),'EF Curves'!$A$12:$I$111,'Analysis Matrices'!$E$176,1)*H122*'Ship &amp; EF Parameters'!$D31)+(VLOOKUP(ROUND(H104,2),'EF Curves'!$A$12:$I$111,'Analysis Matrices'!$F$176,1)*H122*'Ship &amp; EF Parameters'!$E31))/1000000)</f>
        <v>718.44693426406604</v>
      </c>
      <c r="I183" s="64">
        <f>IF(I122="","",((VLOOKUP(ROUND(I104,2),'EF Curves'!$A$12:$I$111,'Analysis Matrices'!$D$176,1)*I122*'Ship &amp; EF Parameters'!$C31)+(VLOOKUP(ROUND(I104,2),'EF Curves'!$A$12:$I$111,'Analysis Matrices'!$E$176,1)*I122*'Ship &amp; EF Parameters'!$D31)+(VLOOKUP(ROUND(I104,2),'EF Curves'!$A$12:$I$111,'Analysis Matrices'!$F$176,1)*I122*'Ship &amp; EF Parameters'!$E31))/1000000)</f>
        <v>667.78958883948405</v>
      </c>
      <c r="J183" s="64">
        <f>IF(J122="","",((VLOOKUP(ROUND(J104,2),'EF Curves'!$A$12:$I$111,'Analysis Matrices'!$D$176,1)*J122*'Ship &amp; EF Parameters'!$C31)+(VLOOKUP(ROUND(J104,2),'EF Curves'!$A$12:$I$111,'Analysis Matrices'!$E$176,1)*J122*'Ship &amp; EF Parameters'!$D31)+(VLOOKUP(ROUND(J104,2),'EF Curves'!$A$12:$I$111,'Analysis Matrices'!$F$176,1)*J122*'Ship &amp; EF Parameters'!$E31))/1000000)</f>
        <v>619.75842999960059</v>
      </c>
      <c r="K183" s="64">
        <f>IF(K122="","",((VLOOKUP(ROUND(K104,2),'EF Curves'!$A$12:$I$111,'Analysis Matrices'!$D$176,1)*K122*'Ship &amp; EF Parameters'!$C31)+(VLOOKUP(ROUND(K104,2),'EF Curves'!$A$12:$I$111,'Analysis Matrices'!$E$176,1)*K122*'Ship &amp; EF Parameters'!$D31)+(VLOOKUP(ROUND(K104,2),'EF Curves'!$A$12:$I$111,'Analysis Matrices'!$F$176,1)*K122*'Ship &amp; EF Parameters'!$E31))/1000000)</f>
        <v>571.72714190902389</v>
      </c>
      <c r="L183" s="64">
        <f>IF(L122="","",((VLOOKUP(ROUND(L104,2),'EF Curves'!$A$12:$I$111,'Analysis Matrices'!$D$176,1)*L122*'Ship &amp; EF Parameters'!$C31)+(VLOOKUP(ROUND(L104,2),'EF Curves'!$A$12:$I$111,'Analysis Matrices'!$E$176,1)*L122*'Ship &amp; EF Parameters'!$D31)+(VLOOKUP(ROUND(L104,2),'EF Curves'!$A$12:$I$111,'Analysis Matrices'!$F$176,1)*L122*'Ship &amp; EF Parameters'!$E31))/1000000)</f>
        <v>523.39139856320014</v>
      </c>
      <c r="M183" s="64">
        <f>IF(M122="","",((VLOOKUP(ROUND(M104,2),'EF Curves'!$A$12:$I$111,'Analysis Matrices'!$D$176,1)*M122*'Ship &amp; EF Parameters'!$C31)+(VLOOKUP(ROUND(M104,2),'EF Curves'!$A$12:$I$111,'Analysis Matrices'!$E$176,1)*M122*'Ship &amp; EF Parameters'!$D31)+(VLOOKUP(ROUND(M104,2),'EF Curves'!$A$12:$I$111,'Analysis Matrices'!$F$176,1)*M122*'Ship &amp; EF Parameters'!$E31))/1000000)</f>
        <v>476.88394415646843</v>
      </c>
      <c r="N183" s="65">
        <f>IF(N122="","",((VLOOKUP(ROUND(N104,2),'EF Curves'!$A$12:$I$111,'Analysis Matrices'!$D$176,1)*N122*'Ship &amp; EF Parameters'!$C31)+(VLOOKUP(ROUND(N104,2),'EF Curves'!$A$12:$I$111,'Analysis Matrices'!$E$176,1)*N122*'Ship &amp; EF Parameters'!$D31)+(VLOOKUP(ROUND(N104,2),'EF Curves'!$A$12:$I$111,'Analysis Matrices'!$F$176,1)*N122*'Ship &amp; EF Parameters'!$E31))/1000000)</f>
        <v>432.1473136964126</v>
      </c>
      <c r="O183" s="63">
        <f>IF(O122="","",((VLOOKUP(ROUND(O104,2),'EF Curves'!$A$12:$I$111,'Analysis Matrices'!$D$176,1)*O122*'Ship &amp; EF Parameters'!$C31)+(VLOOKUP(ROUND(O104,2),'EF Curves'!$A$12:$I$111,'Analysis Matrices'!$E$176,1)*O122*'Ship &amp; EF Parameters'!$D31)+(VLOOKUP(ROUND(O104,2),'EF Curves'!$A$12:$I$111,'Analysis Matrices'!$F$176,1)*O122*'Ship &amp; EF Parameters'!$E31))/1000000)</f>
        <v>7881.4738996189626</v>
      </c>
      <c r="P183" s="64">
        <f>IF(P122="","",((VLOOKUP(ROUND(P104,2),'EF Curves'!$A$12:$I$111,'Analysis Matrices'!$D$176,1)*P122*'Ship &amp; EF Parameters'!$C31)+(VLOOKUP(ROUND(P104,2),'EF Curves'!$A$12:$I$111,'Analysis Matrices'!$E$176,1)*P122*'Ship &amp; EF Parameters'!$D31)+(VLOOKUP(ROUND(P104,2),'EF Curves'!$A$12:$I$111,'Analysis Matrices'!$F$176,1)*P122*'Ship &amp; EF Parameters'!$E31))/1000000)</f>
        <v>7328.4061161809022</v>
      </c>
      <c r="Q183" s="64">
        <f>IF(Q122="","",((VLOOKUP(ROUND(Q104,2),'EF Curves'!$A$12:$I$111,'Analysis Matrices'!$D$176,1)*Q122*'Ship &amp; EF Parameters'!$C31)+(VLOOKUP(ROUND(Q104,2),'EF Curves'!$A$12:$I$111,'Analysis Matrices'!$E$176,1)*Q122*'Ship &amp; EF Parameters'!$D31)+(VLOOKUP(ROUND(Q104,2),'EF Curves'!$A$12:$I$111,'Analysis Matrices'!$F$176,1)*Q122*'Ship &amp; EF Parameters'!$E31))/1000000)</f>
        <v>6822.1138801367269</v>
      </c>
      <c r="R183" s="64">
        <f>IF(R122="","",((VLOOKUP(ROUND(R104,2),'EF Curves'!$A$12:$I$111,'Analysis Matrices'!$D$176,1)*R122*'Ship &amp; EF Parameters'!$C31)+(VLOOKUP(ROUND(R104,2),'EF Curves'!$A$12:$I$111,'Analysis Matrices'!$E$176,1)*R122*'Ship &amp; EF Parameters'!$D31)+(VLOOKUP(ROUND(R104,2),'EF Curves'!$A$12:$I$111,'Analysis Matrices'!$F$176,1)*R122*'Ship &amp; EF Parameters'!$E31))/1000000)</f>
        <v>6370.3955081572531</v>
      </c>
      <c r="S183" s="64">
        <f>IF(S122="","",((VLOOKUP(ROUND(S104,2),'EF Curves'!$A$12:$I$111,'Analysis Matrices'!$D$176,1)*S122*'Ship &amp; EF Parameters'!$C31)+(VLOOKUP(ROUND(S104,2),'EF Curves'!$A$12:$I$111,'Analysis Matrices'!$E$176,1)*S122*'Ship &amp; EF Parameters'!$D31)+(VLOOKUP(ROUND(S104,2),'EF Curves'!$A$12:$I$111,'Analysis Matrices'!$F$176,1)*S122*'Ship &amp; EF Parameters'!$E31))/1000000)</f>
        <v>5927.187207678543</v>
      </c>
      <c r="T183" s="64">
        <f>IF(T122="","",((VLOOKUP(ROUND(T104,2),'EF Curves'!$A$12:$I$111,'Analysis Matrices'!$D$176,1)*T122*'Ship &amp; EF Parameters'!$C31)+(VLOOKUP(ROUND(T104,2),'EF Curves'!$A$12:$I$111,'Analysis Matrices'!$E$176,1)*T122*'Ship &amp; EF Parameters'!$D31)+(VLOOKUP(ROUND(T104,2),'EF Curves'!$A$12:$I$111,'Analysis Matrices'!$F$176,1)*T122*'Ship &amp; EF Parameters'!$E31))/1000000)</f>
        <v>5509.2641079257428</v>
      </c>
      <c r="U183" s="64">
        <f>IF(U122="","",((VLOOKUP(ROUND(U104,2),'EF Curves'!$A$12:$I$111,'Analysis Matrices'!$D$176,1)*U122*'Ship &amp; EF Parameters'!$C31)+(VLOOKUP(ROUND(U104,2),'EF Curves'!$A$12:$I$111,'Analysis Matrices'!$E$176,1)*U122*'Ship &amp; EF Parameters'!$D31)+(VLOOKUP(ROUND(U104,2),'EF Curves'!$A$12:$I$111,'Analysis Matrices'!$F$176,1)*U122*'Ship &amp; EF Parameters'!$E31))/1000000)</f>
        <v>5113.007047496706</v>
      </c>
      <c r="V183" s="64">
        <f>IF(V122="","",((VLOOKUP(ROUND(V104,2),'EF Curves'!$A$12:$I$111,'Analysis Matrices'!$D$176,1)*V122*'Ship &amp; EF Parameters'!$C31)+(VLOOKUP(ROUND(V104,2),'EF Curves'!$A$12:$I$111,'Analysis Matrices'!$E$176,1)*V122*'Ship &amp; EF Parameters'!$D31)+(VLOOKUP(ROUND(V104,2),'EF Curves'!$A$12:$I$111,'Analysis Matrices'!$F$176,1)*V122*'Ship &amp; EF Parameters'!$E31))/1000000)</f>
        <v>4716.7489207494482</v>
      </c>
      <c r="W183" s="64">
        <f>IF(W122="","",((VLOOKUP(ROUND(W104,2),'EF Curves'!$A$12:$I$111,'Analysis Matrices'!$D$176,1)*W122*'Ship &amp; EF Parameters'!$C31)+(VLOOKUP(ROUND(W104,2),'EF Curves'!$A$12:$I$111,'Analysis Matrices'!$E$176,1)*W122*'Ship &amp; EF Parameters'!$D31)+(VLOOKUP(ROUND(W104,2),'EF Curves'!$A$12:$I$111,'Analysis Matrices'!$F$176,1)*W122*'Ship &amp; EF Parameters'!$E31))/1000000)</f>
        <v>4317.9790381464018</v>
      </c>
      <c r="X183" s="64">
        <f>IF(X122="","",((VLOOKUP(ROUND(X104,2),'EF Curves'!$A$12:$I$111,'Analysis Matrices'!$D$176,1)*X122*'Ship &amp; EF Parameters'!$C31)+(VLOOKUP(ROUND(X104,2),'EF Curves'!$A$12:$I$111,'Analysis Matrices'!$E$176,1)*X122*'Ship &amp; EF Parameters'!$D31)+(VLOOKUP(ROUND(X104,2),'EF Curves'!$A$12:$I$111,'Analysis Matrices'!$F$176,1)*X122*'Ship &amp; EF Parameters'!$E31))/1000000)</f>
        <v>4262.1502508984368</v>
      </c>
      <c r="Y183" s="65">
        <f>IF(Y122="","",((VLOOKUP(ROUND(Y104,2),'EF Curves'!$A$12:$I$111,'Analysis Matrices'!$D$176,1)*Y122*'Ship &amp; EF Parameters'!$C31)+(VLOOKUP(ROUND(Y104,2),'EF Curves'!$A$12:$I$111,'Analysis Matrices'!$E$176,1)*Y122*'Ship &amp; EF Parameters'!$D31)+(VLOOKUP(ROUND(Y104,2),'EF Curves'!$A$12:$I$111,'Analysis Matrices'!$F$176,1)*Y122*'Ship &amp; EF Parameters'!$E31))/1000000)</f>
        <v>4159.4178943279712</v>
      </c>
      <c r="Z183" s="63">
        <f>IF(Z122="","",((VLOOKUP(ROUND(Z104,2),'EF Curves'!$A$12:$I$111,'Analysis Matrices'!$D$176,1)*Z122*'Ship &amp; EF Parameters'!$C31)+(VLOOKUP(ROUND(Z104,2),'EF Curves'!$A$12:$I$111,'Analysis Matrices'!$E$176,1)*Z122*'Ship &amp; EF Parameters'!$D31)+(VLOOKUP(ROUND(Z104,2),'EF Curves'!$A$12:$I$111,'Analysis Matrices'!$F$176,1)*Z122*'Ship &amp; EF Parameters'!$E31))/1000000)</f>
        <v>14807.617629587143</v>
      </c>
      <c r="AA183" s="64">
        <f>IF(AA122="","",((VLOOKUP(ROUND(AA104,2),'EF Curves'!$A$12:$I$111,'Analysis Matrices'!$D$176,1)*AA122*'Ship &amp; EF Parameters'!$C31)+(VLOOKUP(ROUND(AA104,2),'EF Curves'!$A$12:$I$111,'Analysis Matrices'!$E$176,1)*AA122*'Ship &amp; EF Parameters'!$D31)+(VLOOKUP(ROUND(AA104,2),'EF Curves'!$A$12:$I$111,'Analysis Matrices'!$F$176,1)*AA122*'Ship &amp; EF Parameters'!$E31))/1000000)</f>
        <v>13768.520581915636</v>
      </c>
      <c r="AB183" s="64">
        <f>IF(AB122="","",((VLOOKUP(ROUND(AB104,2),'EF Curves'!$A$12:$I$111,'Analysis Matrices'!$D$176,1)*AB122*'Ship &amp; EF Parameters'!$C31)+(VLOOKUP(ROUND(AB104,2),'EF Curves'!$A$12:$I$111,'Analysis Matrices'!$E$176,1)*AB122*'Ship &amp; EF Parameters'!$D31)+(VLOOKUP(ROUND(AB104,2),'EF Curves'!$A$12:$I$111,'Analysis Matrices'!$F$176,1)*AB122*'Ship &amp; EF Parameters'!$E31))/1000000)</f>
        <v>12817.304865711427</v>
      </c>
      <c r="AC183" s="64">
        <f>IF(AC122="","",((VLOOKUP(ROUND(AC104,2),'EF Curves'!$A$12:$I$111,'Analysis Matrices'!$D$176,1)*AC122*'Ship &amp; EF Parameters'!$C31)+(VLOOKUP(ROUND(AC104,2),'EF Curves'!$A$12:$I$111,'Analysis Matrices'!$E$176,1)*AC122*'Ship &amp; EF Parameters'!$D31)+(VLOOKUP(ROUND(AC104,2),'EF Curves'!$A$12:$I$111,'Analysis Matrices'!$F$176,1)*AC122*'Ship &amp; EF Parameters'!$E31))/1000000)</f>
        <v>11968.621863810597</v>
      </c>
      <c r="AD183" s="64">
        <f>IF(AD122="","",((VLOOKUP(ROUND(AD104,2),'EF Curves'!$A$12:$I$111,'Analysis Matrices'!$D$176,1)*AD122*'Ship &amp; EF Parameters'!$C31)+(VLOOKUP(ROUND(AD104,2),'EF Curves'!$A$12:$I$111,'Analysis Matrices'!$E$176,1)*AD122*'Ship &amp; EF Parameters'!$D31)+(VLOOKUP(ROUND(AD104,2),'EF Curves'!$A$12:$I$111,'Analysis Matrices'!$F$176,1)*AD122*'Ship &amp; EF Parameters'!$E31))/1000000)</f>
        <v>11135.927481093022</v>
      </c>
      <c r="AE183" s="64">
        <f>IF(AE122="","",((VLOOKUP(ROUND(AE104,2),'EF Curves'!$A$12:$I$111,'Analysis Matrices'!$D$176,1)*AE122*'Ship &amp; EF Parameters'!$C31)+(VLOOKUP(ROUND(AE104,2),'EF Curves'!$A$12:$I$111,'Analysis Matrices'!$E$176,1)*AE122*'Ship &amp; EF Parameters'!$D31)+(VLOOKUP(ROUND(AE104,2),'EF Curves'!$A$12:$I$111,'Analysis Matrices'!$F$176,1)*AE122*'Ship &amp; EF Parameters'!$E31))/1000000)</f>
        <v>10350.738627012002</v>
      </c>
      <c r="AF183" s="64">
        <f>IF(AF122="","",((VLOOKUP(ROUND(AF104,2),'EF Curves'!$A$12:$I$111,'Analysis Matrices'!$D$176,1)*AF122*'Ship &amp; EF Parameters'!$C31)+(VLOOKUP(ROUND(AF104,2),'EF Curves'!$A$12:$I$111,'Analysis Matrices'!$E$176,1)*AF122*'Ship &amp; EF Parameters'!$D31)+(VLOOKUP(ROUND(AF104,2),'EF Curves'!$A$12:$I$111,'Analysis Matrices'!$F$176,1)*AF122*'Ship &amp; EF Parameters'!$E31))/1000000)</f>
        <v>10406.776970409961</v>
      </c>
      <c r="AG183" s="64">
        <f>IF(AG122="","",((VLOOKUP(ROUND(AG104,2),'EF Curves'!$A$12:$I$111,'Analysis Matrices'!$D$176,1)*AG122*'Ship &amp; EF Parameters'!$C31)+(VLOOKUP(ROUND(AG104,2),'EF Curves'!$A$12:$I$111,'Analysis Matrices'!$E$176,1)*AG122*'Ship &amp; EF Parameters'!$D31)+(VLOOKUP(ROUND(AG104,2),'EF Curves'!$A$12:$I$111,'Analysis Matrices'!$F$176,1)*AG122*'Ship &amp; EF Parameters'!$E31))/1000000)</f>
        <v>10338.732482854848</v>
      </c>
      <c r="AH183" s="64">
        <f>IF(AH122="","",((VLOOKUP(ROUND(AH104,2),'EF Curves'!$A$12:$I$111,'Analysis Matrices'!$D$176,1)*AH122*'Ship &amp; EF Parameters'!$C31)+(VLOOKUP(ROUND(AH104,2),'EF Curves'!$A$12:$I$111,'Analysis Matrices'!$E$176,1)*AH122*'Ship &amp; EF Parameters'!$D31)+(VLOOKUP(ROUND(AH104,2),'EF Curves'!$A$12:$I$111,'Analysis Matrices'!$F$176,1)*AH122*'Ship &amp; EF Parameters'!$E31))/1000000)</f>
        <v>9464.6611240178681</v>
      </c>
      <c r="AI183" s="64">
        <f>IF(AI122="","",((VLOOKUP(ROUND(AI104,2),'EF Curves'!$A$12:$I$111,'Analysis Matrices'!$D$176,1)*AI122*'Ship &amp; EF Parameters'!$C31)+(VLOOKUP(ROUND(AI104,2),'EF Curves'!$A$12:$I$111,'Analysis Matrices'!$E$176,1)*AI122*'Ship &amp; EF Parameters'!$D31)+(VLOOKUP(ROUND(AI104,2),'EF Curves'!$A$12:$I$111,'Analysis Matrices'!$F$176,1)*AI122*'Ship &amp; EF Parameters'!$E31))/1000000)</f>
        <v>9239.6264180315775</v>
      </c>
      <c r="AJ183" s="65">
        <f>IF(AJ122="","",((VLOOKUP(ROUND(AJ104,2),'EF Curves'!$A$12:$I$111,'Analysis Matrices'!$D$176,1)*AJ122*'Ship &amp; EF Parameters'!$C31)+(VLOOKUP(ROUND(AJ104,2),'EF Curves'!$A$12:$I$111,'Analysis Matrices'!$E$176,1)*AJ122*'Ship &amp; EF Parameters'!$D31)+(VLOOKUP(ROUND(AJ104,2),'EF Curves'!$A$12:$I$111,'Analysis Matrices'!$F$176,1)*AJ122*'Ship &amp; EF Parameters'!$E31))/1000000)</f>
        <v>8931.0444830591932</v>
      </c>
      <c r="AK183" s="63">
        <f>IF(AK122="","",((VLOOKUP(ROUND(AK104,2),'EF Curves'!$A$12:$I$111,'Analysis Matrices'!$D$176,1)*AK122*'Ship &amp; EF Parameters'!$C31)+(VLOOKUP(ROUND(AK104,2),'EF Curves'!$A$12:$I$111,'Analysis Matrices'!$E$176,1)*AK122*'Ship &amp; EF Parameters'!$D31)+(VLOOKUP(ROUND(AK104,2),'EF Curves'!$A$12:$I$111,'Analysis Matrices'!$F$176,1)*AK122*'Ship &amp; EF Parameters'!$E31))/1000000)</f>
        <v>21733.761359555319</v>
      </c>
      <c r="AL183" s="64">
        <f>IF(AL122="","",((VLOOKUP(ROUND(AL104,2),'EF Curves'!$A$12:$I$111,'Analysis Matrices'!$D$176,1)*AL122*'Ship &amp; EF Parameters'!$C31)+(VLOOKUP(ROUND(AL104,2),'EF Curves'!$A$12:$I$111,'Analysis Matrices'!$E$176,1)*AL122*'Ship &amp; EF Parameters'!$D31)+(VLOOKUP(ROUND(AL104,2),'EF Curves'!$A$12:$I$111,'Analysis Matrices'!$F$176,1)*AL122*'Ship &amp; EF Parameters'!$E31))/1000000)</f>
        <v>20208.635047650369</v>
      </c>
      <c r="AM183" s="64">
        <f>IF(AM122="","",((VLOOKUP(ROUND(AM104,2),'EF Curves'!$A$12:$I$111,'Analysis Matrices'!$D$176,1)*AM122*'Ship &amp; EF Parameters'!$C31)+(VLOOKUP(ROUND(AM104,2),'EF Curves'!$A$12:$I$111,'Analysis Matrices'!$E$176,1)*AM122*'Ship &amp; EF Parameters'!$D31)+(VLOOKUP(ROUND(AM104,2),'EF Curves'!$A$12:$I$111,'Analysis Matrices'!$F$176,1)*AM122*'Ship &amp; EF Parameters'!$E31))/1000000)</f>
        <v>18812.495851286127</v>
      </c>
      <c r="AN183" s="64">
        <f>IF(AN122="","",((VLOOKUP(ROUND(AN104,2),'EF Curves'!$A$12:$I$111,'Analysis Matrices'!$D$176,1)*AN122*'Ship &amp; EF Parameters'!$C31)+(VLOOKUP(ROUND(AN104,2),'EF Curves'!$A$12:$I$111,'Analysis Matrices'!$E$176,1)*AN122*'Ship &amp; EF Parameters'!$D31)+(VLOOKUP(ROUND(AN104,2),'EF Curves'!$A$12:$I$111,'Analysis Matrices'!$F$176,1)*AN122*'Ship &amp; EF Parameters'!$E31))/1000000)</f>
        <v>17566.848219463933</v>
      </c>
      <c r="AO183" s="64">
        <f>IF(AO122="","",((VLOOKUP(ROUND(AO104,2),'EF Curves'!$A$12:$I$111,'Analysis Matrices'!$D$176,1)*AO122*'Ship &amp; EF Parameters'!$C31)+(VLOOKUP(ROUND(AO104,2),'EF Curves'!$A$12:$I$111,'Analysis Matrices'!$E$176,1)*AO122*'Ship &amp; EF Parameters'!$D31)+(VLOOKUP(ROUND(AO104,2),'EF Curves'!$A$12:$I$111,'Analysis Matrices'!$F$176,1)*AO122*'Ship &amp; EF Parameters'!$E31))/1000000)</f>
        <v>17706.723400716455</v>
      </c>
      <c r="AP183" s="64">
        <f>IF(AP122="","",((VLOOKUP(ROUND(AP104,2),'EF Curves'!$A$12:$I$111,'Analysis Matrices'!$D$176,1)*AP122*'Ship &amp; EF Parameters'!$C31)+(VLOOKUP(ROUND(AP104,2),'EF Curves'!$A$12:$I$111,'Analysis Matrices'!$E$176,1)*AP122*'Ship &amp; EF Parameters'!$D31)+(VLOOKUP(ROUND(AP104,2),'EF Curves'!$A$12:$I$111,'Analysis Matrices'!$F$176,1)*AP122*'Ship &amp; EF Parameters'!$E31))/1000000)</f>
        <v>16458.230908273115</v>
      </c>
      <c r="AQ183" s="64">
        <f>IF(AQ122="","",((VLOOKUP(ROUND(AQ104,2),'EF Curves'!$A$12:$I$111,'Analysis Matrices'!$D$176,1)*AQ122*'Ship &amp; EF Parameters'!$C31)+(VLOOKUP(ROUND(AQ104,2),'EF Curves'!$A$12:$I$111,'Analysis Matrices'!$E$176,1)*AQ122*'Ship &amp; EF Parameters'!$D31)+(VLOOKUP(ROUND(AQ104,2),'EF Curves'!$A$12:$I$111,'Analysis Matrices'!$F$176,1)*AQ122*'Ship &amp; EF Parameters'!$E31))/1000000)</f>
        <v>16449.421662906068</v>
      </c>
      <c r="AR183" s="64">
        <f>IF(AR122="","",((VLOOKUP(ROUND(AR104,2),'EF Curves'!$A$12:$I$111,'Analysis Matrices'!$D$176,1)*AR122*'Ship &amp; EF Parameters'!$C31)+(VLOOKUP(ROUND(AR104,2),'EF Curves'!$A$12:$I$111,'Analysis Matrices'!$E$176,1)*AR122*'Ship &amp; EF Parameters'!$D31)+(VLOOKUP(ROUND(AR104,2),'EF Curves'!$A$12:$I$111,'Analysis Matrices'!$F$176,1)*AR122*'Ship &amp; EF Parameters'!$E31))/1000000)</f>
        <v>15174.59122483534</v>
      </c>
      <c r="AS183" s="64">
        <f>IF(AS122="","",((VLOOKUP(ROUND(AS104,2),'EF Curves'!$A$12:$I$111,'Analysis Matrices'!$D$176,1)*AS122*'Ship &amp; EF Parameters'!$C31)+(VLOOKUP(ROUND(AS104,2),'EF Curves'!$A$12:$I$111,'Analysis Matrices'!$E$176,1)*AS122*'Ship &amp; EF Parameters'!$D31)+(VLOOKUP(ROUND(AS104,2),'EF Curves'!$A$12:$I$111,'Analysis Matrices'!$F$176,1)*AS122*'Ship &amp; EF Parameters'!$E31))/1000000)</f>
        <v>14883.942896641001</v>
      </c>
      <c r="AT183" s="64">
        <f>IF(AT122="","",((VLOOKUP(ROUND(AT104,2),'EF Curves'!$A$12:$I$111,'Analysis Matrices'!$D$176,1)*AT122*'Ship &amp; EF Parameters'!$C31)+(VLOOKUP(ROUND(AT104,2),'EF Curves'!$A$12:$I$111,'Analysis Matrices'!$E$176,1)*AT122*'Ship &amp; EF Parameters'!$D31)+(VLOOKUP(ROUND(AT104,2),'EF Curves'!$A$12:$I$111,'Analysis Matrices'!$F$176,1)*AT122*'Ship &amp; EF Parameters'!$E31))/1000000)</f>
        <v>14465.479639412873</v>
      </c>
      <c r="AU183" s="65">
        <f>IF(AU122="","",((VLOOKUP(ROUND(AU104,2),'EF Curves'!$A$12:$I$111,'Analysis Matrices'!$D$176,1)*AU122*'Ship &amp; EF Parameters'!$C31)+(VLOOKUP(ROUND(AU104,2),'EF Curves'!$A$12:$I$111,'Analysis Matrices'!$E$176,1)*AU122*'Ship &amp; EF Parameters'!$D31)+(VLOOKUP(ROUND(AU104,2),'EF Curves'!$A$12:$I$111,'Analysis Matrices'!$F$176,1)*AU122*'Ship &amp; EF Parameters'!$E31))/1000000)</f>
        <v>13927.747797673965</v>
      </c>
      <c r="AV183" s="63">
        <f>IF(AV122="","",((VLOOKUP(ROUND(AV104,2),'EF Curves'!$A$12:$I$111,'Analysis Matrices'!$D$176,1)*AV122*'Ship &amp; EF Parameters'!$C31)+(VLOOKUP(ROUND(AV104,2),'EF Curves'!$A$12:$I$111,'Analysis Matrices'!$E$176,1)*AV122*'Ship &amp; EF Parameters'!$D31)+(VLOOKUP(ROUND(AV104,2),'EF Curves'!$A$12:$I$111,'Analysis Matrices'!$F$176,1)*AV122*'Ship &amp; EF Parameters'!$E31))/1000000)</f>
        <v>28659.905089523498</v>
      </c>
      <c r="AW183" s="64">
        <f>IF(AW122="","",((VLOOKUP(ROUND(AW104,2),'EF Curves'!$A$12:$I$111,'Analysis Matrices'!$D$176,1)*AW122*'Ship &amp; EF Parameters'!$C31)+(VLOOKUP(ROUND(AW104,2),'EF Curves'!$A$12:$I$111,'Analysis Matrices'!$E$176,1)*AW122*'Ship &amp; EF Parameters'!$D31)+(VLOOKUP(ROUND(AW104,2),'EF Curves'!$A$12:$I$111,'Analysis Matrices'!$F$176,1)*AW122*'Ship &amp; EF Parameters'!$E31))/1000000)</f>
        <v>26648.749513385097</v>
      </c>
      <c r="AX183" s="64">
        <f>IF(AX122="","",((VLOOKUP(ROUND(AX104,2),'EF Curves'!$A$12:$I$111,'Analysis Matrices'!$D$176,1)*AX122*'Ship &amp; EF Parameters'!$C31)+(VLOOKUP(ROUND(AX104,2),'EF Curves'!$A$12:$I$111,'Analysis Matrices'!$E$176,1)*AX122*'Ship &amp; EF Parameters'!$D31)+(VLOOKUP(ROUND(AX104,2),'EF Curves'!$A$12:$I$111,'Analysis Matrices'!$F$176,1)*AX122*'Ship &amp; EF Parameters'!$E31))/1000000)</f>
        <v>24807.686836860823</v>
      </c>
      <c r="AY183" s="64">
        <f>IF(AY122="","",((VLOOKUP(ROUND(AY104,2),'EF Curves'!$A$12:$I$111,'Analysis Matrices'!$D$176,1)*AY122*'Ship &amp; EF Parameters'!$C31)+(VLOOKUP(ROUND(AY104,2),'EF Curves'!$A$12:$I$111,'Analysis Matrices'!$E$176,1)*AY122*'Ship &amp; EF Parameters'!$D31)+(VLOOKUP(ROUND(AY104,2),'EF Curves'!$A$12:$I$111,'Analysis Matrices'!$F$176,1)*AY122*'Ship &amp; EF Parameters'!$E31))/1000000)</f>
        <v>23165.07457511728</v>
      </c>
      <c r="AZ183" s="64">
        <f>IF(AZ122="","",((VLOOKUP(ROUND(AZ104,2),'EF Curves'!$A$12:$I$111,'Analysis Matrices'!$D$176,1)*AZ122*'Ship &amp; EF Parameters'!$C31)+(VLOOKUP(ROUND(AZ104,2),'EF Curves'!$A$12:$I$111,'Analysis Matrices'!$E$176,1)*AZ122*'Ship &amp; EF Parameters'!$D31)+(VLOOKUP(ROUND(AZ104,2),'EF Curves'!$A$12:$I$111,'Analysis Matrices'!$F$176,1)*AZ122*'Ship &amp; EF Parameters'!$E31))/1000000)</f>
        <v>23349.525363582146</v>
      </c>
      <c r="BA183" s="64">
        <f>IF(BA122="","",((VLOOKUP(ROUND(BA104,2),'EF Curves'!$A$12:$I$111,'Analysis Matrices'!$D$176,1)*BA122*'Ship &amp; EF Parameters'!$C31)+(VLOOKUP(ROUND(BA104,2),'EF Curves'!$A$12:$I$111,'Analysis Matrices'!$E$176,1)*BA122*'Ship &amp; EF Parameters'!$D31)+(VLOOKUP(ROUND(BA104,2),'EF Curves'!$A$12:$I$111,'Analysis Matrices'!$F$176,1)*BA122*'Ship &amp; EF Parameters'!$E31))/1000000)</f>
        <v>23372.635609381941</v>
      </c>
      <c r="BB183" s="64">
        <f>IF(BB122="","",((VLOOKUP(ROUND(BB104,2),'EF Curves'!$A$12:$I$111,'Analysis Matrices'!$D$176,1)*BB122*'Ship &amp; EF Parameters'!$C31)+(VLOOKUP(ROUND(BB104,2),'EF Curves'!$A$12:$I$111,'Analysis Matrices'!$E$176,1)*BB122*'Ship &amp; EF Parameters'!$D31)+(VLOOKUP(ROUND(BB104,2),'EF Curves'!$A$12:$I$111,'Analysis Matrices'!$F$176,1)*BB122*'Ship &amp; EF Parameters'!$E31))/1000000)</f>
        <v>21691.545049986024</v>
      </c>
      <c r="BC183" s="64">
        <f>IF(BC122="","",((VLOOKUP(ROUND(BC104,2),'EF Curves'!$A$12:$I$111,'Analysis Matrices'!$D$176,1)*BC122*'Ship &amp; EF Parameters'!$C31)+(VLOOKUP(ROUND(BC104,2),'EF Curves'!$A$12:$I$111,'Analysis Matrices'!$E$176,1)*BC122*'Ship &amp; EF Parameters'!$D31)+(VLOOKUP(ROUND(BC104,2),'EF Curves'!$A$12:$I$111,'Analysis Matrices'!$F$176,1)*BC122*'Ship &amp; EF Parameters'!$E31))/1000000)</f>
        <v>21439.76782158839</v>
      </c>
      <c r="BD183" s="64">
        <f>IF(BD122="","",((VLOOKUP(ROUND(BD104,2),'EF Curves'!$A$12:$I$111,'Analysis Matrices'!$D$176,1)*BD122*'Ship &amp; EF Parameters'!$C31)+(VLOOKUP(ROUND(BD104,2),'EF Curves'!$A$12:$I$111,'Analysis Matrices'!$E$176,1)*BD122*'Ship &amp; EF Parameters'!$D31)+(VLOOKUP(ROUND(BD104,2),'EF Curves'!$A$12:$I$111,'Analysis Matrices'!$F$176,1)*BD122*'Ship &amp; EF Parameters'!$E31))/1000000)</f>
        <v>20935.655942528003</v>
      </c>
      <c r="BE183" s="64">
        <f>IF(BE122="","",((VLOOKUP(ROUND(BE104,2),'EF Curves'!$A$12:$I$111,'Analysis Matrices'!$D$176,1)*BE122*'Ship &amp; EF Parameters'!$C31)+(VLOOKUP(ROUND(BE104,2),'EF Curves'!$A$12:$I$111,'Analysis Matrices'!$E$176,1)*BE122*'Ship &amp; EF Parameters'!$D31)+(VLOOKUP(ROUND(BE104,2),'EF Curves'!$A$12:$I$111,'Analysis Matrices'!$F$176,1)*BE122*'Ship &amp; EF Parameters'!$E31))/1000000)</f>
        <v>20267.56762664991</v>
      </c>
      <c r="BF183" s="65">
        <f>IF(BF122="","",((VLOOKUP(ROUND(BF104,2),'EF Curves'!$A$12:$I$111,'Analysis Matrices'!$D$176,1)*BF122*'Ship &amp; EF Parameters'!$C31)+(VLOOKUP(ROUND(BF104,2),'EF Curves'!$A$12:$I$111,'Analysis Matrices'!$E$176,1)*BF122*'Ship &amp; EF Parameters'!$D31)+(VLOOKUP(ROUND(BF104,2),'EF Curves'!$A$12:$I$111,'Analysis Matrices'!$F$176,1)*BF122*'Ship &amp; EF Parameters'!$E31))/1000000)</f>
        <v>19446.629116338565</v>
      </c>
      <c r="BG183" s="41"/>
      <c r="BH183" s="41"/>
      <c r="BI183" s="41"/>
      <c r="BJ183" s="41"/>
      <c r="BK183" s="41"/>
      <c r="BL183" s="41"/>
      <c r="BM183" s="41"/>
      <c r="BN183" s="41"/>
      <c r="BO183" s="41"/>
      <c r="BP183" s="41"/>
      <c r="BQ183" s="41"/>
      <c r="BR183" s="41"/>
      <c r="BS183" s="41"/>
      <c r="BT183" s="41"/>
      <c r="BU183" s="41"/>
      <c r="BV183" s="41"/>
      <c r="BW183" s="41"/>
      <c r="BX183" s="41"/>
      <c r="BY183" s="41"/>
    </row>
    <row r="184" spans="1:77" s="40" customFormat="1">
      <c r="A184" s="49"/>
      <c r="B184" s="54" t="str">
        <f t="shared" si="199"/>
        <v>3,000 teu</v>
      </c>
      <c r="C184" s="54"/>
      <c r="D184" s="66">
        <f>IF(D123="","",((VLOOKUP(ROUND(D105,2),'EF Curves'!$A$12:$I$111,'Analysis Matrices'!$D$176,1)*D123*'Ship &amp; EF Parameters'!$C32)+(VLOOKUP(ROUND(D105,2),'EF Curves'!$A$12:$I$111,'Analysis Matrices'!$E$176,1)*D123*'Ship &amp; EF Parameters'!$D32)+(VLOOKUP(ROUND(D105,2),'EF Curves'!$A$12:$I$111,'Analysis Matrices'!$F$176,1)*D123*'Ship &amp; EF Parameters'!$E32))/1000000)</f>
        <v>1806.8338908490325</v>
      </c>
      <c r="E184" s="67">
        <f>IF(E123="","",((VLOOKUP(ROUND(E105,2),'EF Curves'!$A$12:$I$111,'Analysis Matrices'!$D$176,1)*E123*'Ship &amp; EF Parameters'!$C32)+(VLOOKUP(ROUND(E105,2),'EF Curves'!$A$12:$I$111,'Analysis Matrices'!$E$176,1)*E123*'Ship &amp; EF Parameters'!$D32)+(VLOOKUP(ROUND(E105,2),'EF Curves'!$A$12:$I$111,'Analysis Matrices'!$F$176,1)*E123*'Ship &amp; EF Parameters'!$E32))/1000000)</f>
        <v>1639.7534397208615</v>
      </c>
      <c r="F184" s="67">
        <f>IF(F123="","",((VLOOKUP(ROUND(F105,2),'EF Curves'!$A$12:$I$111,'Analysis Matrices'!$D$176,1)*F123*'Ship &amp; EF Parameters'!$C32)+(VLOOKUP(ROUND(F105,2),'EF Curves'!$A$12:$I$111,'Analysis Matrices'!$E$176,1)*F123*'Ship &amp; EF Parameters'!$D32)+(VLOOKUP(ROUND(F105,2),'EF Curves'!$A$12:$I$111,'Analysis Matrices'!$F$176,1)*F123*'Ship &amp; EF Parameters'!$E32))/1000000)</f>
        <v>1495.5209882218292</v>
      </c>
      <c r="G184" s="67">
        <f>IF(G123="","",((VLOOKUP(ROUND(G105,2),'EF Curves'!$A$12:$I$111,'Analysis Matrices'!$D$176,1)*G123*'Ship &amp; EF Parameters'!$C32)+(VLOOKUP(ROUND(G105,2),'EF Curves'!$A$12:$I$111,'Analysis Matrices'!$E$176,1)*G123*'Ship &amp; EF Parameters'!$D32)+(VLOOKUP(ROUND(G105,2),'EF Curves'!$A$12:$I$111,'Analysis Matrices'!$F$176,1)*G123*'Ship &amp; EF Parameters'!$E32))/1000000)</f>
        <v>1365.3548678216666</v>
      </c>
      <c r="H184" s="67">
        <f>IF(H123="","",((VLOOKUP(ROUND(H105,2),'EF Curves'!$A$12:$I$111,'Analysis Matrices'!$D$176,1)*H123*'Ship &amp; EF Parameters'!$C32)+(VLOOKUP(ROUND(H105,2),'EF Curves'!$A$12:$I$111,'Analysis Matrices'!$E$176,1)*H123*'Ship &amp; EF Parameters'!$D32)+(VLOOKUP(ROUND(H105,2),'EF Curves'!$A$12:$I$111,'Analysis Matrices'!$F$176,1)*H123*'Ship &amp; EF Parameters'!$E32))/1000000)</f>
        <v>1243.7050031759657</v>
      </c>
      <c r="I184" s="67">
        <f>IF(I123="","",((VLOOKUP(ROUND(I105,2),'EF Curves'!$A$12:$I$111,'Analysis Matrices'!$D$176,1)*I123*'Ship &amp; EF Parameters'!$C32)+(VLOOKUP(ROUND(I105,2),'EF Curves'!$A$12:$I$111,'Analysis Matrices'!$E$176,1)*I123*'Ship &amp; EF Parameters'!$D32)+(VLOOKUP(ROUND(I105,2),'EF Curves'!$A$12:$I$111,'Analysis Matrices'!$F$176,1)*I123*'Ship &amp; EF Parameters'!$E32))/1000000)</f>
        <v>1130.8155153384498</v>
      </c>
      <c r="J184" s="67">
        <f>IF(J123="","",((VLOOKUP(ROUND(J105,2),'EF Curves'!$A$12:$I$111,'Analysis Matrices'!$D$176,1)*J123*'Ship &amp; EF Parameters'!$C32)+(VLOOKUP(ROUND(J105,2),'EF Curves'!$A$12:$I$111,'Analysis Matrices'!$E$176,1)*J123*'Ship &amp; EF Parameters'!$D32)+(VLOOKUP(ROUND(J105,2),'EF Curves'!$A$12:$I$111,'Analysis Matrices'!$F$176,1)*J123*'Ship &amp; EF Parameters'!$E32))/1000000)</f>
        <v>1016.9430800865156</v>
      </c>
      <c r="K184" s="67">
        <f>IF(K123="","",((VLOOKUP(ROUND(K105,2),'EF Curves'!$A$12:$I$111,'Analysis Matrices'!$D$176,1)*K123*'Ship &amp; EF Parameters'!$C32)+(VLOOKUP(ROUND(K105,2),'EF Curves'!$A$12:$I$111,'Analysis Matrices'!$E$176,1)*K123*'Ship &amp; EF Parameters'!$D32)+(VLOOKUP(ROUND(K105,2),'EF Curves'!$A$12:$I$111,'Analysis Matrices'!$F$176,1)*K123*'Ship &amp; EF Parameters'!$E32))/1000000)</f>
        <v>908.74733201729305</v>
      </c>
      <c r="L184" s="67">
        <f>IF(L123="","",((VLOOKUP(ROUND(L105,2),'EF Curves'!$A$12:$I$111,'Analysis Matrices'!$D$176,1)*L123*'Ship &amp; EF Parameters'!$C32)+(VLOOKUP(ROUND(L105,2),'EF Curves'!$A$12:$I$111,'Analysis Matrices'!$E$176,1)*L123*'Ship &amp; EF Parameters'!$D32)+(VLOOKUP(ROUND(L105,2),'EF Curves'!$A$12:$I$111,'Analysis Matrices'!$F$176,1)*L123*'Ship &amp; EF Parameters'!$E32))/1000000)</f>
        <v>802.03640520979138</v>
      </c>
      <c r="M184" s="67">
        <f>IF(M123="","",((VLOOKUP(ROUND(M105,2),'EF Curves'!$A$12:$I$111,'Analysis Matrices'!$D$176,1)*M123*'Ship &amp; EF Parameters'!$C32)+(VLOOKUP(ROUND(M105,2),'EF Curves'!$A$12:$I$111,'Analysis Matrices'!$E$176,1)*M123*'Ship &amp; EF Parameters'!$D32)+(VLOOKUP(ROUND(M105,2),'EF Curves'!$A$12:$I$111,'Analysis Matrices'!$F$176,1)*M123*'Ship &amp; EF Parameters'!$E32))/1000000)</f>
        <v>697.28943384282445</v>
      </c>
      <c r="N184" s="68">
        <f>IF(N123="","",((VLOOKUP(ROUND(N105,2),'EF Curves'!$A$12:$I$111,'Analysis Matrices'!$D$176,1)*N123*'Ship &amp; EF Parameters'!$C32)+(VLOOKUP(ROUND(N105,2),'EF Curves'!$A$12:$I$111,'Analysis Matrices'!$E$176,1)*N123*'Ship &amp; EF Parameters'!$D32)+(VLOOKUP(ROUND(N105,2),'EF Curves'!$A$12:$I$111,'Analysis Matrices'!$F$176,1)*N123*'Ship &amp; EF Parameters'!$E32))/1000000)</f>
        <v>598.50444178099178</v>
      </c>
      <c r="O184" s="66">
        <f>IF(O123="","",((VLOOKUP(ROUND(O105,2),'EF Curves'!$A$12:$I$111,'Analysis Matrices'!$D$176,1)*O123*'Ship &amp; EF Parameters'!$C32)+(VLOOKUP(ROUND(O105,2),'EF Curves'!$A$12:$I$111,'Analysis Matrices'!$E$176,1)*O123*'Ship &amp; EF Parameters'!$D32)+(VLOOKUP(ROUND(O105,2),'EF Curves'!$A$12:$I$111,'Analysis Matrices'!$F$176,1)*O123*'Ship &amp; EF Parameters'!$E32))/1000000)</f>
        <v>14906.379599504513</v>
      </c>
      <c r="P184" s="67">
        <f>IF(P123="","",((VLOOKUP(ROUND(P105,2),'EF Curves'!$A$12:$I$111,'Analysis Matrices'!$D$176,1)*P123*'Ship &amp; EF Parameters'!$C32)+(VLOOKUP(ROUND(P105,2),'EF Curves'!$A$12:$I$111,'Analysis Matrices'!$E$176,1)*P123*'Ship &amp; EF Parameters'!$D32)+(VLOOKUP(ROUND(P105,2),'EF Curves'!$A$12:$I$111,'Analysis Matrices'!$F$176,1)*P123*'Ship &amp; EF Parameters'!$E32))/1000000)</f>
        <v>13527.96587769711</v>
      </c>
      <c r="Q184" s="67">
        <f>IF(Q123="","",((VLOOKUP(ROUND(Q105,2),'EF Curves'!$A$12:$I$111,'Analysis Matrices'!$D$176,1)*Q123*'Ship &amp; EF Parameters'!$C32)+(VLOOKUP(ROUND(Q105,2),'EF Curves'!$A$12:$I$111,'Analysis Matrices'!$E$176,1)*Q123*'Ship &amp; EF Parameters'!$D32)+(VLOOKUP(ROUND(Q105,2),'EF Curves'!$A$12:$I$111,'Analysis Matrices'!$F$176,1)*Q123*'Ship &amp; EF Parameters'!$E32))/1000000)</f>
        <v>12338.04815283009</v>
      </c>
      <c r="R184" s="67">
        <f>IF(R123="","",((VLOOKUP(ROUND(R105,2),'EF Curves'!$A$12:$I$111,'Analysis Matrices'!$D$176,1)*R123*'Ship &amp; EF Parameters'!$C32)+(VLOOKUP(ROUND(R105,2),'EF Curves'!$A$12:$I$111,'Analysis Matrices'!$E$176,1)*R123*'Ship &amp; EF Parameters'!$D32)+(VLOOKUP(ROUND(R105,2),'EF Curves'!$A$12:$I$111,'Analysis Matrices'!$F$176,1)*R123*'Ship &amp; EF Parameters'!$E32))/1000000)</f>
        <v>11264.177659528752</v>
      </c>
      <c r="S184" s="67">
        <f>IF(S123="","",((VLOOKUP(ROUND(S105,2),'EF Curves'!$A$12:$I$111,'Analysis Matrices'!$D$176,1)*S123*'Ship &amp; EF Parameters'!$C32)+(VLOOKUP(ROUND(S105,2),'EF Curves'!$A$12:$I$111,'Analysis Matrices'!$E$176,1)*S123*'Ship &amp; EF Parameters'!$D32)+(VLOOKUP(ROUND(S105,2),'EF Curves'!$A$12:$I$111,'Analysis Matrices'!$F$176,1)*S123*'Ship &amp; EF Parameters'!$E32))/1000000)</f>
        <v>10260.566276201711</v>
      </c>
      <c r="T184" s="67">
        <f>IF(T123="","",((VLOOKUP(ROUND(T105,2),'EF Curves'!$A$12:$I$111,'Analysis Matrices'!$D$176,1)*T123*'Ship &amp; EF Parameters'!$C32)+(VLOOKUP(ROUND(T105,2),'EF Curves'!$A$12:$I$111,'Analysis Matrices'!$E$176,1)*T123*'Ship &amp; EF Parameters'!$D32)+(VLOOKUP(ROUND(T105,2),'EF Curves'!$A$12:$I$111,'Analysis Matrices'!$F$176,1)*T123*'Ship &amp; EF Parameters'!$E32))/1000000)</f>
        <v>9329.2280015422093</v>
      </c>
      <c r="U184" s="67">
        <f>IF(U123="","",((VLOOKUP(ROUND(U105,2),'EF Curves'!$A$12:$I$111,'Analysis Matrices'!$D$176,1)*U123*'Ship &amp; EF Parameters'!$C32)+(VLOOKUP(ROUND(U105,2),'EF Curves'!$A$12:$I$111,'Analysis Matrices'!$E$176,1)*U123*'Ship &amp; EF Parameters'!$D32)+(VLOOKUP(ROUND(U105,2),'EF Curves'!$A$12:$I$111,'Analysis Matrices'!$F$176,1)*U123*'Ship &amp; EF Parameters'!$E32))/1000000)</f>
        <v>8389.7804107137526</v>
      </c>
      <c r="V184" s="67">
        <f>IF(V123="","",((VLOOKUP(ROUND(V105,2),'EF Curves'!$A$12:$I$111,'Analysis Matrices'!$D$176,1)*V123*'Ship &amp; EF Parameters'!$C32)+(VLOOKUP(ROUND(V105,2),'EF Curves'!$A$12:$I$111,'Analysis Matrices'!$E$176,1)*V123*'Ship &amp; EF Parameters'!$D32)+(VLOOKUP(ROUND(V105,2),'EF Curves'!$A$12:$I$111,'Analysis Matrices'!$F$176,1)*V123*'Ship &amp; EF Parameters'!$E32))/1000000)</f>
        <v>7497.165489142666</v>
      </c>
      <c r="W184" s="67">
        <f>IF(W123="","",((VLOOKUP(ROUND(W105,2),'EF Curves'!$A$12:$I$111,'Analysis Matrices'!$D$176,1)*W123*'Ship &amp; EF Parameters'!$C32)+(VLOOKUP(ROUND(W105,2),'EF Curves'!$A$12:$I$111,'Analysis Matrices'!$E$176,1)*W123*'Ship &amp; EF Parameters'!$D32)+(VLOOKUP(ROUND(W105,2),'EF Curves'!$A$12:$I$111,'Analysis Matrices'!$F$176,1)*W123*'Ship &amp; EF Parameters'!$E32))/1000000)</f>
        <v>7168.2003715625096</v>
      </c>
      <c r="X184" s="67">
        <f>IF(X123="","",((VLOOKUP(ROUND(X105,2),'EF Curves'!$A$12:$I$111,'Analysis Matrices'!$D$176,1)*X123*'Ship &amp; EF Parameters'!$C32)+(VLOOKUP(ROUND(X105,2),'EF Curves'!$A$12:$I$111,'Analysis Matrices'!$E$176,1)*X123*'Ship &amp; EF Parameters'!$D32)+(VLOOKUP(ROUND(X105,2),'EF Curves'!$A$12:$I$111,'Analysis Matrices'!$F$176,1)*X123*'Ship &amp; EF Parameters'!$E32))/1000000)</f>
        <v>6711.4108007371851</v>
      </c>
      <c r="Y184" s="68">
        <f>IF(Y123="","",((VLOOKUP(ROUND(Y105,2),'EF Curves'!$A$12:$I$111,'Analysis Matrices'!$D$176,1)*Y123*'Ship &amp; EF Parameters'!$C32)+(VLOOKUP(ROUND(Y105,2),'EF Curves'!$A$12:$I$111,'Analysis Matrices'!$E$176,1)*Y123*'Ship &amp; EF Parameters'!$D32)+(VLOOKUP(ROUND(Y105,2),'EF Curves'!$A$12:$I$111,'Analysis Matrices'!$F$176,1)*Y123*'Ship &amp; EF Parameters'!$E32))/1000000)</f>
        <v>6172.0770558664781</v>
      </c>
      <c r="Z184" s="66">
        <f>IF(Z123="","",((VLOOKUP(ROUND(Z105,2),'EF Curves'!$A$12:$I$111,'Analysis Matrices'!$D$176,1)*Z123*'Ship &amp; EF Parameters'!$C32)+(VLOOKUP(ROUND(Z105,2),'EF Curves'!$A$12:$I$111,'Analysis Matrices'!$E$176,1)*Z123*'Ship &amp; EF Parameters'!$D32)+(VLOOKUP(ROUND(Z105,2),'EF Curves'!$A$12:$I$111,'Analysis Matrices'!$F$176,1)*Z123*'Ship &amp; EF Parameters'!$E32))/1000000)</f>
        <v>28005.925308159996</v>
      </c>
      <c r="AA184" s="67">
        <f>IF(AA123="","",((VLOOKUP(ROUND(AA105,2),'EF Curves'!$A$12:$I$111,'Analysis Matrices'!$D$176,1)*AA123*'Ship &amp; EF Parameters'!$C32)+(VLOOKUP(ROUND(AA105,2),'EF Curves'!$A$12:$I$111,'Analysis Matrices'!$E$176,1)*AA123*'Ship &amp; EF Parameters'!$D32)+(VLOOKUP(ROUND(AA105,2),'EF Curves'!$A$12:$I$111,'Analysis Matrices'!$F$176,1)*AA123*'Ship &amp; EF Parameters'!$E32))/1000000)</f>
        <v>25416.178315673355</v>
      </c>
      <c r="AB184" s="67">
        <f>IF(AB123="","",((VLOOKUP(ROUND(AB105,2),'EF Curves'!$A$12:$I$111,'Analysis Matrices'!$D$176,1)*AB123*'Ship &amp; EF Parameters'!$C32)+(VLOOKUP(ROUND(AB105,2),'EF Curves'!$A$12:$I$111,'Analysis Matrices'!$E$176,1)*AB123*'Ship &amp; EF Parameters'!$D32)+(VLOOKUP(ROUND(AB105,2),'EF Curves'!$A$12:$I$111,'Analysis Matrices'!$F$176,1)*AB123*'Ship &amp; EF Parameters'!$E32))/1000000)</f>
        <v>23180.575317438357</v>
      </c>
      <c r="AC184" s="67">
        <f>IF(AC123="","",((VLOOKUP(ROUND(AC105,2),'EF Curves'!$A$12:$I$111,'Analysis Matrices'!$D$176,1)*AC123*'Ship &amp; EF Parameters'!$C32)+(VLOOKUP(ROUND(AC105,2),'EF Curves'!$A$12:$I$111,'Analysis Matrices'!$E$176,1)*AC123*'Ship &amp; EF Parameters'!$D32)+(VLOOKUP(ROUND(AC105,2),'EF Curves'!$A$12:$I$111,'Analysis Matrices'!$F$176,1)*AC123*'Ship &amp; EF Parameters'!$E32))/1000000)</f>
        <v>21163.000451235835</v>
      </c>
      <c r="AD184" s="67">
        <f>IF(AD123="","",((VLOOKUP(ROUND(AD105,2),'EF Curves'!$A$12:$I$111,'Analysis Matrices'!$D$176,1)*AD123*'Ship &amp; EF Parameters'!$C32)+(VLOOKUP(ROUND(AD105,2),'EF Curves'!$A$12:$I$111,'Analysis Matrices'!$E$176,1)*AD123*'Ship &amp; EF Parameters'!$D32)+(VLOOKUP(ROUND(AD105,2),'EF Curves'!$A$12:$I$111,'Analysis Matrices'!$F$176,1)*AD123*'Ship &amp; EF Parameters'!$E32))/1000000)</f>
        <v>19277.427549227457</v>
      </c>
      <c r="AE184" s="67">
        <f>IF(AE123="","",((VLOOKUP(ROUND(AE105,2),'EF Curves'!$A$12:$I$111,'Analysis Matrices'!$D$176,1)*AE123*'Ship &amp; EF Parameters'!$C32)+(VLOOKUP(ROUND(AE105,2),'EF Curves'!$A$12:$I$111,'Analysis Matrices'!$E$176,1)*AE123*'Ship &amp; EF Parameters'!$D32)+(VLOOKUP(ROUND(AE105,2),'EF Curves'!$A$12:$I$111,'Analysis Matrices'!$F$176,1)*AE123*'Ship &amp; EF Parameters'!$E32))/1000000)</f>
        <v>18988.277195058134</v>
      </c>
      <c r="AF184" s="67">
        <f>IF(AF123="","",((VLOOKUP(ROUND(AF105,2),'EF Curves'!$A$12:$I$111,'Analysis Matrices'!$D$176,1)*AF123*'Ship &amp; EF Parameters'!$C32)+(VLOOKUP(ROUND(AF105,2),'EF Curves'!$A$12:$I$111,'Analysis Matrices'!$E$176,1)*AF123*'Ship &amp; EF Parameters'!$D32)+(VLOOKUP(ROUND(AF105,2),'EF Curves'!$A$12:$I$111,'Analysis Matrices'!$F$176,1)*AF123*'Ship &amp; EF Parameters'!$E32))/1000000)</f>
        <v>17076.169219786068</v>
      </c>
      <c r="AG184" s="67">
        <f>IF(AG123="","",((VLOOKUP(ROUND(AG105,2),'EF Curves'!$A$12:$I$111,'Analysis Matrices'!$D$176,1)*AG123*'Ship &amp; EF Parameters'!$C32)+(VLOOKUP(ROUND(AG105,2),'EF Curves'!$A$12:$I$111,'Analysis Matrices'!$E$176,1)*AG123*'Ship &amp; EF Parameters'!$D32)+(VLOOKUP(ROUND(AG105,2),'EF Curves'!$A$12:$I$111,'Analysis Matrices'!$F$176,1)*AG123*'Ship &amp; EF Parameters'!$E32))/1000000)</f>
        <v>16433.180920646049</v>
      </c>
      <c r="AH184" s="67">
        <f>IF(AH123="","",((VLOOKUP(ROUND(AH105,2),'EF Curves'!$A$12:$I$111,'Analysis Matrices'!$D$176,1)*AH123*'Ship &amp; EF Parameters'!$C32)+(VLOOKUP(ROUND(AH105,2),'EF Curves'!$A$12:$I$111,'Analysis Matrices'!$E$176,1)*AH123*'Ship &amp; EF Parameters'!$D32)+(VLOOKUP(ROUND(AH105,2),'EF Curves'!$A$12:$I$111,'Analysis Matrices'!$F$176,1)*AH123*'Ship &amp; EF Parameters'!$E32))/1000000)</f>
        <v>15539.455350939708</v>
      </c>
      <c r="AI184" s="67">
        <f>IF(AI123="","",((VLOOKUP(ROUND(AI105,2),'EF Curves'!$A$12:$I$111,'Analysis Matrices'!$D$176,1)*AI123*'Ship &amp; EF Parameters'!$C32)+(VLOOKUP(ROUND(AI105,2),'EF Curves'!$A$12:$I$111,'Analysis Matrices'!$E$176,1)*AI123*'Ship &amp; EF Parameters'!$D32)+(VLOOKUP(ROUND(AI105,2),'EF Curves'!$A$12:$I$111,'Analysis Matrices'!$F$176,1)*AI123*'Ship &amp; EF Parameters'!$E32))/1000000)</f>
        <v>15311.313818132017</v>
      </c>
      <c r="AJ184" s="68">
        <f>IF(AJ123="","",((VLOOKUP(ROUND(AJ105,2),'EF Curves'!$A$12:$I$111,'Analysis Matrices'!$D$176,1)*AJ123*'Ship &amp; EF Parameters'!$C32)+(VLOOKUP(ROUND(AJ105,2),'EF Curves'!$A$12:$I$111,'Analysis Matrices'!$E$176,1)*AJ123*'Ship &amp; EF Parameters'!$D32)+(VLOOKUP(ROUND(AJ105,2),'EF Curves'!$A$12:$I$111,'Analysis Matrices'!$F$176,1)*AJ123*'Ship &amp; EF Parameters'!$E32))/1000000)</f>
        <v>13915.228271408057</v>
      </c>
      <c r="AK184" s="66">
        <f>IF(AK123="","",((VLOOKUP(ROUND(AK105,2),'EF Curves'!$A$12:$I$111,'Analysis Matrices'!$D$176,1)*AK123*'Ship &amp; EF Parameters'!$C32)+(VLOOKUP(ROUND(AK105,2),'EF Curves'!$A$12:$I$111,'Analysis Matrices'!$E$176,1)*AK123*'Ship &amp; EF Parameters'!$D32)+(VLOOKUP(ROUND(AK105,2),'EF Curves'!$A$12:$I$111,'Analysis Matrices'!$F$176,1)*AK123*'Ship &amp; EF Parameters'!$E32))/1000000)</f>
        <v>41105.471016815478</v>
      </c>
      <c r="AL184" s="67">
        <f>IF(AL123="","",((VLOOKUP(ROUND(AL105,2),'EF Curves'!$A$12:$I$111,'Analysis Matrices'!$D$176,1)*AL123*'Ship &amp; EF Parameters'!$C32)+(VLOOKUP(ROUND(AL105,2),'EF Curves'!$A$12:$I$111,'Analysis Matrices'!$E$176,1)*AL123*'Ship &amp; EF Parameters'!$D32)+(VLOOKUP(ROUND(AL105,2),'EF Curves'!$A$12:$I$111,'Analysis Matrices'!$F$176,1)*AL123*'Ship &amp; EF Parameters'!$E32))/1000000)</f>
        <v>37304.390753649604</v>
      </c>
      <c r="AM184" s="67">
        <f>IF(AM123="","",((VLOOKUP(ROUND(AM105,2),'EF Curves'!$A$12:$I$111,'Analysis Matrices'!$D$176,1)*AM123*'Ship &amp; EF Parameters'!$C32)+(VLOOKUP(ROUND(AM105,2),'EF Curves'!$A$12:$I$111,'Analysis Matrices'!$E$176,1)*AM123*'Ship &amp; EF Parameters'!$D32)+(VLOOKUP(ROUND(AM105,2),'EF Curves'!$A$12:$I$111,'Analysis Matrices'!$F$176,1)*AM123*'Ship &amp; EF Parameters'!$E32))/1000000)</f>
        <v>34023.102482046612</v>
      </c>
      <c r="AN184" s="67">
        <f>IF(AN123="","",((VLOOKUP(ROUND(AN105,2),'EF Curves'!$A$12:$I$111,'Analysis Matrices'!$D$176,1)*AN123*'Ship &amp; EF Parameters'!$C32)+(VLOOKUP(ROUND(AN105,2),'EF Curves'!$A$12:$I$111,'Analysis Matrices'!$E$176,1)*AN123*'Ship &amp; EF Parameters'!$D32)+(VLOOKUP(ROUND(AN105,2),'EF Curves'!$A$12:$I$111,'Analysis Matrices'!$F$176,1)*AN123*'Ship &amp; EF Parameters'!$E32))/1000000)</f>
        <v>31061.823242942915</v>
      </c>
      <c r="AO184" s="67">
        <f>IF(AO123="","",((VLOOKUP(ROUND(AO105,2),'EF Curves'!$A$12:$I$111,'Analysis Matrices'!$D$176,1)*AO123*'Ship &amp; EF Parameters'!$C32)+(VLOOKUP(ROUND(AO105,2),'EF Curves'!$A$12:$I$111,'Analysis Matrices'!$E$176,1)*AO123*'Ship &amp; EF Parameters'!$D32)+(VLOOKUP(ROUND(AO105,2),'EF Curves'!$A$12:$I$111,'Analysis Matrices'!$F$176,1)*AO123*'Ship &amp; EF Parameters'!$E32))/1000000)</f>
        <v>30652.146224107648</v>
      </c>
      <c r="AP184" s="67">
        <f>IF(AP123="","",((VLOOKUP(ROUND(AP105,2),'EF Curves'!$A$12:$I$111,'Analysis Matrices'!$D$176,1)*AP123*'Ship &amp; EF Parameters'!$C32)+(VLOOKUP(ROUND(AP105,2),'EF Curves'!$A$12:$I$111,'Analysis Matrices'!$E$176,1)*AP123*'Ship &amp; EF Parameters'!$D32)+(VLOOKUP(ROUND(AP105,2),'EF Curves'!$A$12:$I$111,'Analysis Matrices'!$F$176,1)*AP123*'Ship &amp; EF Parameters'!$E32))/1000000)</f>
        <v>30013.728469608013</v>
      </c>
      <c r="AQ184" s="67">
        <f>IF(AQ123="","",((VLOOKUP(ROUND(AQ105,2),'EF Curves'!$A$12:$I$111,'Analysis Matrices'!$D$176,1)*AQ123*'Ship &amp; EF Parameters'!$C32)+(VLOOKUP(ROUND(AQ105,2),'EF Curves'!$A$12:$I$111,'Analysis Matrices'!$E$176,1)*AQ123*'Ship &amp; EF Parameters'!$D32)+(VLOOKUP(ROUND(AQ105,2),'EF Curves'!$A$12:$I$111,'Analysis Matrices'!$F$176,1)*AQ123*'Ship &amp; EF Parameters'!$E32))/1000000)</f>
        <v>26991.364250629606</v>
      </c>
      <c r="AR184" s="67">
        <f>IF(AR123="","",((VLOOKUP(ROUND(AR105,2),'EF Curves'!$A$12:$I$111,'Analysis Matrices'!$D$176,1)*AR123*'Ship &amp; EF Parameters'!$C32)+(VLOOKUP(ROUND(AR105,2),'EF Curves'!$A$12:$I$111,'Analysis Matrices'!$E$176,1)*AR123*'Ship &amp; EF Parameters'!$D32)+(VLOOKUP(ROUND(AR105,2),'EF Curves'!$A$12:$I$111,'Analysis Matrices'!$F$176,1)*AR123*'Ship &amp; EF Parameters'!$E32))/1000000)</f>
        <v>25842.502254241772</v>
      </c>
      <c r="AS184" s="67">
        <f>IF(AS123="","",((VLOOKUP(ROUND(AS105,2),'EF Curves'!$A$12:$I$111,'Analysis Matrices'!$D$176,1)*AS123*'Ship &amp; EF Parameters'!$C32)+(VLOOKUP(ROUND(AS105,2),'EF Curves'!$A$12:$I$111,'Analysis Matrices'!$E$176,1)*AS123*'Ship &amp; EF Parameters'!$D32)+(VLOOKUP(ROUND(AS105,2),'EF Curves'!$A$12:$I$111,'Analysis Matrices'!$F$176,1)*AS123*'Ship &amp; EF Parameters'!$E32))/1000000)</f>
        <v>25848.964976240561</v>
      </c>
      <c r="AT184" s="67">
        <f>IF(AT123="","",((VLOOKUP(ROUND(AT105,2),'EF Curves'!$A$12:$I$111,'Analysis Matrices'!$D$176,1)*AT123*'Ship &amp; EF Parameters'!$C32)+(VLOOKUP(ROUND(AT105,2),'EF Curves'!$A$12:$I$111,'Analysis Matrices'!$E$176,1)*AT123*'Ship &amp; EF Parameters'!$D32)+(VLOOKUP(ROUND(AT105,2),'EF Curves'!$A$12:$I$111,'Analysis Matrices'!$F$176,1)*AT123*'Ship &amp; EF Parameters'!$E32))/1000000)</f>
        <v>23795.001929886384</v>
      </c>
      <c r="AU184" s="68">
        <f>IF(AU123="","",((VLOOKUP(ROUND(AU105,2),'EF Curves'!$A$12:$I$111,'Analysis Matrices'!$D$176,1)*AU123*'Ship &amp; EF Parameters'!$C32)+(VLOOKUP(ROUND(AU105,2),'EF Curves'!$A$12:$I$111,'Analysis Matrices'!$E$176,1)*AU123*'Ship &amp; EF Parameters'!$D32)+(VLOOKUP(ROUND(AU105,2),'EF Curves'!$A$12:$I$111,'Analysis Matrices'!$F$176,1)*AU123*'Ship &amp; EF Parameters'!$E32))/1000000)</f>
        <v>21558.628746652808</v>
      </c>
      <c r="AV184" s="66">
        <f>IF(AV123="","",((VLOOKUP(ROUND(AV105,2),'EF Curves'!$A$12:$I$111,'Analysis Matrices'!$D$176,1)*AV123*'Ship &amp; EF Parameters'!$C32)+(VLOOKUP(ROUND(AV105,2),'EF Curves'!$A$12:$I$111,'Analysis Matrices'!$E$176,1)*AV123*'Ship &amp; EF Parameters'!$D32)+(VLOOKUP(ROUND(AV105,2),'EF Curves'!$A$12:$I$111,'Analysis Matrices'!$F$176,1)*AV123*'Ship &amp; EF Parameters'!$E32))/1000000)</f>
        <v>54205.016725470959</v>
      </c>
      <c r="AW184" s="67">
        <f>IF(AW123="","",((VLOOKUP(ROUND(AW105,2),'EF Curves'!$A$12:$I$111,'Analysis Matrices'!$D$176,1)*AW123*'Ship &amp; EF Parameters'!$C32)+(VLOOKUP(ROUND(AW105,2),'EF Curves'!$A$12:$I$111,'Analysis Matrices'!$E$176,1)*AW123*'Ship &amp; EF Parameters'!$D32)+(VLOOKUP(ROUND(AW105,2),'EF Curves'!$A$12:$I$111,'Analysis Matrices'!$F$176,1)*AW123*'Ship &amp; EF Parameters'!$E32))/1000000)</f>
        <v>49192.603191625858</v>
      </c>
      <c r="AX184" s="67">
        <f>IF(AX123="","",((VLOOKUP(ROUND(AX105,2),'EF Curves'!$A$12:$I$111,'Analysis Matrices'!$D$176,1)*AX123*'Ship &amp; EF Parameters'!$C32)+(VLOOKUP(ROUND(AX105,2),'EF Curves'!$A$12:$I$111,'Analysis Matrices'!$E$176,1)*AX123*'Ship &amp; EF Parameters'!$D32)+(VLOOKUP(ROUND(AX105,2),'EF Curves'!$A$12:$I$111,'Analysis Matrices'!$F$176,1)*AX123*'Ship &amp; EF Parameters'!$E32))/1000000)</f>
        <v>44865.629646654867</v>
      </c>
      <c r="AY184" s="67">
        <f>IF(AY123="","",((VLOOKUP(ROUND(AY105,2),'EF Curves'!$A$12:$I$111,'Analysis Matrices'!$D$176,1)*AY123*'Ship &amp; EF Parameters'!$C32)+(VLOOKUP(ROUND(AY105,2),'EF Curves'!$A$12:$I$111,'Analysis Matrices'!$E$176,1)*AY123*'Ship &amp; EF Parameters'!$D32)+(VLOOKUP(ROUND(AY105,2),'EF Curves'!$A$12:$I$111,'Analysis Matrices'!$F$176,1)*AY123*'Ship &amp; EF Parameters'!$E32))/1000000)</f>
        <v>44374.033204204155</v>
      </c>
      <c r="AZ184" s="67">
        <f>IF(AZ123="","",((VLOOKUP(ROUND(AZ105,2),'EF Curves'!$A$12:$I$111,'Analysis Matrices'!$D$176,1)*AZ123*'Ship &amp; EF Parameters'!$C32)+(VLOOKUP(ROUND(AZ105,2),'EF Curves'!$A$12:$I$111,'Analysis Matrices'!$E$176,1)*AZ123*'Ship &amp; EF Parameters'!$D32)+(VLOOKUP(ROUND(AZ105,2),'EF Curves'!$A$12:$I$111,'Analysis Matrices'!$F$176,1)*AZ123*'Ship &amp; EF Parameters'!$E32))/1000000)</f>
        <v>40420.412603218872</v>
      </c>
      <c r="BA184" s="67">
        <f>IF(BA123="","",((VLOOKUP(ROUND(BA105,2),'EF Curves'!$A$12:$I$111,'Analysis Matrices'!$D$176,1)*BA123*'Ship &amp; EF Parameters'!$C32)+(VLOOKUP(ROUND(BA105,2),'EF Curves'!$A$12:$I$111,'Analysis Matrices'!$E$176,1)*BA123*'Ship &amp; EF Parameters'!$D32)+(VLOOKUP(ROUND(BA105,2),'EF Curves'!$A$12:$I$111,'Analysis Matrices'!$F$176,1)*BA123*'Ship &amp; EF Parameters'!$E32))/1000000)</f>
        <v>39578.543036845738</v>
      </c>
      <c r="BB184" s="67">
        <f>IF(BB123="","",((VLOOKUP(ROUND(BB105,2),'EF Curves'!$A$12:$I$111,'Analysis Matrices'!$D$176,1)*BB123*'Ship &amp; EF Parameters'!$C32)+(VLOOKUP(ROUND(BB105,2),'EF Curves'!$A$12:$I$111,'Analysis Matrices'!$E$176,1)*BB123*'Ship &amp; EF Parameters'!$D32)+(VLOOKUP(ROUND(BB105,2),'EF Curves'!$A$12:$I$111,'Analysis Matrices'!$F$176,1)*BB123*'Ship &amp; EF Parameters'!$E32))/1000000)</f>
        <v>38135.36550324432</v>
      </c>
      <c r="BC184" s="67">
        <f>IF(BC123="","",((VLOOKUP(ROUND(BC105,2),'EF Curves'!$A$12:$I$111,'Analysis Matrices'!$D$176,1)*BC123*'Ship &amp; EF Parameters'!$C32)+(VLOOKUP(ROUND(BC105,2),'EF Curves'!$A$12:$I$111,'Analysis Matrices'!$E$176,1)*BC123*'Ship &amp; EF Parameters'!$D32)+(VLOOKUP(ROUND(BC105,2),'EF Curves'!$A$12:$I$111,'Analysis Matrices'!$F$176,1)*BC123*'Ship &amp; EF Parameters'!$E32))/1000000)</f>
        <v>36349.893280691722</v>
      </c>
      <c r="BD184" s="67">
        <f>IF(BD123="","",((VLOOKUP(ROUND(BD105,2),'EF Curves'!$A$12:$I$111,'Analysis Matrices'!$D$176,1)*BD123*'Ship &amp; EF Parameters'!$C32)+(VLOOKUP(ROUND(BD105,2),'EF Curves'!$A$12:$I$111,'Analysis Matrices'!$E$176,1)*BD123*'Ship &amp; EF Parameters'!$D32)+(VLOOKUP(ROUND(BD105,2),'EF Curves'!$A$12:$I$111,'Analysis Matrices'!$F$176,1)*BD123*'Ship &amp; EF Parameters'!$E32))/1000000)</f>
        <v>34086.547221416135</v>
      </c>
      <c r="BE184" s="67">
        <f>IF(BE123="","",((VLOOKUP(ROUND(BE105,2),'EF Curves'!$A$12:$I$111,'Analysis Matrices'!$D$176,1)*BE123*'Ship &amp; EF Parameters'!$C32)+(VLOOKUP(ROUND(BE105,2),'EF Curves'!$A$12:$I$111,'Analysis Matrices'!$E$176,1)*BE123*'Ship &amp; EF Parameters'!$D32)+(VLOOKUP(ROUND(BE105,2),'EF Curves'!$A$12:$I$111,'Analysis Matrices'!$F$176,1)*BE123*'Ship &amp; EF Parameters'!$E32))/1000000)</f>
        <v>33121.248107534164</v>
      </c>
      <c r="BF184" s="68">
        <f>IF(BF123="","",((VLOOKUP(ROUND(BF105,2),'EF Curves'!$A$12:$I$111,'Analysis Matrices'!$D$176,1)*BF123*'Ship &amp; EF Parameters'!$C32)+(VLOOKUP(ROUND(BF105,2),'EF Curves'!$A$12:$I$111,'Analysis Matrices'!$E$176,1)*BF123*'Ship &amp; EF Parameters'!$D32)+(VLOOKUP(ROUND(BF105,2),'EF Curves'!$A$12:$I$111,'Analysis Matrices'!$F$176,1)*BF123*'Ship &amp; EF Parameters'!$E32))/1000000)</f>
        <v>29925.222089049585</v>
      </c>
      <c r="BG184" s="41"/>
      <c r="BH184" s="41"/>
      <c r="BI184" s="41"/>
      <c r="BJ184" s="41"/>
      <c r="BK184" s="41"/>
      <c r="BL184" s="41"/>
      <c r="BM184" s="41"/>
      <c r="BN184" s="41"/>
      <c r="BO184" s="41"/>
      <c r="BP184" s="41"/>
      <c r="BQ184" s="41"/>
      <c r="BR184" s="41"/>
      <c r="BS184" s="41"/>
      <c r="BT184" s="41"/>
      <c r="BU184" s="41"/>
      <c r="BV184" s="41"/>
      <c r="BW184" s="41"/>
      <c r="BX184" s="41"/>
      <c r="BY184" s="41"/>
    </row>
    <row r="185" spans="1:77" s="40" customFormat="1">
      <c r="A185" s="49"/>
      <c r="B185" s="50" t="str">
        <f t="shared" si="199"/>
        <v>6,000 teu</v>
      </c>
      <c r="C185" s="50"/>
      <c r="D185" s="63">
        <f>IF(D124="","",((VLOOKUP(ROUND(D106,2),'EF Curves'!$A$12:$I$111,'Analysis Matrices'!$D$176,1)*D124*'Ship &amp; EF Parameters'!$C33)+(VLOOKUP(ROUND(D106,2),'EF Curves'!$A$12:$I$111,'Analysis Matrices'!$E$176,1)*D124*'Ship &amp; EF Parameters'!$D33)+(VLOOKUP(ROUND(D106,2),'EF Curves'!$A$12:$I$111,'Analysis Matrices'!$F$176,1)*D124*'Ship &amp; EF Parameters'!$E33))/1000000)</f>
        <v>8695.6509248798466</v>
      </c>
      <c r="E185" s="64">
        <f>IF(E124="","",((VLOOKUP(ROUND(E106,2),'EF Curves'!$A$12:$I$111,'Analysis Matrices'!$D$176,1)*E124*'Ship &amp; EF Parameters'!$C33)+(VLOOKUP(ROUND(E106,2),'EF Curves'!$A$12:$I$111,'Analysis Matrices'!$E$176,1)*E124*'Ship &amp; EF Parameters'!$D33)+(VLOOKUP(ROUND(E106,2),'EF Curves'!$A$12:$I$111,'Analysis Matrices'!$F$176,1)*E124*'Ship &amp; EF Parameters'!$E33))/1000000)</f>
        <v>7954.296395760678</v>
      </c>
      <c r="F185" s="64">
        <f>IF(F124="","",((VLOOKUP(ROUND(F106,2),'EF Curves'!$A$12:$I$111,'Analysis Matrices'!$D$176,1)*F124*'Ship &amp; EF Parameters'!$C33)+(VLOOKUP(ROUND(F106,2),'EF Curves'!$A$12:$I$111,'Analysis Matrices'!$E$176,1)*F124*'Ship &amp; EF Parameters'!$D33)+(VLOOKUP(ROUND(F106,2),'EF Curves'!$A$12:$I$111,'Analysis Matrices'!$F$176,1)*F124*'Ship &amp; EF Parameters'!$E33))/1000000)</f>
        <v>7279.4279209814331</v>
      </c>
      <c r="G185" s="64">
        <f>IF(G124="","",((VLOOKUP(ROUND(G106,2),'EF Curves'!$A$12:$I$111,'Analysis Matrices'!$D$176,1)*G124*'Ship &amp; EF Parameters'!$C33)+(VLOOKUP(ROUND(G106,2),'EF Curves'!$A$12:$I$111,'Analysis Matrices'!$E$176,1)*G124*'Ship &amp; EF Parameters'!$D33)+(VLOOKUP(ROUND(G106,2),'EF Curves'!$A$12:$I$111,'Analysis Matrices'!$F$176,1)*G124*'Ship &amp; EF Parameters'!$E33))/1000000)</f>
        <v>6622.2429297660801</v>
      </c>
      <c r="H185" s="64">
        <f>IF(H124="","",((VLOOKUP(ROUND(H106,2),'EF Curves'!$A$12:$I$111,'Analysis Matrices'!$D$176,1)*H124*'Ship &amp; EF Parameters'!$C33)+(VLOOKUP(ROUND(H106,2),'EF Curves'!$A$12:$I$111,'Analysis Matrices'!$E$176,1)*H124*'Ship &amp; EF Parameters'!$D33)+(VLOOKUP(ROUND(H106,2),'EF Curves'!$A$12:$I$111,'Analysis Matrices'!$F$176,1)*H124*'Ship &amp; EF Parameters'!$E33))/1000000)</f>
        <v>6005.1212935007379</v>
      </c>
      <c r="I185" s="64">
        <f>IF(I124="","",((VLOOKUP(ROUND(I106,2),'EF Curves'!$A$12:$I$111,'Analysis Matrices'!$D$176,1)*I124*'Ship &amp; EF Parameters'!$C33)+(VLOOKUP(ROUND(I106,2),'EF Curves'!$A$12:$I$111,'Analysis Matrices'!$E$176,1)*I124*'Ship &amp; EF Parameters'!$D33)+(VLOOKUP(ROUND(I106,2),'EF Curves'!$A$12:$I$111,'Analysis Matrices'!$F$176,1)*I124*'Ship &amp; EF Parameters'!$E33))/1000000)</f>
        <v>5399.9212230691446</v>
      </c>
      <c r="J185" s="64">
        <f>IF(J124="","",((VLOOKUP(ROUND(J106,2),'EF Curves'!$A$12:$I$111,'Analysis Matrices'!$D$176,1)*J124*'Ship &amp; EF Parameters'!$C33)+(VLOOKUP(ROUND(J106,2),'EF Curves'!$A$12:$I$111,'Analysis Matrices'!$E$176,1)*J124*'Ship &amp; EF Parameters'!$D33)+(VLOOKUP(ROUND(J106,2),'EF Curves'!$A$12:$I$111,'Analysis Matrices'!$F$176,1)*J124*'Ship &amp; EF Parameters'!$E33))/1000000)</f>
        <v>4824.0451941831243</v>
      </c>
      <c r="K185" s="64">
        <f>IF(K124="","",((VLOOKUP(ROUND(K106,2),'EF Curves'!$A$12:$I$111,'Analysis Matrices'!$D$176,1)*K124*'Ship &amp; EF Parameters'!$C33)+(VLOOKUP(ROUND(K106,2),'EF Curves'!$A$12:$I$111,'Analysis Matrices'!$E$176,1)*K124*'Ship &amp; EF Parameters'!$D33)+(VLOOKUP(ROUND(K106,2),'EF Curves'!$A$12:$I$111,'Analysis Matrices'!$F$176,1)*K124*'Ship &amp; EF Parameters'!$E33))/1000000)</f>
        <v>4235.189513043385</v>
      </c>
      <c r="L185" s="64">
        <f>IF(L124="","",((VLOOKUP(ROUND(L106,2),'EF Curves'!$A$12:$I$111,'Analysis Matrices'!$D$176,1)*L124*'Ship &amp; EF Parameters'!$C33)+(VLOOKUP(ROUND(L106,2),'EF Curves'!$A$12:$I$111,'Analysis Matrices'!$E$176,1)*L124*'Ship &amp; EF Parameters'!$D33)+(VLOOKUP(ROUND(L106,2),'EF Curves'!$A$12:$I$111,'Analysis Matrices'!$F$176,1)*L124*'Ship &amp; EF Parameters'!$E33))/1000000)</f>
        <v>3677.6914775111218</v>
      </c>
      <c r="M185" s="64">
        <f>IF(M124="","",((VLOOKUP(ROUND(M106,2),'EF Curves'!$A$12:$I$111,'Analysis Matrices'!$D$176,1)*M124*'Ship &amp; EF Parameters'!$C33)+(VLOOKUP(ROUND(M106,2),'EF Curves'!$A$12:$I$111,'Analysis Matrices'!$E$176,1)*M124*'Ship &amp; EF Parameters'!$D33)+(VLOOKUP(ROUND(M106,2),'EF Curves'!$A$12:$I$111,'Analysis Matrices'!$F$176,1)*M124*'Ship &amp; EF Parameters'!$E33))/1000000)</f>
        <v>3152.0704488681495</v>
      </c>
      <c r="N185" s="65">
        <f>IF(N124="","",((VLOOKUP(ROUND(N106,2),'EF Curves'!$A$12:$I$111,'Analysis Matrices'!$D$176,1)*N124*'Ship &amp; EF Parameters'!$C33)+(VLOOKUP(ROUND(N106,2),'EF Curves'!$A$12:$I$111,'Analysis Matrices'!$E$176,1)*N124*'Ship &amp; EF Parameters'!$D33)+(VLOOKUP(ROUND(N106,2),'EF Curves'!$A$12:$I$111,'Analysis Matrices'!$F$176,1)*N124*'Ship &amp; EF Parameters'!$E33))/1000000)</f>
        <v>2645.3767861411857</v>
      </c>
      <c r="O185" s="63">
        <f>IF(O124="","",((VLOOKUP(ROUND(O106,2),'EF Curves'!$A$12:$I$111,'Analysis Matrices'!$D$176,1)*O124*'Ship &amp; EF Parameters'!$C33)+(VLOOKUP(ROUND(O106,2),'EF Curves'!$A$12:$I$111,'Analysis Matrices'!$E$176,1)*O124*'Ship &amp; EF Parameters'!$D33)+(VLOOKUP(ROUND(O106,2),'EF Curves'!$A$12:$I$111,'Analysis Matrices'!$F$176,1)*O124*'Ship &amp; EF Parameters'!$E33))/1000000)</f>
        <v>31884.053391226113</v>
      </c>
      <c r="P185" s="64">
        <f>IF(P124="","",((VLOOKUP(ROUND(P106,2),'EF Curves'!$A$12:$I$111,'Analysis Matrices'!$D$176,1)*P124*'Ship &amp; EF Parameters'!$C33)+(VLOOKUP(ROUND(P106,2),'EF Curves'!$A$12:$I$111,'Analysis Matrices'!$E$176,1)*P124*'Ship &amp; EF Parameters'!$D33)+(VLOOKUP(ROUND(P106,2),'EF Curves'!$A$12:$I$111,'Analysis Matrices'!$F$176,1)*P124*'Ship &amp; EF Parameters'!$E33))/1000000)</f>
        <v>29165.753451122491</v>
      </c>
      <c r="Q185" s="64">
        <f>IF(Q124="","",((VLOOKUP(ROUND(Q106,2),'EF Curves'!$A$12:$I$111,'Analysis Matrices'!$D$176,1)*Q124*'Ship &amp; EF Parameters'!$C33)+(VLOOKUP(ROUND(Q106,2),'EF Curves'!$A$12:$I$111,'Analysis Matrices'!$E$176,1)*Q124*'Ship &amp; EF Parameters'!$D33)+(VLOOKUP(ROUND(Q106,2),'EF Curves'!$A$12:$I$111,'Analysis Matrices'!$F$176,1)*Q124*'Ship &amp; EF Parameters'!$E33))/1000000)</f>
        <v>26691.235710265257</v>
      </c>
      <c r="R185" s="64">
        <f>IF(R124="","",((VLOOKUP(ROUND(R106,2),'EF Curves'!$A$12:$I$111,'Analysis Matrices'!$D$176,1)*R124*'Ship &amp; EF Parameters'!$C33)+(VLOOKUP(ROUND(R106,2),'EF Curves'!$A$12:$I$111,'Analysis Matrices'!$E$176,1)*R124*'Ship &amp; EF Parameters'!$D33)+(VLOOKUP(ROUND(R106,2),'EF Curves'!$A$12:$I$111,'Analysis Matrices'!$F$176,1)*R124*'Ship &amp; EF Parameters'!$E33))/1000000)</f>
        <v>24281.55740914229</v>
      </c>
      <c r="S185" s="64">
        <f>IF(S124="","",((VLOOKUP(ROUND(S106,2),'EF Curves'!$A$12:$I$111,'Analysis Matrices'!$D$176,1)*S124*'Ship &amp; EF Parameters'!$C33)+(VLOOKUP(ROUND(S106,2),'EF Curves'!$A$12:$I$111,'Analysis Matrices'!$E$176,1)*S124*'Ship &amp; EF Parameters'!$D33)+(VLOOKUP(ROUND(S106,2),'EF Curves'!$A$12:$I$111,'Analysis Matrices'!$F$176,1)*S124*'Ship &amp; EF Parameters'!$E33))/1000000)</f>
        <v>22018.778076169372</v>
      </c>
      <c r="T185" s="64">
        <f>IF(T124="","",((VLOOKUP(ROUND(T106,2),'EF Curves'!$A$12:$I$111,'Analysis Matrices'!$D$176,1)*T124*'Ship &amp; EF Parameters'!$C33)+(VLOOKUP(ROUND(T106,2),'EF Curves'!$A$12:$I$111,'Analysis Matrices'!$E$176,1)*T124*'Ship &amp; EF Parameters'!$D33)+(VLOOKUP(ROUND(T106,2),'EF Curves'!$A$12:$I$111,'Analysis Matrices'!$F$176,1)*T124*'Ship &amp; EF Parameters'!$E33))/1000000)</f>
        <v>19799.711151253534</v>
      </c>
      <c r="U185" s="64">
        <f>IF(U124="","",((VLOOKUP(ROUND(U106,2),'EF Curves'!$A$12:$I$111,'Analysis Matrices'!$D$176,1)*U124*'Ship &amp; EF Parameters'!$C33)+(VLOOKUP(ROUND(U106,2),'EF Curves'!$A$12:$I$111,'Analysis Matrices'!$E$176,1)*U124*'Ship &amp; EF Parameters'!$D33)+(VLOOKUP(ROUND(U106,2),'EF Curves'!$A$12:$I$111,'Analysis Matrices'!$F$176,1)*U124*'Ship &amp; EF Parameters'!$E33))/1000000)</f>
        <v>17688.165712004797</v>
      </c>
      <c r="V185" s="64">
        <f>IF(V124="","",((VLOOKUP(ROUND(V106,2),'EF Curves'!$A$12:$I$111,'Analysis Matrices'!$D$176,1)*V124*'Ship &amp; EF Parameters'!$C33)+(VLOOKUP(ROUND(V106,2),'EF Curves'!$A$12:$I$111,'Analysis Matrices'!$E$176,1)*V124*'Ship &amp; EF Parameters'!$D33)+(VLOOKUP(ROUND(V106,2),'EF Curves'!$A$12:$I$111,'Analysis Matrices'!$F$176,1)*V124*'Ship &amp; EF Parameters'!$E33))/1000000)</f>
        <v>16823.11389903344</v>
      </c>
      <c r="W185" s="64">
        <f>IF(W124="","",((VLOOKUP(ROUND(W106,2),'EF Curves'!$A$12:$I$111,'Analysis Matrices'!$D$176,1)*W124*'Ship &amp; EF Parameters'!$C33)+(VLOOKUP(ROUND(W106,2),'EF Curves'!$A$12:$I$111,'Analysis Matrices'!$E$176,1)*W124*'Ship &amp; EF Parameters'!$D33)+(VLOOKUP(ROUND(W106,2),'EF Curves'!$A$12:$I$111,'Analysis Matrices'!$F$176,1)*W124*'Ship &amp; EF Parameters'!$E33))/1000000)</f>
        <v>15732.346876019799</v>
      </c>
      <c r="X185" s="64">
        <f>IF(X124="","",((VLOOKUP(ROUND(X106,2),'EF Curves'!$A$12:$I$111,'Analysis Matrices'!$D$176,1)*X124*'Ship &amp; EF Parameters'!$C33)+(VLOOKUP(ROUND(X106,2),'EF Curves'!$A$12:$I$111,'Analysis Matrices'!$E$176,1)*X124*'Ship &amp; EF Parameters'!$D33)+(VLOOKUP(ROUND(X106,2),'EF Curves'!$A$12:$I$111,'Analysis Matrices'!$F$176,1)*X124*'Ship &amp; EF Parameters'!$E33))/1000000)</f>
        <v>15410.122194466507</v>
      </c>
      <c r="Y185" s="65">
        <f>IF(Y124="","",((VLOOKUP(ROUND(Y106,2),'EF Curves'!$A$12:$I$111,'Analysis Matrices'!$D$176,1)*Y124*'Ship &amp; EF Parameters'!$C33)+(VLOOKUP(ROUND(Y106,2),'EF Curves'!$A$12:$I$111,'Analysis Matrices'!$E$176,1)*Y124*'Ship &amp; EF Parameters'!$D33)+(VLOOKUP(ROUND(Y106,2),'EF Curves'!$A$12:$I$111,'Analysis Matrices'!$F$176,1)*Y124*'Ship &amp; EF Parameters'!$E33))/1000000)</f>
        <v>13741.262750233387</v>
      </c>
      <c r="Z185" s="63">
        <f>IF(Z124="","",((VLOOKUP(ROUND(Z106,2),'EF Curves'!$A$12:$I$111,'Analysis Matrices'!$D$176,1)*Z124*'Ship &amp; EF Parameters'!$C33)+(VLOOKUP(ROUND(Z106,2),'EF Curves'!$A$12:$I$111,'Analysis Matrices'!$E$176,1)*Z124*'Ship &amp; EF Parameters'!$D33)+(VLOOKUP(ROUND(Z106,2),'EF Curves'!$A$12:$I$111,'Analysis Matrices'!$F$176,1)*Z124*'Ship &amp; EF Parameters'!$E33))/1000000)</f>
        <v>55072.455857572371</v>
      </c>
      <c r="AA185" s="64">
        <f>IF(AA124="","",((VLOOKUP(ROUND(AA106,2),'EF Curves'!$A$12:$I$111,'Analysis Matrices'!$D$176,1)*AA124*'Ship &amp; EF Parameters'!$C33)+(VLOOKUP(ROUND(AA106,2),'EF Curves'!$A$12:$I$111,'Analysis Matrices'!$E$176,1)*AA124*'Ship &amp; EF Parameters'!$D33)+(VLOOKUP(ROUND(AA106,2),'EF Curves'!$A$12:$I$111,'Analysis Matrices'!$F$176,1)*AA124*'Ship &amp; EF Parameters'!$E33))/1000000)</f>
        <v>50377.210506484305</v>
      </c>
      <c r="AB185" s="64">
        <f>IF(AB124="","",((VLOOKUP(ROUND(AB106,2),'EF Curves'!$A$12:$I$111,'Analysis Matrices'!$D$176,1)*AB124*'Ship &amp; EF Parameters'!$C33)+(VLOOKUP(ROUND(AB106,2),'EF Curves'!$A$12:$I$111,'Analysis Matrices'!$E$176,1)*AB124*'Ship &amp; EF Parameters'!$D33)+(VLOOKUP(ROUND(AB106,2),'EF Curves'!$A$12:$I$111,'Analysis Matrices'!$F$176,1)*AB124*'Ship &amp; EF Parameters'!$E33))/1000000)</f>
        <v>46103.043499549072</v>
      </c>
      <c r="AC185" s="64">
        <f>IF(AC124="","",((VLOOKUP(ROUND(AC106,2),'EF Curves'!$A$12:$I$111,'Analysis Matrices'!$D$176,1)*AC124*'Ship &amp; EF Parameters'!$C33)+(VLOOKUP(ROUND(AC106,2),'EF Curves'!$A$12:$I$111,'Analysis Matrices'!$E$176,1)*AC124*'Ship &amp; EF Parameters'!$D33)+(VLOOKUP(ROUND(AC106,2),'EF Curves'!$A$12:$I$111,'Analysis Matrices'!$F$176,1)*AC124*'Ship &amp; EF Parameters'!$E33))/1000000)</f>
        <v>41940.871888518508</v>
      </c>
      <c r="AD185" s="64">
        <f>IF(AD124="","",((VLOOKUP(ROUND(AD106,2),'EF Curves'!$A$12:$I$111,'Analysis Matrices'!$D$176,1)*AD124*'Ship &amp; EF Parameters'!$C33)+(VLOOKUP(ROUND(AD106,2),'EF Curves'!$A$12:$I$111,'Analysis Matrices'!$E$176,1)*AD124*'Ship &amp; EF Parameters'!$D33)+(VLOOKUP(ROUND(AD106,2),'EF Curves'!$A$12:$I$111,'Analysis Matrices'!$F$176,1)*AD124*'Ship &amp; EF Parameters'!$E33))/1000000)</f>
        <v>38032.434858838016</v>
      </c>
      <c r="AE185" s="64">
        <f>IF(AE124="","",((VLOOKUP(ROUND(AE106,2),'EF Curves'!$A$12:$I$111,'Analysis Matrices'!$D$176,1)*AE124*'Ship &amp; EF Parameters'!$C33)+(VLOOKUP(ROUND(AE106,2),'EF Curves'!$A$12:$I$111,'Analysis Matrices'!$E$176,1)*AE124*'Ship &amp; EF Parameters'!$D33)+(VLOOKUP(ROUND(AE106,2),'EF Curves'!$A$12:$I$111,'Analysis Matrices'!$F$176,1)*AE124*'Ship &amp; EF Parameters'!$E33))/1000000)</f>
        <v>37049.459502724407</v>
      </c>
      <c r="AF185" s="64">
        <f>IF(AF124="","",((VLOOKUP(ROUND(AF106,2),'EF Curves'!$A$12:$I$111,'Analysis Matrices'!$D$176,1)*AF124*'Ship &amp; EF Parameters'!$C33)+(VLOOKUP(ROUND(AF106,2),'EF Curves'!$A$12:$I$111,'Analysis Matrices'!$E$176,1)*AF124*'Ship &amp; EF Parameters'!$D33)+(VLOOKUP(ROUND(AF106,2),'EF Curves'!$A$12:$I$111,'Analysis Matrices'!$F$176,1)*AF124*'Ship &amp; EF Parameters'!$E33))/1000000)</f>
        <v>35644.333934797549</v>
      </c>
      <c r="AG185" s="64">
        <f>IF(AG124="","",((VLOOKUP(ROUND(AG106,2),'EF Curves'!$A$12:$I$111,'Analysis Matrices'!$D$176,1)*AG124*'Ship &amp; EF Parameters'!$C33)+(VLOOKUP(ROUND(AG106,2),'EF Curves'!$A$12:$I$111,'Analysis Matrices'!$E$176,1)*AG124*'Ship &amp; EF Parameters'!$D33)+(VLOOKUP(ROUND(AG106,2),'EF Curves'!$A$12:$I$111,'Analysis Matrices'!$F$176,1)*AG124*'Ship &amp; EF Parameters'!$E33))/1000000)</f>
        <v>33528.583644926795</v>
      </c>
      <c r="AH185" s="64">
        <f>IF(AH124="","",((VLOOKUP(ROUND(AH106,2),'EF Curves'!$A$12:$I$111,'Analysis Matrices'!$D$176,1)*AH124*'Ship &amp; EF Parameters'!$C33)+(VLOOKUP(ROUND(AH106,2),'EF Curves'!$A$12:$I$111,'Analysis Matrices'!$E$176,1)*AH124*'Ship &amp; EF Parameters'!$D33)+(VLOOKUP(ROUND(AH106,2),'EF Curves'!$A$12:$I$111,'Analysis Matrices'!$F$176,1)*AH124*'Ship &amp; EF Parameters'!$E33))/1000000)</f>
        <v>31056.061365649475</v>
      </c>
      <c r="AI185" s="64">
        <f>IF(AI124="","",((VLOOKUP(ROUND(AI106,2),'EF Curves'!$A$12:$I$111,'Analysis Matrices'!$D$176,1)*AI124*'Ship &amp; EF Parameters'!$C33)+(VLOOKUP(ROUND(AI106,2),'EF Curves'!$A$12:$I$111,'Analysis Matrices'!$E$176,1)*AI124*'Ship &amp; EF Parameters'!$D33)+(VLOOKUP(ROUND(AI106,2),'EF Curves'!$A$12:$I$111,'Analysis Matrices'!$F$176,1)*AI124*'Ship &amp; EF Parameters'!$E33))/1000000)</f>
        <v>29944.669264247415</v>
      </c>
      <c r="AJ185" s="65">
        <f>IF(AJ124="","",((VLOOKUP(ROUND(AJ106,2),'EF Curves'!$A$12:$I$111,'Analysis Matrices'!$D$176,1)*AJ124*'Ship &amp; EF Parameters'!$C33)+(VLOOKUP(ROUND(AJ106,2),'EF Curves'!$A$12:$I$111,'Analysis Matrices'!$E$176,1)*AJ124*'Ship &amp; EF Parameters'!$D33)+(VLOOKUP(ROUND(AJ106,2),'EF Curves'!$A$12:$I$111,'Analysis Matrices'!$F$176,1)*AJ124*'Ship &amp; EF Parameters'!$E33))/1000000)</f>
        <v>27923.421631490299</v>
      </c>
      <c r="AK185" s="63">
        <f>IF(AK124="","",((VLOOKUP(ROUND(AK106,2),'EF Curves'!$A$12:$I$111,'Analysis Matrices'!$D$176,1)*AK124*'Ship &amp; EF Parameters'!$C33)+(VLOOKUP(ROUND(AK106,2),'EF Curves'!$A$12:$I$111,'Analysis Matrices'!$E$176,1)*AK124*'Ship &amp; EF Parameters'!$D33)+(VLOOKUP(ROUND(AK106,2),'EF Curves'!$A$12:$I$111,'Analysis Matrices'!$F$176,1)*AK124*'Ship &amp; EF Parameters'!$E33))/1000000)</f>
        <v>78260.858323918641</v>
      </c>
      <c r="AL185" s="64">
        <f>IF(AL124="","",((VLOOKUP(ROUND(AL106,2),'EF Curves'!$A$12:$I$111,'Analysis Matrices'!$D$176,1)*AL124*'Ship &amp; EF Parameters'!$C33)+(VLOOKUP(ROUND(AL106,2),'EF Curves'!$A$12:$I$111,'Analysis Matrices'!$E$176,1)*AL124*'Ship &amp; EF Parameters'!$D33)+(VLOOKUP(ROUND(AL106,2),'EF Curves'!$A$12:$I$111,'Analysis Matrices'!$F$176,1)*AL124*'Ship &amp; EF Parameters'!$E33))/1000000)</f>
        <v>71588.66756184613</v>
      </c>
      <c r="AM185" s="64">
        <f>IF(AM124="","",((VLOOKUP(ROUND(AM106,2),'EF Curves'!$A$12:$I$111,'Analysis Matrices'!$D$176,1)*AM124*'Ship &amp; EF Parameters'!$C33)+(VLOOKUP(ROUND(AM106,2),'EF Curves'!$A$12:$I$111,'Analysis Matrices'!$E$176,1)*AM124*'Ship &amp; EF Parameters'!$D33)+(VLOOKUP(ROUND(AM106,2),'EF Curves'!$A$12:$I$111,'Analysis Matrices'!$F$176,1)*AM124*'Ship &amp; EF Parameters'!$E33))/1000000)</f>
        <v>65514.851288832884</v>
      </c>
      <c r="AN185" s="64">
        <f>IF(AN124="","",((VLOOKUP(ROUND(AN106,2),'EF Curves'!$A$12:$I$111,'Analysis Matrices'!$D$176,1)*AN124*'Ship &amp; EF Parameters'!$C33)+(VLOOKUP(ROUND(AN106,2),'EF Curves'!$A$12:$I$111,'Analysis Matrices'!$E$176,1)*AN124*'Ship &amp; EF Parameters'!$D33)+(VLOOKUP(ROUND(AN106,2),'EF Curves'!$A$12:$I$111,'Analysis Matrices'!$F$176,1)*AN124*'Ship &amp; EF Parameters'!$E33))/1000000)</f>
        <v>59600.186367894712</v>
      </c>
      <c r="AO185" s="64">
        <f>IF(AO124="","",((VLOOKUP(ROUND(AO106,2),'EF Curves'!$A$12:$I$111,'Analysis Matrices'!$D$176,1)*AO124*'Ship &amp; EF Parameters'!$C33)+(VLOOKUP(ROUND(AO106,2),'EF Curves'!$A$12:$I$111,'Analysis Matrices'!$E$176,1)*AO124*'Ship &amp; EF Parameters'!$D33)+(VLOOKUP(ROUND(AO106,2),'EF Curves'!$A$12:$I$111,'Analysis Matrices'!$F$176,1)*AO124*'Ship &amp; EF Parameters'!$E33))/1000000)</f>
        <v>58549.93261163219</v>
      </c>
      <c r="AP185" s="64">
        <f>IF(AP124="","",((VLOOKUP(ROUND(AP106,2),'EF Curves'!$A$12:$I$111,'Analysis Matrices'!$D$176,1)*AP124*'Ship &amp; EF Parameters'!$C33)+(VLOOKUP(ROUND(AP106,2),'EF Curves'!$A$12:$I$111,'Analysis Matrices'!$E$176,1)*AP124*'Ship &amp; EF Parameters'!$D33)+(VLOOKUP(ROUND(AP106,2),'EF Curves'!$A$12:$I$111,'Analysis Matrices'!$F$176,1)*AP124*'Ship &amp; EF Parameters'!$E33))/1000000)</f>
        <v>56699.172842226028</v>
      </c>
      <c r="AQ185" s="64">
        <f>IF(AQ124="","",((VLOOKUP(ROUND(AQ106,2),'EF Curves'!$A$12:$I$111,'Analysis Matrices'!$D$176,1)*AQ124*'Ship &amp; EF Parameters'!$C33)+(VLOOKUP(ROUND(AQ106,2),'EF Curves'!$A$12:$I$111,'Analysis Matrices'!$E$176,1)*AQ124*'Ship &amp; EF Parameters'!$D33)+(VLOOKUP(ROUND(AQ106,2),'EF Curves'!$A$12:$I$111,'Analysis Matrices'!$F$176,1)*AQ124*'Ship &amp; EF Parameters'!$E33))/1000000)</f>
        <v>54270.508434560172</v>
      </c>
      <c r="AR185" s="64">
        <f>IF(AR124="","",((VLOOKUP(ROUND(AR106,2),'EF Curves'!$A$12:$I$111,'Analysis Matrices'!$D$176,1)*AR124*'Ship &amp; EF Parameters'!$C33)+(VLOOKUP(ROUND(AR106,2),'EF Curves'!$A$12:$I$111,'Analysis Matrices'!$E$176,1)*AR124*'Ship &amp; EF Parameters'!$D33)+(VLOOKUP(ROUND(AR106,2),'EF Curves'!$A$12:$I$111,'Analysis Matrices'!$F$176,1)*AR124*'Ship &amp; EF Parameters'!$E33))/1000000)</f>
        <v>50822.274156520609</v>
      </c>
      <c r="AS185" s="64">
        <f>IF(AS124="","",((VLOOKUP(ROUND(AS106,2),'EF Curves'!$A$12:$I$111,'Analysis Matrices'!$D$176,1)*AS124*'Ship &amp; EF Parameters'!$C33)+(VLOOKUP(ROUND(AS106,2),'EF Curves'!$A$12:$I$111,'Analysis Matrices'!$E$176,1)*AS124*'Ship &amp; EF Parameters'!$D33)+(VLOOKUP(ROUND(AS106,2),'EF Curves'!$A$12:$I$111,'Analysis Matrices'!$F$176,1)*AS124*'Ship &amp; EF Parameters'!$E33))/1000000)</f>
        <v>46890.566338266814</v>
      </c>
      <c r="AT185" s="64">
        <f>IF(AT124="","",((VLOOKUP(ROUND(AT106,2),'EF Curves'!$A$12:$I$111,'Analysis Matrices'!$D$176,1)*AT124*'Ship &amp; EF Parameters'!$C33)+(VLOOKUP(ROUND(AT106,2),'EF Curves'!$A$12:$I$111,'Analysis Matrices'!$E$176,1)*AT124*'Ship &amp; EF Parameters'!$D33)+(VLOOKUP(ROUND(AT106,2),'EF Curves'!$A$12:$I$111,'Analysis Matrices'!$F$176,1)*AT124*'Ship &amp; EF Parameters'!$E33))/1000000)</f>
        <v>44917.003896371134</v>
      </c>
      <c r="AU185" s="65">
        <f>IF(AU124="","",((VLOOKUP(ROUND(AU106,2),'EF Curves'!$A$12:$I$111,'Analysis Matrices'!$D$176,1)*AU124*'Ship &amp; EF Parameters'!$C33)+(VLOOKUP(ROUND(AU106,2),'EF Curves'!$A$12:$I$111,'Analysis Matrices'!$E$176,1)*AU124*'Ship &amp; EF Parameters'!$D33)+(VLOOKUP(ROUND(AU106,2),'EF Curves'!$A$12:$I$111,'Analysis Matrices'!$F$176,1)*AU124*'Ship &amp; EF Parameters'!$E33))/1000000)</f>
        <v>41664.68438172368</v>
      </c>
      <c r="AV185" s="63">
        <f>IF(AV124="","",((VLOOKUP(ROUND(AV106,2),'EF Curves'!$A$12:$I$111,'Analysis Matrices'!$D$176,1)*AV124*'Ship &amp; EF Parameters'!$C33)+(VLOOKUP(ROUND(AV106,2),'EF Curves'!$A$12:$I$111,'Analysis Matrices'!$E$176,1)*AV124*'Ship &amp; EF Parameters'!$D33)+(VLOOKUP(ROUND(AV106,2),'EF Curves'!$A$12:$I$111,'Analysis Matrices'!$F$176,1)*AV124*'Ship &amp; EF Parameters'!$E33))/1000000)</f>
        <v>101449.2607902649</v>
      </c>
      <c r="AW185" s="64">
        <f>IF(AW124="","",((VLOOKUP(ROUND(AW106,2),'EF Curves'!$A$12:$I$111,'Analysis Matrices'!$D$176,1)*AW124*'Ship &amp; EF Parameters'!$C33)+(VLOOKUP(ROUND(AW106,2),'EF Curves'!$A$12:$I$111,'Analysis Matrices'!$E$176,1)*AW124*'Ship &amp; EF Parameters'!$D33)+(VLOOKUP(ROUND(AW106,2),'EF Curves'!$A$12:$I$111,'Analysis Matrices'!$F$176,1)*AW124*'Ship &amp; EF Parameters'!$E33))/1000000)</f>
        <v>92800.124617207926</v>
      </c>
      <c r="AX185" s="64">
        <f>IF(AX124="","",((VLOOKUP(ROUND(AX106,2),'EF Curves'!$A$12:$I$111,'Analysis Matrices'!$D$176,1)*AX124*'Ship &amp; EF Parameters'!$C33)+(VLOOKUP(ROUND(AX106,2),'EF Curves'!$A$12:$I$111,'Analysis Matrices'!$E$176,1)*AX124*'Ship &amp; EF Parameters'!$D33)+(VLOOKUP(ROUND(AX106,2),'EF Curves'!$A$12:$I$111,'Analysis Matrices'!$F$176,1)*AX124*'Ship &amp; EF Parameters'!$E33))/1000000)</f>
        <v>84926.659078116732</v>
      </c>
      <c r="AY185" s="64">
        <f>IF(AY124="","",((VLOOKUP(ROUND(AY106,2),'EF Curves'!$A$12:$I$111,'Analysis Matrices'!$D$176,1)*AY124*'Ship &amp; EF Parameters'!$C33)+(VLOOKUP(ROUND(AY106,2),'EF Curves'!$A$12:$I$111,'Analysis Matrices'!$E$176,1)*AY124*'Ship &amp; EF Parameters'!$D33)+(VLOOKUP(ROUND(AY106,2),'EF Curves'!$A$12:$I$111,'Analysis Matrices'!$F$176,1)*AY124*'Ship &amp; EF Parameters'!$E33))/1000000)</f>
        <v>83697.792584543509</v>
      </c>
      <c r="AZ185" s="64">
        <f>IF(AZ124="","",((VLOOKUP(ROUND(AZ106,2),'EF Curves'!$A$12:$I$111,'Analysis Matrices'!$D$176,1)*AZ124*'Ship &amp; EF Parameters'!$C33)+(VLOOKUP(ROUND(AZ106,2),'EF Curves'!$A$12:$I$111,'Analysis Matrices'!$E$176,1)*AZ124*'Ship &amp; EF Parameters'!$D33)+(VLOOKUP(ROUND(AZ106,2),'EF Curves'!$A$12:$I$111,'Analysis Matrices'!$F$176,1)*AZ124*'Ship &amp; EF Parameters'!$E33))/1000000)</f>
        <v>81736.37316153782</v>
      </c>
      <c r="BA185" s="64">
        <f>IF(BA124="","",((VLOOKUP(ROUND(BA106,2),'EF Curves'!$A$12:$I$111,'Analysis Matrices'!$D$176,1)*BA124*'Ship &amp; EF Parameters'!$C33)+(VLOOKUP(ROUND(BA106,2),'EF Curves'!$A$12:$I$111,'Analysis Matrices'!$E$176,1)*BA124*'Ship &amp; EF Parameters'!$D33)+(VLOOKUP(ROUND(BA106,2),'EF Curves'!$A$12:$I$111,'Analysis Matrices'!$F$176,1)*BA124*'Ship &amp; EF Parameters'!$E33))/1000000)</f>
        <v>78748.85116975836</v>
      </c>
      <c r="BB185" s="64">
        <f>IF(BB124="","",((VLOOKUP(ROUND(BB106,2),'EF Curves'!$A$12:$I$111,'Analysis Matrices'!$D$176,1)*BB124*'Ship &amp; EF Parameters'!$C33)+(VLOOKUP(ROUND(BB106,2),'EF Curves'!$A$12:$I$111,'Analysis Matrices'!$E$176,1)*BB124*'Ship &amp; EF Parameters'!$D33)+(VLOOKUP(ROUND(BB106,2),'EF Curves'!$A$12:$I$111,'Analysis Matrices'!$F$176,1)*BB124*'Ship &amp; EF Parameters'!$E33))/1000000)</f>
        <v>75040.703020626388</v>
      </c>
      <c r="BC185" s="64">
        <f>IF(BC124="","",((VLOOKUP(ROUND(BC106,2),'EF Curves'!$A$12:$I$111,'Analysis Matrices'!$D$176,1)*BC124*'Ship &amp; EF Parameters'!$C33)+(VLOOKUP(ROUND(BC106,2),'EF Curves'!$A$12:$I$111,'Analysis Matrices'!$E$176,1)*BC124*'Ship &amp; EF Parameters'!$D33)+(VLOOKUP(ROUND(BC106,2),'EF Curves'!$A$12:$I$111,'Analysis Matrices'!$F$176,1)*BC124*'Ship &amp; EF Parameters'!$E33))/1000000)</f>
        <v>69998.27111835593</v>
      </c>
      <c r="BD185" s="64">
        <f>IF(BD124="","",((VLOOKUP(ROUND(BD106,2),'EF Curves'!$A$12:$I$111,'Analysis Matrices'!$D$176,1)*BD124*'Ship &amp; EF Parameters'!$C33)+(VLOOKUP(ROUND(BD106,2),'EF Curves'!$A$12:$I$111,'Analysis Matrices'!$E$176,1)*BD124*'Ship &amp; EF Parameters'!$D33)+(VLOOKUP(ROUND(BD106,2),'EF Curves'!$A$12:$I$111,'Analysis Matrices'!$F$176,1)*BD124*'Ship &amp; EF Parameters'!$E33))/1000000)</f>
        <v>64359.600856444617</v>
      </c>
      <c r="BE185" s="64">
        <f>IF(BE124="","",((VLOOKUP(ROUND(BE106,2),'EF Curves'!$A$12:$I$111,'Analysis Matrices'!$D$176,1)*BE124*'Ship &amp; EF Parameters'!$C33)+(VLOOKUP(ROUND(BE106,2),'EF Curves'!$A$12:$I$111,'Analysis Matrices'!$E$176,1)*BE124*'Ship &amp; EF Parameters'!$D33)+(VLOOKUP(ROUND(BE106,2),'EF Curves'!$A$12:$I$111,'Analysis Matrices'!$F$176,1)*BE124*'Ship &amp; EF Parameters'!$E33))/1000000)</f>
        <v>61290.258727991793</v>
      </c>
      <c r="BF185" s="65">
        <f>IF(BF124="","",((VLOOKUP(ROUND(BF106,2),'EF Curves'!$A$12:$I$111,'Analysis Matrices'!$D$176,1)*BF124*'Ship &amp; EF Parameters'!$C33)+(VLOOKUP(ROUND(BF106,2),'EF Curves'!$A$12:$I$111,'Analysis Matrices'!$E$176,1)*BF124*'Ship &amp; EF Parameters'!$D33)+(VLOOKUP(ROUND(BF106,2),'EF Curves'!$A$12:$I$111,'Analysis Matrices'!$F$176,1)*BF124*'Ship &amp; EF Parameters'!$E33))/1000000)</f>
        <v>56581.670148019824</v>
      </c>
      <c r="BG185" s="41"/>
      <c r="BH185" s="41"/>
      <c r="BI185" s="41"/>
      <c r="BJ185" s="41"/>
      <c r="BK185" s="41"/>
      <c r="BL185" s="41"/>
      <c r="BM185" s="41"/>
      <c r="BN185" s="41"/>
      <c r="BO185" s="41"/>
      <c r="BP185" s="41"/>
      <c r="BQ185" s="41"/>
      <c r="BR185" s="41"/>
      <c r="BS185" s="41"/>
      <c r="BT185" s="41"/>
      <c r="BU185" s="41"/>
      <c r="BV185" s="41"/>
      <c r="BW185" s="41"/>
      <c r="BX185" s="41"/>
      <c r="BY185" s="41"/>
    </row>
    <row r="186" spans="1:77" s="40" customFormat="1">
      <c r="A186" s="49"/>
      <c r="B186" s="54" t="str">
        <f t="shared" si="199"/>
        <v>9,000 teu</v>
      </c>
      <c r="C186" s="54"/>
      <c r="D186" s="66">
        <f>IF(D125="","",((VLOOKUP(ROUND(D107,2),'EF Curves'!$A$12:$I$111,'Analysis Matrices'!$D$176,1)*D125*'Ship &amp; EF Parameters'!$C34)+(VLOOKUP(ROUND(D107,2),'EF Curves'!$A$12:$I$111,'Analysis Matrices'!$E$176,1)*D125*'Ship &amp; EF Parameters'!$D34)+(VLOOKUP(ROUND(D107,2),'EF Curves'!$A$12:$I$111,'Analysis Matrices'!$F$176,1)*D125*'Ship &amp; EF Parameters'!$E34))/1000000)</f>
        <v>12714.835024500933</v>
      </c>
      <c r="E186" s="67">
        <f>IF(E125="","",((VLOOKUP(ROUND(E107,2),'EF Curves'!$A$12:$I$111,'Analysis Matrices'!$D$176,1)*E125*'Ship &amp; EF Parameters'!$C34)+(VLOOKUP(ROUND(E107,2),'EF Curves'!$A$12:$I$111,'Analysis Matrices'!$E$176,1)*E125*'Ship &amp; EF Parameters'!$D34)+(VLOOKUP(ROUND(E107,2),'EF Curves'!$A$12:$I$111,'Analysis Matrices'!$F$176,1)*E125*'Ship &amp; EF Parameters'!$E34))/1000000)</f>
        <v>11515.465165800475</v>
      </c>
      <c r="F186" s="67">
        <f>IF(F125="","",((VLOOKUP(ROUND(F107,2),'EF Curves'!$A$12:$I$111,'Analysis Matrices'!$D$176,1)*F125*'Ship &amp; EF Parameters'!$C34)+(VLOOKUP(ROUND(F107,2),'EF Curves'!$A$12:$I$111,'Analysis Matrices'!$E$176,1)*F125*'Ship &amp; EF Parameters'!$D34)+(VLOOKUP(ROUND(F107,2),'EF Curves'!$A$12:$I$111,'Analysis Matrices'!$F$176,1)*F125*'Ship &amp; EF Parameters'!$E34))/1000000)</f>
        <v>10466.20599413914</v>
      </c>
      <c r="G186" s="67">
        <f>IF(G125="","",((VLOOKUP(ROUND(G107,2),'EF Curves'!$A$12:$I$111,'Analysis Matrices'!$D$176,1)*G125*'Ship &amp; EF Parameters'!$C34)+(VLOOKUP(ROUND(G107,2),'EF Curves'!$A$12:$I$111,'Analysis Matrices'!$E$176,1)*G125*'Ship &amp; EF Parameters'!$D34)+(VLOOKUP(ROUND(G107,2),'EF Curves'!$A$12:$I$111,'Analysis Matrices'!$F$176,1)*G125*'Ship &amp; EF Parameters'!$E34))/1000000)</f>
        <v>9535.7729570520842</v>
      </c>
      <c r="H186" s="67">
        <f>IF(H125="","",((VLOOKUP(ROUND(H107,2),'EF Curves'!$A$12:$I$111,'Analysis Matrices'!$D$176,1)*H125*'Ship &amp; EF Parameters'!$C34)+(VLOOKUP(ROUND(H107,2),'EF Curves'!$A$12:$I$111,'Analysis Matrices'!$E$176,1)*H125*'Ship &amp; EF Parameters'!$D34)+(VLOOKUP(ROUND(H107,2),'EF Curves'!$A$12:$I$111,'Analysis Matrices'!$F$176,1)*H125*'Ship &amp; EF Parameters'!$E34))/1000000)</f>
        <v>8641.9144306190974</v>
      </c>
      <c r="I186" s="67">
        <f>IF(I125="","",((VLOOKUP(ROUND(I107,2),'EF Curves'!$A$12:$I$111,'Analysis Matrices'!$D$176,1)*I125*'Ship &amp; EF Parameters'!$C34)+(VLOOKUP(ROUND(I107,2),'EF Curves'!$A$12:$I$111,'Analysis Matrices'!$E$176,1)*I125*'Ship &amp; EF Parameters'!$D34)+(VLOOKUP(ROUND(I107,2),'EF Curves'!$A$12:$I$111,'Analysis Matrices'!$F$176,1)*I125*'Ship &amp; EF Parameters'!$E34))/1000000)</f>
        <v>7779.4571709023821</v>
      </c>
      <c r="J186" s="67">
        <f>IF(J125="","",((VLOOKUP(ROUND(J107,2),'EF Curves'!$A$12:$I$111,'Analysis Matrices'!$D$176,1)*J125*'Ship &amp; EF Parameters'!$C34)+(VLOOKUP(ROUND(J107,2),'EF Curves'!$A$12:$I$111,'Analysis Matrices'!$E$176,1)*J125*'Ship &amp; EF Parameters'!$D34)+(VLOOKUP(ROUND(J107,2),'EF Curves'!$A$12:$I$111,'Analysis Matrices'!$F$176,1)*J125*'Ship &amp; EF Parameters'!$E34))/1000000)</f>
        <v>6936.2172841979227</v>
      </c>
      <c r="K186" s="67">
        <f>IF(K125="","",((VLOOKUP(ROUND(K107,2),'EF Curves'!$A$12:$I$111,'Analysis Matrices'!$D$176,1)*K125*'Ship &amp; EF Parameters'!$C34)+(VLOOKUP(ROUND(K107,2),'EF Curves'!$A$12:$I$111,'Analysis Matrices'!$E$176,1)*K125*'Ship &amp; EF Parameters'!$D34)+(VLOOKUP(ROUND(K107,2),'EF Curves'!$A$12:$I$111,'Analysis Matrices'!$F$176,1)*K125*'Ship &amp; EF Parameters'!$E34))/1000000)</f>
        <v>6135.7418033990871</v>
      </c>
      <c r="L186" s="67">
        <f>IF(L125="","",((VLOOKUP(ROUND(L107,2),'EF Curves'!$A$12:$I$111,'Analysis Matrices'!$D$176,1)*L125*'Ship &amp; EF Parameters'!$C34)+(VLOOKUP(ROUND(L107,2),'EF Curves'!$A$12:$I$111,'Analysis Matrices'!$E$176,1)*L125*'Ship &amp; EF Parameters'!$D34)+(VLOOKUP(ROUND(L107,2),'EF Curves'!$A$12:$I$111,'Analysis Matrices'!$F$176,1)*L125*'Ship &amp; EF Parameters'!$E34))/1000000)</f>
        <v>5349.5820455951916</v>
      </c>
      <c r="M186" s="67">
        <f>IF(M125="","",((VLOOKUP(ROUND(M107,2),'EF Curves'!$A$12:$I$111,'Analysis Matrices'!$D$176,1)*M125*'Ship &amp; EF Parameters'!$C34)+(VLOOKUP(ROUND(M107,2),'EF Curves'!$A$12:$I$111,'Analysis Matrices'!$E$176,1)*M125*'Ship &amp; EF Parameters'!$D34)+(VLOOKUP(ROUND(M107,2),'EF Curves'!$A$12:$I$111,'Analysis Matrices'!$F$176,1)*M125*'Ship &amp; EF Parameters'!$E34))/1000000)</f>
        <v>4583.0861597512949</v>
      </c>
      <c r="N186" s="68">
        <f>IF(N125="","",((VLOOKUP(ROUND(N107,2),'EF Curves'!$A$12:$I$111,'Analysis Matrices'!$D$176,1)*N125*'Ship &amp; EF Parameters'!$C34)+(VLOOKUP(ROUND(N107,2),'EF Curves'!$A$12:$I$111,'Analysis Matrices'!$E$176,1)*N125*'Ship &amp; EF Parameters'!$D34)+(VLOOKUP(ROUND(N107,2),'EF Curves'!$A$12:$I$111,'Analysis Matrices'!$F$176,1)*N125*'Ship &amp; EF Parameters'!$E34))/1000000)</f>
        <v>3845.2173155859018</v>
      </c>
      <c r="O186" s="66">
        <f>IF(O125="","",((VLOOKUP(ROUND(O107,2),'EF Curves'!$A$12:$I$111,'Analysis Matrices'!$D$176,1)*O125*'Ship &amp; EF Parameters'!$C34)+(VLOOKUP(ROUND(O107,2),'EF Curves'!$A$12:$I$111,'Analysis Matrices'!$E$176,1)*O125*'Ship &amp; EF Parameters'!$D34)+(VLOOKUP(ROUND(O107,2),'EF Curves'!$A$12:$I$111,'Analysis Matrices'!$F$176,1)*O125*'Ship &amp; EF Parameters'!$E34))/1000000)</f>
        <v>41323.213829628032</v>
      </c>
      <c r="P186" s="67">
        <f>IF(P125="","",((VLOOKUP(ROUND(P107,2),'EF Curves'!$A$12:$I$111,'Analysis Matrices'!$D$176,1)*P125*'Ship &amp; EF Parameters'!$C34)+(VLOOKUP(ROUND(P107,2),'EF Curves'!$A$12:$I$111,'Analysis Matrices'!$E$176,1)*P125*'Ship &amp; EF Parameters'!$D34)+(VLOOKUP(ROUND(P107,2),'EF Curves'!$A$12:$I$111,'Analysis Matrices'!$F$176,1)*P125*'Ship &amp; EF Parameters'!$E34))/1000000)</f>
        <v>37425.261788851531</v>
      </c>
      <c r="Q186" s="67">
        <f>IF(Q125="","",((VLOOKUP(ROUND(Q107,2),'EF Curves'!$A$12:$I$111,'Analysis Matrices'!$D$176,1)*Q125*'Ship &amp; EF Parameters'!$C34)+(VLOOKUP(ROUND(Q107,2),'EF Curves'!$A$12:$I$111,'Analysis Matrices'!$E$176,1)*Q125*'Ship &amp; EF Parameters'!$D34)+(VLOOKUP(ROUND(Q107,2),'EF Curves'!$A$12:$I$111,'Analysis Matrices'!$F$176,1)*Q125*'Ship &amp; EF Parameters'!$E34))/1000000)</f>
        <v>34015.169480952209</v>
      </c>
      <c r="R186" s="67">
        <f>IF(R125="","",((VLOOKUP(ROUND(R107,2),'EF Curves'!$A$12:$I$111,'Analysis Matrices'!$D$176,1)*R125*'Ship &amp; EF Parameters'!$C34)+(VLOOKUP(ROUND(R107,2),'EF Curves'!$A$12:$I$111,'Analysis Matrices'!$E$176,1)*R125*'Ship &amp; EF Parameters'!$D34)+(VLOOKUP(ROUND(R107,2),'EF Curves'!$A$12:$I$111,'Analysis Matrices'!$F$176,1)*R125*'Ship &amp; EF Parameters'!$E34))/1000000)</f>
        <v>30991.262110419266</v>
      </c>
      <c r="S186" s="67">
        <f>IF(S125="","",((VLOOKUP(ROUND(S107,2),'EF Curves'!$A$12:$I$111,'Analysis Matrices'!$D$176,1)*S125*'Ship &amp; EF Parameters'!$C34)+(VLOOKUP(ROUND(S107,2),'EF Curves'!$A$12:$I$111,'Analysis Matrices'!$E$176,1)*S125*'Ship &amp; EF Parameters'!$D34)+(VLOOKUP(ROUND(S107,2),'EF Curves'!$A$12:$I$111,'Analysis Matrices'!$F$176,1)*S125*'Ship &amp; EF Parameters'!$E34))/1000000)</f>
        <v>28086.221899512071</v>
      </c>
      <c r="T186" s="67">
        <f>IF(T125="","",((VLOOKUP(ROUND(T107,2),'EF Curves'!$A$12:$I$111,'Analysis Matrices'!$D$176,1)*T125*'Ship &amp; EF Parameters'!$C34)+(VLOOKUP(ROUND(T107,2),'EF Curves'!$A$12:$I$111,'Analysis Matrices'!$E$176,1)*T125*'Ship &amp; EF Parameters'!$D34)+(VLOOKUP(ROUND(T107,2),'EF Curves'!$A$12:$I$111,'Analysis Matrices'!$F$176,1)*T125*'Ship &amp; EF Parameters'!$E34))/1000000)</f>
        <v>25283.235805432734</v>
      </c>
      <c r="U186" s="67">
        <f>IF(U125="","",((VLOOKUP(ROUND(U107,2),'EF Curves'!$A$12:$I$111,'Analysis Matrices'!$D$176,1)*U125*'Ship &amp; EF Parameters'!$C34)+(VLOOKUP(ROUND(U107,2),'EF Curves'!$A$12:$I$111,'Analysis Matrices'!$E$176,1)*U125*'Ship &amp; EF Parameters'!$D34)+(VLOOKUP(ROUND(U107,2),'EF Curves'!$A$12:$I$111,'Analysis Matrices'!$F$176,1)*U125*'Ship &amp; EF Parameters'!$E34))/1000000)</f>
        <v>24421.265021446852</v>
      </c>
      <c r="V186" s="67">
        <f>IF(V125="","",((VLOOKUP(ROUND(V107,2),'EF Curves'!$A$12:$I$111,'Analysis Matrices'!$D$176,1)*V125*'Ship &amp; EF Parameters'!$C34)+(VLOOKUP(ROUND(V107,2),'EF Curves'!$A$12:$I$111,'Analysis Matrices'!$E$176,1)*V125*'Ship &amp; EF Parameters'!$D34)+(VLOOKUP(ROUND(V107,2),'EF Curves'!$A$12:$I$111,'Analysis Matrices'!$F$176,1)*V125*'Ship &amp; EF Parameters'!$E34))/1000000)</f>
        <v>23264.687671221531</v>
      </c>
      <c r="W186" s="67">
        <f>IF(W125="","",((VLOOKUP(ROUND(W107,2),'EF Curves'!$A$12:$I$111,'Analysis Matrices'!$D$176,1)*W125*'Ship &amp; EF Parameters'!$C34)+(VLOOKUP(ROUND(W107,2),'EF Curves'!$A$12:$I$111,'Analysis Matrices'!$E$176,1)*W125*'Ship &amp; EF Parameters'!$D34)+(VLOOKUP(ROUND(W107,2),'EF Curves'!$A$12:$I$111,'Analysis Matrices'!$F$176,1)*W125*'Ship &amp; EF Parameters'!$E34))/1000000)</f>
        <v>21732.67706023046</v>
      </c>
      <c r="X186" s="67">
        <f>IF(X125="","",((VLOOKUP(ROUND(X107,2),'EF Curves'!$A$12:$I$111,'Analysis Matrices'!$D$176,1)*X125*'Ship &amp; EF Parameters'!$C34)+(VLOOKUP(ROUND(X107,2),'EF Curves'!$A$12:$I$111,'Analysis Matrices'!$E$176,1)*X125*'Ship &amp; EF Parameters'!$D34)+(VLOOKUP(ROUND(X107,2),'EF Curves'!$A$12:$I$111,'Analysis Matrices'!$F$176,1)*X125*'Ship &amp; EF Parameters'!$E34))/1000000)</f>
        <v>19860.040025588944</v>
      </c>
      <c r="Y186" s="68">
        <f>IF(Y125="","",((VLOOKUP(ROUND(Y107,2),'EF Curves'!$A$12:$I$111,'Analysis Matrices'!$D$176,1)*Y125*'Ship &amp; EF Parameters'!$C34)+(VLOOKUP(ROUND(Y107,2),'EF Curves'!$A$12:$I$111,'Analysis Matrices'!$E$176,1)*Y125*'Ship &amp; EF Parameters'!$D34)+(VLOOKUP(ROUND(Y107,2),'EF Curves'!$A$12:$I$111,'Analysis Matrices'!$F$176,1)*Y125*'Ship &amp; EF Parameters'!$E34))/1000000)</f>
        <v>18745.434413481275</v>
      </c>
      <c r="Z186" s="66">
        <f>IF(Z125="","",((VLOOKUP(ROUND(Z107,2),'EF Curves'!$A$12:$I$111,'Analysis Matrices'!$D$176,1)*Z125*'Ship &amp; EF Parameters'!$C34)+(VLOOKUP(ROUND(Z107,2),'EF Curves'!$A$12:$I$111,'Analysis Matrices'!$E$176,1)*Z125*'Ship &amp; EF Parameters'!$D34)+(VLOOKUP(ROUND(Z107,2),'EF Curves'!$A$12:$I$111,'Analysis Matrices'!$F$176,1)*Z125*'Ship &amp; EF Parameters'!$E34))/1000000)</f>
        <v>69931.592634755114</v>
      </c>
      <c r="AA186" s="67">
        <f>IF(AA125="","",((VLOOKUP(ROUND(AA107,2),'EF Curves'!$A$12:$I$111,'Analysis Matrices'!$D$176,1)*AA125*'Ship &amp; EF Parameters'!$C34)+(VLOOKUP(ROUND(AA107,2),'EF Curves'!$A$12:$I$111,'Analysis Matrices'!$E$176,1)*AA125*'Ship &amp; EF Parameters'!$D34)+(VLOOKUP(ROUND(AA107,2),'EF Curves'!$A$12:$I$111,'Analysis Matrices'!$F$176,1)*AA125*'Ship &amp; EF Parameters'!$E34))/1000000)</f>
        <v>63335.058411902603</v>
      </c>
      <c r="AB186" s="67">
        <f>IF(AB125="","",((VLOOKUP(ROUND(AB107,2),'EF Curves'!$A$12:$I$111,'Analysis Matrices'!$D$176,1)*AB125*'Ship &amp; EF Parameters'!$C34)+(VLOOKUP(ROUND(AB107,2),'EF Curves'!$A$12:$I$111,'Analysis Matrices'!$E$176,1)*AB125*'Ship &amp; EF Parameters'!$D34)+(VLOOKUP(ROUND(AB107,2),'EF Curves'!$A$12:$I$111,'Analysis Matrices'!$F$176,1)*AB125*'Ship &amp; EF Parameters'!$E34))/1000000)</f>
        <v>57564.132967765268</v>
      </c>
      <c r="AC186" s="67">
        <f>IF(AC125="","",((VLOOKUP(ROUND(AC107,2),'EF Curves'!$A$12:$I$111,'Analysis Matrices'!$D$176,1)*AC125*'Ship &amp; EF Parameters'!$C34)+(VLOOKUP(ROUND(AC107,2),'EF Curves'!$A$12:$I$111,'Analysis Matrices'!$E$176,1)*AC125*'Ship &amp; EF Parameters'!$D34)+(VLOOKUP(ROUND(AC107,2),'EF Curves'!$A$12:$I$111,'Analysis Matrices'!$F$176,1)*AC125*'Ship &amp; EF Parameters'!$E34))/1000000)</f>
        <v>52446.751263786464</v>
      </c>
      <c r="AD186" s="67">
        <f>IF(AD125="","",((VLOOKUP(ROUND(AD107,2),'EF Curves'!$A$12:$I$111,'Analysis Matrices'!$D$176,1)*AD125*'Ship &amp; EF Parameters'!$C34)+(VLOOKUP(ROUND(AD107,2),'EF Curves'!$A$12:$I$111,'Analysis Matrices'!$E$176,1)*AD125*'Ship &amp; EF Parameters'!$D34)+(VLOOKUP(ROUND(AD107,2),'EF Curves'!$A$12:$I$111,'Analysis Matrices'!$F$176,1)*AD125*'Ship &amp; EF Parameters'!$E34))/1000000)</f>
        <v>51491.406815772127</v>
      </c>
      <c r="AE186" s="67">
        <f>IF(AE125="","",((VLOOKUP(ROUND(AE107,2),'EF Curves'!$A$12:$I$111,'Analysis Matrices'!$D$176,1)*AE125*'Ship &amp; EF Parameters'!$C34)+(VLOOKUP(ROUND(AE107,2),'EF Curves'!$A$12:$I$111,'Analysis Matrices'!$E$176,1)*AE125*'Ship &amp; EF Parameters'!$D34)+(VLOOKUP(ROUND(AE107,2),'EF Curves'!$A$12:$I$111,'Analysis Matrices'!$F$176,1)*AE125*'Ship &amp; EF Parameters'!$E34))/1000000)</f>
        <v>49918.183513290271</v>
      </c>
      <c r="AF186" s="67">
        <f>IF(AF125="","",((VLOOKUP(ROUND(AF107,2),'EF Curves'!$A$12:$I$111,'Analysis Matrices'!$D$176,1)*AF125*'Ship &amp; EF Parameters'!$C34)+(VLOOKUP(ROUND(AF107,2),'EF Curves'!$A$12:$I$111,'Analysis Matrices'!$E$176,1)*AF125*'Ship &amp; EF Parameters'!$D34)+(VLOOKUP(ROUND(AF107,2),'EF Curves'!$A$12:$I$111,'Analysis Matrices'!$F$176,1)*AF125*'Ship &amp; EF Parameters'!$E34))/1000000)</f>
        <v>47686.493828860723</v>
      </c>
      <c r="AG186" s="67">
        <f>IF(AG125="","",((VLOOKUP(ROUND(AG107,2),'EF Curves'!$A$12:$I$111,'Analysis Matrices'!$D$176,1)*AG125*'Ship &amp; EF Parameters'!$C34)+(VLOOKUP(ROUND(AG107,2),'EF Curves'!$A$12:$I$111,'Analysis Matrices'!$E$176,1)*AG125*'Ship &amp; EF Parameters'!$D34)+(VLOOKUP(ROUND(AG107,2),'EF Curves'!$A$12:$I$111,'Analysis Matrices'!$F$176,1)*AG125*'Ship &amp; EF Parameters'!$E34))/1000000)</f>
        <v>44995.439891593298</v>
      </c>
      <c r="AH186" s="67">
        <f>IF(AH125="","",((VLOOKUP(ROUND(AH107,2),'EF Curves'!$A$12:$I$111,'Analysis Matrices'!$D$176,1)*AH125*'Ship &amp; EF Parameters'!$C34)+(VLOOKUP(ROUND(AH107,2),'EF Curves'!$A$12:$I$111,'Analysis Matrices'!$E$176,1)*AH125*'Ship &amp; EF Parameters'!$D34)+(VLOOKUP(ROUND(AH107,2),'EF Curves'!$A$12:$I$111,'Analysis Matrices'!$F$176,1)*AH125*'Ship &amp; EF Parameters'!$E34))/1000000)</f>
        <v>41682.160105262534</v>
      </c>
      <c r="AI186" s="67">
        <f>IF(AI125="","",((VLOOKUP(ROUND(AI107,2),'EF Curves'!$A$12:$I$111,'Analysis Matrices'!$D$176,1)*AI125*'Ship &amp; EF Parameters'!$C34)+(VLOOKUP(ROUND(AI107,2),'EF Curves'!$A$12:$I$111,'Analysis Matrices'!$E$176,1)*AI125*'Ship &amp; EF Parameters'!$D34)+(VLOOKUP(ROUND(AI107,2),'EF Curves'!$A$12:$I$111,'Analysis Matrices'!$F$176,1)*AI125*'Ship &amp; EF Parameters'!$E34))/1000000)</f>
        <v>37810.46081794818</v>
      </c>
      <c r="AJ186" s="68">
        <f>IF(AJ125="","",((VLOOKUP(ROUND(AJ107,2),'EF Curves'!$A$12:$I$111,'Analysis Matrices'!$D$176,1)*AJ125*'Ship &amp; EF Parameters'!$C34)+(VLOOKUP(ROUND(AJ107,2),'EF Curves'!$A$12:$I$111,'Analysis Matrices'!$E$176,1)*AJ125*'Ship &amp; EF Parameters'!$D34)+(VLOOKUP(ROUND(AJ107,2),'EF Curves'!$A$12:$I$111,'Analysis Matrices'!$F$176,1)*AJ125*'Ship &amp; EF Parameters'!$E34))/1000000)</f>
        <v>35247.825392870764</v>
      </c>
      <c r="AK186" s="66">
        <f>IF(AK125="","",((VLOOKUP(ROUND(AK107,2),'EF Curves'!$A$12:$I$111,'Analysis Matrices'!$D$176,1)*AK125*'Ship &amp; EF Parameters'!$C34)+(VLOOKUP(ROUND(AK107,2),'EF Curves'!$A$12:$I$111,'Analysis Matrices'!$E$176,1)*AK125*'Ship &amp; EF Parameters'!$D34)+(VLOOKUP(ROUND(AK107,2),'EF Curves'!$A$12:$I$111,'Analysis Matrices'!$F$176,1)*AK125*'Ship &amp; EF Parameters'!$E34))/1000000)</f>
        <v>98539.97143988224</v>
      </c>
      <c r="AL186" s="67">
        <f>IF(AL125="","",((VLOOKUP(ROUND(AL107,2),'EF Curves'!$A$12:$I$111,'Analysis Matrices'!$D$176,1)*AL125*'Ship &amp; EF Parameters'!$C34)+(VLOOKUP(ROUND(AL107,2),'EF Curves'!$A$12:$I$111,'Analysis Matrices'!$E$176,1)*AL125*'Ship &amp; EF Parameters'!$D34)+(VLOOKUP(ROUND(AL107,2),'EF Curves'!$A$12:$I$111,'Analysis Matrices'!$F$176,1)*AL125*'Ship &amp; EF Parameters'!$E34))/1000000)</f>
        <v>89244.855034953638</v>
      </c>
      <c r="AM186" s="67">
        <f>IF(AM125="","",((VLOOKUP(ROUND(AM107,2),'EF Curves'!$A$12:$I$111,'Analysis Matrices'!$D$176,1)*AM125*'Ship &amp; EF Parameters'!$C34)+(VLOOKUP(ROUND(AM107,2),'EF Curves'!$A$12:$I$111,'Analysis Matrices'!$E$176,1)*AM125*'Ship &amp; EF Parameters'!$D34)+(VLOOKUP(ROUND(AM107,2),'EF Curves'!$A$12:$I$111,'Analysis Matrices'!$F$176,1)*AM125*'Ship &amp; EF Parameters'!$E34))/1000000)</f>
        <v>81113.096454578335</v>
      </c>
      <c r="AN186" s="67">
        <f>IF(AN125="","",((VLOOKUP(ROUND(AN107,2),'EF Curves'!$A$12:$I$111,'Analysis Matrices'!$D$176,1)*AN125*'Ship &amp; EF Parameters'!$C34)+(VLOOKUP(ROUND(AN107,2),'EF Curves'!$A$12:$I$111,'Analysis Matrices'!$E$176,1)*AN125*'Ship &amp; EF Parameters'!$D34)+(VLOOKUP(ROUND(AN107,2),'EF Curves'!$A$12:$I$111,'Analysis Matrices'!$F$176,1)*AN125*'Ship &amp; EF Parameters'!$E34))/1000000)</f>
        <v>80060.76045191646</v>
      </c>
      <c r="AO186" s="67">
        <f>IF(AO125="","",((VLOOKUP(ROUND(AO107,2),'EF Curves'!$A$12:$I$111,'Analysis Matrices'!$D$176,1)*AO125*'Ship &amp; EF Parameters'!$C34)+(VLOOKUP(ROUND(AO107,2),'EF Curves'!$A$12:$I$111,'Analysis Matrices'!$E$176,1)*AO125*'Ship &amp; EF Parameters'!$D34)+(VLOOKUP(ROUND(AO107,2),'EF Curves'!$A$12:$I$111,'Analysis Matrices'!$F$176,1)*AO125*'Ship &amp; EF Parameters'!$E34))/1000000)</f>
        <v>72556.073240406171</v>
      </c>
      <c r="AP186" s="67">
        <f>IF(AP125="","",((VLOOKUP(ROUND(AP107,2),'EF Curves'!$A$12:$I$111,'Analysis Matrices'!$D$176,1)*AP125*'Ship &amp; EF Parameters'!$C34)+(VLOOKUP(ROUND(AP107,2),'EF Curves'!$A$12:$I$111,'Analysis Matrices'!$E$176,1)*AP125*'Ship &amp; EF Parameters'!$D34)+(VLOOKUP(ROUND(AP107,2),'EF Curves'!$A$12:$I$111,'Analysis Matrices'!$F$176,1)*AP125*'Ship &amp; EF Parameters'!$E34))/1000000)</f>
        <v>70339.258586909025</v>
      </c>
      <c r="AQ186" s="67">
        <f>IF(AQ125="","",((VLOOKUP(ROUND(AQ107,2),'EF Curves'!$A$12:$I$111,'Analysis Matrices'!$D$176,1)*AQ125*'Ship &amp; EF Parameters'!$C34)+(VLOOKUP(ROUND(AQ107,2),'EF Curves'!$A$12:$I$111,'Analysis Matrices'!$E$176,1)*AQ125*'Ship &amp; EF Parameters'!$D34)+(VLOOKUP(ROUND(AQ107,2),'EF Curves'!$A$12:$I$111,'Analysis Matrices'!$F$176,1)*AQ125*'Ship &amp; EF Parameters'!$E34))/1000000)</f>
        <v>67194.604940667385</v>
      </c>
      <c r="AR186" s="67">
        <f>IF(AR125="","",((VLOOKUP(ROUND(AR107,2),'EF Curves'!$A$12:$I$111,'Analysis Matrices'!$D$176,1)*AR125*'Ship &amp; EF Parameters'!$C34)+(VLOOKUP(ROUND(AR107,2),'EF Curves'!$A$12:$I$111,'Analysis Matrices'!$E$176,1)*AR125*'Ship &amp; EF Parameters'!$D34)+(VLOOKUP(ROUND(AR107,2),'EF Curves'!$A$12:$I$111,'Analysis Matrices'!$F$176,1)*AR125*'Ship &amp; EF Parameters'!$E34))/1000000)</f>
        <v>63402.665301790563</v>
      </c>
      <c r="AS186" s="67">
        <f>IF(AS125="","",((VLOOKUP(ROUND(AS107,2),'EF Curves'!$A$12:$I$111,'Analysis Matrices'!$D$176,1)*AS125*'Ship &amp; EF Parameters'!$C34)+(VLOOKUP(ROUND(AS107,2),'EF Curves'!$A$12:$I$111,'Analysis Matrices'!$E$176,1)*AS125*'Ship &amp; EF Parameters'!$D34)+(VLOOKUP(ROUND(AS107,2),'EF Curves'!$A$12:$I$111,'Analysis Matrices'!$F$176,1)*AS125*'Ship &amp; EF Parameters'!$E34))/1000000)</f>
        <v>62188.891280044096</v>
      </c>
      <c r="AT186" s="67">
        <f>IF(AT125="","",((VLOOKUP(ROUND(AT107,2),'EF Curves'!$A$12:$I$111,'Analysis Matrices'!$D$176,1)*AT125*'Ship &amp; EF Parameters'!$C34)+(VLOOKUP(ROUND(AT107,2),'EF Curves'!$A$12:$I$111,'Analysis Matrices'!$E$176,1)*AT125*'Ship &amp; EF Parameters'!$D34)+(VLOOKUP(ROUND(AT107,2),'EF Curves'!$A$12:$I$111,'Analysis Matrices'!$F$176,1)*AT125*'Ship &amp; EF Parameters'!$E34))/1000000)</f>
        <v>56238.286418614829</v>
      </c>
      <c r="AU186" s="68">
        <f>IF(AU125="","",((VLOOKUP(ROUND(AU107,2),'EF Curves'!$A$12:$I$111,'Analysis Matrices'!$D$176,1)*AU125*'Ship &amp; EF Parameters'!$C34)+(VLOOKUP(ROUND(AU107,2),'EF Curves'!$A$12:$I$111,'Analysis Matrices'!$E$176,1)*AU125*'Ship &amp; EF Parameters'!$D34)+(VLOOKUP(ROUND(AU107,2),'EF Curves'!$A$12:$I$111,'Analysis Matrices'!$F$176,1)*AU125*'Ship &amp; EF Parameters'!$E34))/1000000)</f>
        <v>52150.759842633794</v>
      </c>
      <c r="AV186" s="66">
        <f>IF(AV125="","",((VLOOKUP(ROUND(AV107,2),'EF Curves'!$A$12:$I$111,'Analysis Matrices'!$D$176,1)*AV125*'Ship &amp; EF Parameters'!$C34)+(VLOOKUP(ROUND(AV107,2),'EF Curves'!$A$12:$I$111,'Analysis Matrices'!$E$176,1)*AV125*'Ship &amp; EF Parameters'!$D34)+(VLOOKUP(ROUND(AV107,2),'EF Curves'!$A$12:$I$111,'Analysis Matrices'!$F$176,1)*AV125*'Ship &amp; EF Parameters'!$E34))/1000000)</f>
        <v>127148.35024500934</v>
      </c>
      <c r="AW186" s="67">
        <f>IF(AW125="","",((VLOOKUP(ROUND(AW107,2),'EF Curves'!$A$12:$I$111,'Analysis Matrices'!$D$176,1)*AW125*'Ship &amp; EF Parameters'!$C34)+(VLOOKUP(ROUND(AW107,2),'EF Curves'!$A$12:$I$111,'Analysis Matrices'!$E$176,1)*AW125*'Ship &amp; EF Parameters'!$D34)+(VLOOKUP(ROUND(AW107,2),'EF Curves'!$A$12:$I$111,'Analysis Matrices'!$F$176,1)*AW125*'Ship &amp; EF Parameters'!$E34))/1000000)</f>
        <v>115154.65165800473</v>
      </c>
      <c r="AX186" s="67">
        <f>IF(AX125="","",((VLOOKUP(ROUND(AX107,2),'EF Curves'!$A$12:$I$111,'Analysis Matrices'!$D$176,1)*AX125*'Ship &amp; EF Parameters'!$C34)+(VLOOKUP(ROUND(AX107,2),'EF Curves'!$A$12:$I$111,'Analysis Matrices'!$E$176,1)*AX125*'Ship &amp; EF Parameters'!$D34)+(VLOOKUP(ROUND(AX107,2),'EF Curves'!$A$12:$I$111,'Analysis Matrices'!$F$176,1)*AX125*'Ship &amp; EF Parameters'!$E34))/1000000)</f>
        <v>104662.05994139137</v>
      </c>
      <c r="AY186" s="67">
        <f>IF(AY125="","",((VLOOKUP(ROUND(AY107,2),'EF Curves'!$A$12:$I$111,'Analysis Matrices'!$D$176,1)*AY125*'Ship &amp; EF Parameters'!$C34)+(VLOOKUP(ROUND(AY107,2),'EF Curves'!$A$12:$I$111,'Analysis Matrices'!$E$176,1)*AY125*'Ship &amp; EF Parameters'!$D34)+(VLOOKUP(ROUND(AY107,2),'EF Curves'!$A$12:$I$111,'Analysis Matrices'!$F$176,1)*AY125*'Ship &amp; EF Parameters'!$E34))/1000000)</f>
        <v>103304.20703473092</v>
      </c>
      <c r="AZ186" s="67">
        <f>IF(AZ125="","",((VLOOKUP(ROUND(AZ107,2),'EF Curves'!$A$12:$I$111,'Analysis Matrices'!$D$176,1)*AZ125*'Ship &amp; EF Parameters'!$C34)+(VLOOKUP(ROUND(AZ107,2),'EF Curves'!$A$12:$I$111,'Analysis Matrices'!$E$176,1)*AZ125*'Ship &amp; EF Parameters'!$D34)+(VLOOKUP(ROUND(AZ107,2),'EF Curves'!$A$12:$I$111,'Analysis Matrices'!$F$176,1)*AZ125*'Ship &amp; EF Parameters'!$E34))/1000000)</f>
        <v>100822.33502388948</v>
      </c>
      <c r="BA186" s="67">
        <f>IF(BA125="","",((VLOOKUP(ROUND(BA107,2),'EF Curves'!$A$12:$I$111,'Analysis Matrices'!$D$176,1)*BA125*'Ship &amp; EF Parameters'!$C34)+(VLOOKUP(ROUND(BA107,2),'EF Curves'!$A$12:$I$111,'Analysis Matrices'!$E$176,1)*BA125*'Ship &amp; EF Parameters'!$D34)+(VLOOKUP(ROUND(BA107,2),'EF Curves'!$A$12:$I$111,'Analysis Matrices'!$F$176,1)*BA125*'Ship &amp; EF Parameters'!$E34))/1000000)</f>
        <v>97243.21463627975</v>
      </c>
      <c r="BB186" s="67">
        <f>IF(BB125="","",((VLOOKUP(ROUND(BB107,2),'EF Curves'!$A$12:$I$111,'Analysis Matrices'!$D$176,1)*BB125*'Ship &amp; EF Parameters'!$C34)+(VLOOKUP(ROUND(BB107,2),'EF Curves'!$A$12:$I$111,'Analysis Matrices'!$E$176,1)*BB125*'Ship &amp; EF Parameters'!$D34)+(VLOOKUP(ROUND(BB107,2),'EF Curves'!$A$12:$I$111,'Analysis Matrices'!$F$176,1)*BB125*'Ship &amp; EF Parameters'!$E34))/1000000)</f>
        <v>92482.897122638984</v>
      </c>
      <c r="BC186" s="67">
        <f>IF(BC125="","",((VLOOKUP(ROUND(BC107,2),'EF Curves'!$A$12:$I$111,'Analysis Matrices'!$D$176,1)*BC125*'Ship &amp; EF Parameters'!$C34)+(VLOOKUP(ROUND(BC107,2),'EF Curves'!$A$12:$I$111,'Analysis Matrices'!$E$176,1)*BC125*'Ship &amp; EF Parameters'!$D34)+(VLOOKUP(ROUND(BC107,2),'EF Curves'!$A$12:$I$111,'Analysis Matrices'!$F$176,1)*BC125*'Ship &amp; EF Parameters'!$E34))/1000000)</f>
        <v>86923.008881487069</v>
      </c>
      <c r="BD186" s="67">
        <f>IF(BD125="","",((VLOOKUP(ROUND(BD107,2),'EF Curves'!$A$12:$I$111,'Analysis Matrices'!$D$176,1)*BD125*'Ship &amp; EF Parameters'!$C34)+(VLOOKUP(ROUND(BD107,2),'EF Curves'!$A$12:$I$111,'Analysis Matrices'!$E$176,1)*BD125*'Ship &amp; EF Parameters'!$D34)+(VLOOKUP(ROUND(BD107,2),'EF Curves'!$A$12:$I$111,'Analysis Matrices'!$F$176,1)*BD125*'Ship &amp; EF Parameters'!$E34))/1000000)</f>
        <v>80243.730683927875</v>
      </c>
      <c r="BE186" s="67">
        <f>IF(BE125="","",((VLOOKUP(ROUND(BE107,2),'EF Curves'!$A$12:$I$111,'Analysis Matrices'!$D$176,1)*BE125*'Ship &amp; EF Parameters'!$C34)+(VLOOKUP(ROUND(BE107,2),'EF Curves'!$A$12:$I$111,'Analysis Matrices'!$E$176,1)*BE125*'Ship &amp; EF Parameters'!$D34)+(VLOOKUP(ROUND(BE107,2),'EF Curves'!$A$12:$I$111,'Analysis Matrices'!$F$176,1)*BE125*'Ship &amp; EF Parameters'!$E34))/1000000)</f>
        <v>76384.769329188231</v>
      </c>
      <c r="BF186" s="68">
        <f>IF(BF125="","",((VLOOKUP(ROUND(BF107,2),'EF Curves'!$A$12:$I$111,'Analysis Matrices'!$D$176,1)*BF125*'Ship &amp; EF Parameters'!$C34)+(VLOOKUP(ROUND(BF107,2),'EF Curves'!$A$12:$I$111,'Analysis Matrices'!$E$176,1)*BF125*'Ship &amp; EF Parameters'!$D34)+(VLOOKUP(ROUND(BF107,2),'EF Curves'!$A$12:$I$111,'Analysis Matrices'!$F$176,1)*BF125*'Ship &amp; EF Parameters'!$E34))/1000000)</f>
        <v>70495.650785741527</v>
      </c>
      <c r="BG186" s="41"/>
      <c r="BH186" s="41"/>
      <c r="BI186" s="41"/>
      <c r="BJ186" s="41"/>
      <c r="BK186" s="41"/>
      <c r="BL186" s="41"/>
      <c r="BM186" s="41"/>
      <c r="BN186" s="41"/>
      <c r="BO186" s="41"/>
      <c r="BP186" s="41"/>
      <c r="BQ186" s="41"/>
      <c r="BR186" s="41"/>
      <c r="BS186" s="41"/>
      <c r="BT186" s="41"/>
      <c r="BU186" s="41"/>
      <c r="BV186" s="41"/>
      <c r="BW186" s="41"/>
      <c r="BX186" s="41"/>
      <c r="BY186" s="41"/>
    </row>
    <row r="187" spans="1:77" s="40" customFormat="1">
      <c r="A187" s="49"/>
      <c r="B187" s="50" t="str">
        <f t="shared" si="199"/>
        <v>14,000 teu</v>
      </c>
      <c r="C187" s="50"/>
      <c r="D187" s="63">
        <f>IF(D126="","",((VLOOKUP(ROUND(D108,2),'EF Curves'!$A$12:$I$111,'Analysis Matrices'!$D$176,1)*D126*'Ship &amp; EF Parameters'!$C35)+(VLOOKUP(ROUND(D108,2),'EF Curves'!$A$12:$I$111,'Analysis Matrices'!$E$176,1)*D126*'Ship &amp; EF Parameters'!$D35)+(VLOOKUP(ROUND(D108,2),'EF Curves'!$A$12:$I$111,'Analysis Matrices'!$F$176,1)*D126*'Ship &amp; EF Parameters'!$E35))/1000000)</f>
        <v>22964.741208074804</v>
      </c>
      <c r="E187" s="64">
        <f>IF(E126="","",((VLOOKUP(ROUND(E108,2),'EF Curves'!$A$12:$I$111,'Analysis Matrices'!$D$176,1)*E126*'Ship &amp; EF Parameters'!$C35)+(VLOOKUP(ROUND(E108,2),'EF Curves'!$A$12:$I$111,'Analysis Matrices'!$E$176,1)*E126*'Ship &amp; EF Parameters'!$D35)+(VLOOKUP(ROUND(E108,2),'EF Curves'!$A$12:$I$111,'Analysis Matrices'!$F$176,1)*E126*'Ship &amp; EF Parameters'!$E35))/1000000)</f>
        <v>20616.810635467973</v>
      </c>
      <c r="F187" s="64">
        <f>IF(F126="","",((VLOOKUP(ROUND(F108,2),'EF Curves'!$A$12:$I$111,'Analysis Matrices'!$D$176,1)*F126*'Ship &amp; EF Parameters'!$C35)+(VLOOKUP(ROUND(F108,2),'EF Curves'!$A$12:$I$111,'Analysis Matrices'!$E$176,1)*F126*'Ship &amp; EF Parameters'!$D35)+(VLOOKUP(ROUND(F108,2),'EF Curves'!$A$12:$I$111,'Analysis Matrices'!$F$176,1)*F126*'Ship &amp; EF Parameters'!$E35))/1000000)</f>
        <v>18642.608636844485</v>
      </c>
      <c r="G187" s="64">
        <f>IF(G126="","",((VLOOKUP(ROUND(G108,2),'EF Curves'!$A$12:$I$111,'Analysis Matrices'!$D$176,1)*G126*'Ship &amp; EF Parameters'!$C35)+(VLOOKUP(ROUND(G108,2),'EF Curves'!$A$12:$I$111,'Analysis Matrices'!$E$176,1)*G126*'Ship &amp; EF Parameters'!$D35)+(VLOOKUP(ROUND(G108,2),'EF Curves'!$A$12:$I$111,'Analysis Matrices'!$F$176,1)*G126*'Ship &amp; EF Parameters'!$E35))/1000000)</f>
        <v>16898.560905676717</v>
      </c>
      <c r="H187" s="64">
        <f>IF(H126="","",((VLOOKUP(ROUND(H108,2),'EF Curves'!$A$12:$I$111,'Analysis Matrices'!$D$176,1)*H126*'Ship &amp; EF Parameters'!$C35)+(VLOOKUP(ROUND(H108,2),'EF Curves'!$A$12:$I$111,'Analysis Matrices'!$E$176,1)*H126*'Ship &amp; EF Parameters'!$D35)+(VLOOKUP(ROUND(H108,2),'EF Curves'!$A$12:$I$111,'Analysis Matrices'!$F$176,1)*H126*'Ship &amp; EF Parameters'!$E35))/1000000)</f>
        <v>15297.460963731091</v>
      </c>
      <c r="I187" s="64">
        <f>IF(I126="","",((VLOOKUP(ROUND(I108,2),'EF Curves'!$A$12:$I$111,'Analysis Matrices'!$D$176,1)*I126*'Ship &amp; EF Parameters'!$C35)+(VLOOKUP(ROUND(I108,2),'EF Curves'!$A$12:$I$111,'Analysis Matrices'!$E$176,1)*I126*'Ship &amp; EF Parameters'!$D35)+(VLOOKUP(ROUND(I108,2),'EF Curves'!$A$12:$I$111,'Analysis Matrices'!$F$176,1)*I126*'Ship &amp; EF Parameters'!$E35))/1000000)</f>
        <v>13780.929984842105</v>
      </c>
      <c r="J187" s="64">
        <f>IF(J126="","",((VLOOKUP(ROUND(J108,2),'EF Curves'!$A$12:$I$111,'Analysis Matrices'!$D$176,1)*J126*'Ship &amp; EF Parameters'!$C35)+(VLOOKUP(ROUND(J108,2),'EF Curves'!$A$12:$I$111,'Analysis Matrices'!$E$176,1)*J126*'Ship &amp; EF Parameters'!$D35)+(VLOOKUP(ROUND(J108,2),'EF Curves'!$A$12:$I$111,'Analysis Matrices'!$F$176,1)*J126*'Ship &amp; EF Parameters'!$E35))/1000000)</f>
        <v>12314.055063740116</v>
      </c>
      <c r="K187" s="64">
        <f>IF(K126="","",((VLOOKUP(ROUND(K108,2),'EF Curves'!$A$12:$I$111,'Analysis Matrices'!$D$176,1)*K126*'Ship &amp; EF Parameters'!$C35)+(VLOOKUP(ROUND(K108,2),'EF Curves'!$A$12:$I$111,'Analysis Matrices'!$E$176,1)*K126*'Ship &amp; EF Parameters'!$D35)+(VLOOKUP(ROUND(K108,2),'EF Curves'!$A$12:$I$111,'Analysis Matrices'!$F$176,1)*K126*'Ship &amp; EF Parameters'!$E35))/1000000)</f>
        <v>10927.351700531908</v>
      </c>
      <c r="L187" s="64">
        <f>IF(L126="","",((VLOOKUP(ROUND(L108,2),'EF Curves'!$A$12:$I$111,'Analysis Matrices'!$D$176,1)*L126*'Ship &amp; EF Parameters'!$C35)+(VLOOKUP(ROUND(L108,2),'EF Curves'!$A$12:$I$111,'Analysis Matrices'!$E$176,1)*L126*'Ship &amp; EF Parameters'!$D35)+(VLOOKUP(ROUND(L108,2),'EF Curves'!$A$12:$I$111,'Analysis Matrices'!$F$176,1)*L126*'Ship &amp; EF Parameters'!$E35))/1000000)</f>
        <v>9521.700878248741</v>
      </c>
      <c r="M187" s="64">
        <f>IF(M126="","",((VLOOKUP(ROUND(M108,2),'EF Curves'!$A$12:$I$111,'Analysis Matrices'!$D$176,1)*M126*'Ship &amp; EF Parameters'!$C35)+(VLOOKUP(ROUND(M108,2),'EF Curves'!$A$12:$I$111,'Analysis Matrices'!$E$176,1)*M126*'Ship &amp; EF Parameters'!$D35)+(VLOOKUP(ROUND(M108,2),'EF Curves'!$A$12:$I$111,'Analysis Matrices'!$F$176,1)*M126*'Ship &amp; EF Parameters'!$E35))/1000000)</f>
        <v>8153.8753800574368</v>
      </c>
      <c r="N187" s="65">
        <f>IF(N126="","",((VLOOKUP(ROUND(N108,2),'EF Curves'!$A$12:$I$111,'Analysis Matrices'!$D$176,1)*N126*'Ship &amp; EF Parameters'!$C35)+(VLOOKUP(ROUND(N108,2),'EF Curves'!$A$12:$I$111,'Analysis Matrices'!$E$176,1)*N126*'Ship &amp; EF Parameters'!$D35)+(VLOOKUP(ROUND(N108,2),'EF Curves'!$A$12:$I$111,'Analysis Matrices'!$F$176,1)*N126*'Ship &amp; EF Parameters'!$E35))/1000000)</f>
        <v>7331.7081141566814</v>
      </c>
      <c r="O187" s="63">
        <f>IF(O126="","",((VLOOKUP(ROUND(O108,2),'EF Curves'!$A$12:$I$111,'Analysis Matrices'!$D$176,1)*O126*'Ship &amp; EF Parameters'!$C35)+(VLOOKUP(ROUND(O108,2),'EF Curves'!$A$12:$I$111,'Analysis Matrices'!$E$176,1)*O126*'Ship &amp; EF Parameters'!$D35)+(VLOOKUP(ROUND(O108,2),'EF Curves'!$A$12:$I$111,'Analysis Matrices'!$F$176,1)*O126*'Ship &amp; EF Parameters'!$E35))/1000000)</f>
        <v>68894.223624224396</v>
      </c>
      <c r="P187" s="64">
        <f>IF(P126="","",((VLOOKUP(ROUND(P108,2),'EF Curves'!$A$12:$I$111,'Analysis Matrices'!$D$176,1)*P126*'Ship &amp; EF Parameters'!$C35)+(VLOOKUP(ROUND(P108,2),'EF Curves'!$A$12:$I$111,'Analysis Matrices'!$E$176,1)*P126*'Ship &amp; EF Parameters'!$D35)+(VLOOKUP(ROUND(P108,2),'EF Curves'!$A$12:$I$111,'Analysis Matrices'!$F$176,1)*P126*'Ship &amp; EF Parameters'!$E35))/1000000)</f>
        <v>61850.431906403923</v>
      </c>
      <c r="Q187" s="64">
        <f>IF(Q126="","",((VLOOKUP(ROUND(Q108,2),'EF Curves'!$A$12:$I$111,'Analysis Matrices'!$D$176,1)*Q126*'Ship &amp; EF Parameters'!$C35)+(VLOOKUP(ROUND(Q108,2),'EF Curves'!$A$12:$I$111,'Analysis Matrices'!$E$176,1)*Q126*'Ship &amp; EF Parameters'!$D35)+(VLOOKUP(ROUND(Q108,2),'EF Curves'!$A$12:$I$111,'Analysis Matrices'!$F$176,1)*Q126*'Ship &amp; EF Parameters'!$E35))/1000000)</f>
        <v>55927.825910533444</v>
      </c>
      <c r="R187" s="64">
        <f>IF(R126="","",((VLOOKUP(ROUND(R108,2),'EF Curves'!$A$12:$I$111,'Analysis Matrices'!$D$176,1)*R126*'Ship &amp; EF Parameters'!$C35)+(VLOOKUP(ROUND(R108,2),'EF Curves'!$A$12:$I$111,'Analysis Matrices'!$E$176,1)*R126*'Ship &amp; EF Parameters'!$D35)+(VLOOKUP(ROUND(R108,2),'EF Curves'!$A$12:$I$111,'Analysis Matrices'!$F$176,1)*R126*'Ship &amp; EF Parameters'!$E35))/1000000)</f>
        <v>50695.68271703014</v>
      </c>
      <c r="S187" s="64">
        <f>IF(S126="","",((VLOOKUP(ROUND(S108,2),'EF Curves'!$A$12:$I$111,'Analysis Matrices'!$D$176,1)*S126*'Ship &amp; EF Parameters'!$C35)+(VLOOKUP(ROUND(S108,2),'EF Curves'!$A$12:$I$111,'Analysis Matrices'!$E$176,1)*S126*'Ship &amp; EF Parameters'!$D35)+(VLOOKUP(ROUND(S108,2),'EF Curves'!$A$12:$I$111,'Analysis Matrices'!$F$176,1)*S126*'Ship &amp; EF Parameters'!$E35))/1000000)</f>
        <v>45892.382891193265</v>
      </c>
      <c r="T187" s="64">
        <f>IF(T126="","",((VLOOKUP(ROUND(T108,2),'EF Curves'!$A$12:$I$111,'Analysis Matrices'!$D$176,1)*T126*'Ship &amp; EF Parameters'!$C35)+(VLOOKUP(ROUND(T108,2),'EF Curves'!$A$12:$I$111,'Analysis Matrices'!$E$176,1)*T126*'Ship &amp; EF Parameters'!$D35)+(VLOOKUP(ROUND(T108,2),'EF Curves'!$A$12:$I$111,'Analysis Matrices'!$F$176,1)*T126*'Ship &amp; EF Parameters'!$E35))/1000000)</f>
        <v>44098.975951494736</v>
      </c>
      <c r="U187" s="64">
        <f>IF(U126="","",((VLOOKUP(ROUND(U108,2),'EF Curves'!$A$12:$I$111,'Analysis Matrices'!$D$176,1)*U126*'Ship &amp; EF Parameters'!$C35)+(VLOOKUP(ROUND(U108,2),'EF Curves'!$A$12:$I$111,'Analysis Matrices'!$E$176,1)*U126*'Ship &amp; EF Parameters'!$D35)+(VLOOKUP(ROUND(U108,2),'EF Curves'!$A$12:$I$111,'Analysis Matrices'!$F$176,1)*U126*'Ship &amp; EF Parameters'!$E35))/1000000)</f>
        <v>41867.787216716388</v>
      </c>
      <c r="V187" s="64">
        <f>IF(V126="","",((VLOOKUP(ROUND(V108,2),'EF Curves'!$A$12:$I$111,'Analysis Matrices'!$D$176,1)*V126*'Ship &amp; EF Parameters'!$C35)+(VLOOKUP(ROUND(V108,2),'EF Curves'!$A$12:$I$111,'Analysis Matrices'!$E$176,1)*V126*'Ship &amp; EF Parameters'!$D35)+(VLOOKUP(ROUND(V108,2),'EF Curves'!$A$12:$I$111,'Analysis Matrices'!$F$176,1)*V126*'Ship &amp; EF Parameters'!$E35))/1000000)</f>
        <v>39338.466121914862</v>
      </c>
      <c r="W187" s="64">
        <f>IF(W126="","",((VLOOKUP(ROUND(W108,2),'EF Curves'!$A$12:$I$111,'Analysis Matrices'!$D$176,1)*W126*'Ship &amp; EF Parameters'!$C35)+(VLOOKUP(ROUND(W108,2),'EF Curves'!$A$12:$I$111,'Analysis Matrices'!$E$176,1)*W126*'Ship &amp; EF Parameters'!$D35)+(VLOOKUP(ROUND(W108,2),'EF Curves'!$A$12:$I$111,'Analysis Matrices'!$F$176,1)*W126*'Ship &amp; EF Parameters'!$E35))/1000000)</f>
        <v>36182.463337345216</v>
      </c>
      <c r="X187" s="64">
        <f>IF(X126="","",((VLOOKUP(ROUND(X108,2),'EF Curves'!$A$12:$I$111,'Analysis Matrices'!$D$176,1)*X126*'Ship &amp; EF Parameters'!$C35)+(VLOOKUP(ROUND(X108,2),'EF Curves'!$A$12:$I$111,'Analysis Matrices'!$E$176,1)*X126*'Ship &amp; EF Parameters'!$D35)+(VLOOKUP(ROUND(X108,2),'EF Curves'!$A$12:$I$111,'Analysis Matrices'!$F$176,1)*X126*'Ship &amp; EF Parameters'!$E35))/1000000)</f>
        <v>34246.276596241245</v>
      </c>
      <c r="Y187" s="65">
        <f>IF(Y126="","",((VLOOKUP(ROUND(Y108,2),'EF Curves'!$A$12:$I$111,'Analysis Matrices'!$D$176,1)*Y126*'Ship &amp; EF Parameters'!$C35)+(VLOOKUP(ROUND(Y108,2),'EF Curves'!$A$12:$I$111,'Analysis Matrices'!$E$176,1)*Y126*'Ship &amp; EF Parameters'!$D35)+(VLOOKUP(ROUND(Y108,2),'EF Curves'!$A$12:$I$111,'Analysis Matrices'!$F$176,1)*Y126*'Ship &amp; EF Parameters'!$E35))/1000000)</f>
        <v>31617.991242300686</v>
      </c>
      <c r="Z187" s="63">
        <f>IF(Z126="","",((VLOOKUP(ROUND(Z108,2),'EF Curves'!$A$12:$I$111,'Analysis Matrices'!$D$176,1)*Z126*'Ship &amp; EF Parameters'!$C35)+(VLOOKUP(ROUND(Z108,2),'EF Curves'!$A$12:$I$111,'Analysis Matrices'!$E$176,1)*Z126*'Ship &amp; EF Parameters'!$D35)+(VLOOKUP(ROUND(Z108,2),'EF Curves'!$A$12:$I$111,'Analysis Matrices'!$F$176,1)*Z126*'Ship &amp; EF Parameters'!$E35))/1000000)</f>
        <v>114823.70604037399</v>
      </c>
      <c r="AA187" s="64">
        <f>IF(AA126="","",((VLOOKUP(ROUND(AA108,2),'EF Curves'!$A$12:$I$111,'Analysis Matrices'!$D$176,1)*AA126*'Ship &amp; EF Parameters'!$C35)+(VLOOKUP(ROUND(AA108,2),'EF Curves'!$A$12:$I$111,'Analysis Matrices'!$E$176,1)*AA126*'Ship &amp; EF Parameters'!$D35)+(VLOOKUP(ROUND(AA108,2),'EF Curves'!$A$12:$I$111,'Analysis Matrices'!$F$176,1)*AA126*'Ship &amp; EF Parameters'!$E35))/1000000)</f>
        <v>103084.05317733987</v>
      </c>
      <c r="AB187" s="64">
        <f>IF(AB126="","",((VLOOKUP(ROUND(AB108,2),'EF Curves'!$A$12:$I$111,'Analysis Matrices'!$D$176,1)*AB126*'Ship &amp; EF Parameters'!$C35)+(VLOOKUP(ROUND(AB108,2),'EF Curves'!$A$12:$I$111,'Analysis Matrices'!$E$176,1)*AB126*'Ship &amp; EF Parameters'!$D35)+(VLOOKUP(ROUND(AB108,2),'EF Curves'!$A$12:$I$111,'Analysis Matrices'!$F$176,1)*AB126*'Ship &amp; EF Parameters'!$E35))/1000000)</f>
        <v>93213.043184222406</v>
      </c>
      <c r="AC187" s="64">
        <f>IF(AC126="","",((VLOOKUP(ROUND(AC108,2),'EF Curves'!$A$12:$I$111,'Analysis Matrices'!$D$176,1)*AC126*'Ship &amp; EF Parameters'!$C35)+(VLOOKUP(ROUND(AC108,2),'EF Curves'!$A$12:$I$111,'Analysis Matrices'!$E$176,1)*AC126*'Ship &amp; EF Parameters'!$D35)+(VLOOKUP(ROUND(AC108,2),'EF Curves'!$A$12:$I$111,'Analysis Matrices'!$F$176,1)*AC126*'Ship &amp; EF Parameters'!$E35))/1000000)</f>
        <v>84492.804528383596</v>
      </c>
      <c r="AD187" s="64">
        <f>IF(AD126="","",((VLOOKUP(ROUND(AD108,2),'EF Curves'!$A$12:$I$111,'Analysis Matrices'!$D$176,1)*AD126*'Ship &amp; EF Parameters'!$C35)+(VLOOKUP(ROUND(AD108,2),'EF Curves'!$A$12:$I$111,'Analysis Matrices'!$E$176,1)*AD126*'Ship &amp; EF Parameters'!$D35)+(VLOOKUP(ROUND(AD108,2),'EF Curves'!$A$12:$I$111,'Analysis Matrices'!$F$176,1)*AD126*'Ship &amp; EF Parameters'!$E35))/1000000)</f>
        <v>81586.458473232473</v>
      </c>
      <c r="AE187" s="64">
        <f>IF(AE126="","",((VLOOKUP(ROUND(AE108,2),'EF Curves'!$A$12:$I$111,'Analysis Matrices'!$D$176,1)*AE126*'Ship &amp; EF Parameters'!$C35)+(VLOOKUP(ROUND(AE108,2),'EF Curves'!$A$12:$I$111,'Analysis Matrices'!$E$176,1)*AE126*'Ship &amp; EF Parameters'!$D35)+(VLOOKUP(ROUND(AE108,2),'EF Curves'!$A$12:$I$111,'Analysis Matrices'!$F$176,1)*AE126*'Ship &amp; EF Parameters'!$E35))/1000000)</f>
        <v>78091.936580771915</v>
      </c>
      <c r="AF187" s="64">
        <f>IF(AF126="","",((VLOOKUP(ROUND(AF108,2),'EF Curves'!$A$12:$I$111,'Analysis Matrices'!$D$176,1)*AF126*'Ship &amp; EF Parameters'!$C35)+(VLOOKUP(ROUND(AF108,2),'EF Curves'!$A$12:$I$111,'Analysis Matrices'!$E$176,1)*AF126*'Ship &amp; EF Parameters'!$D35)+(VLOOKUP(ROUND(AF108,2),'EF Curves'!$A$12:$I$111,'Analysis Matrices'!$F$176,1)*AF126*'Ship &amp; EF Parameters'!$E35))/1000000)</f>
        <v>73884.330382440705</v>
      </c>
      <c r="AG187" s="64">
        <f>IF(AG126="","",((VLOOKUP(ROUND(AG108,2),'EF Curves'!$A$12:$I$111,'Analysis Matrices'!$D$176,1)*AG126*'Ship &amp; EF Parameters'!$C35)+(VLOOKUP(ROUND(AG108,2),'EF Curves'!$A$12:$I$111,'Analysis Matrices'!$E$176,1)*AG126*'Ship &amp; EF Parameters'!$D35)+(VLOOKUP(ROUND(AG108,2),'EF Curves'!$A$12:$I$111,'Analysis Matrices'!$F$176,1)*AG126*'Ship &amp; EF Parameters'!$E35))/1000000)</f>
        <v>72849.011336879383</v>
      </c>
      <c r="AH187" s="64">
        <f>IF(AH126="","",((VLOOKUP(ROUND(AH108,2),'EF Curves'!$A$12:$I$111,'Analysis Matrices'!$D$176,1)*AH126*'Ship &amp; EF Parameters'!$C35)+(VLOOKUP(ROUND(AH108,2),'EF Curves'!$A$12:$I$111,'Analysis Matrices'!$E$176,1)*AH126*'Ship &amp; EF Parameters'!$D35)+(VLOOKUP(ROUND(AH108,2),'EF Curves'!$A$12:$I$111,'Analysis Matrices'!$F$176,1)*AH126*'Ship &amp; EF Parameters'!$E35))/1000000)</f>
        <v>66651.906147741189</v>
      </c>
      <c r="AI187" s="64">
        <f>IF(AI126="","",((VLOOKUP(ROUND(AI108,2),'EF Curves'!$A$12:$I$111,'Analysis Matrices'!$D$176,1)*AI126*'Ship &amp; EF Parameters'!$C35)+(VLOOKUP(ROUND(AI108,2),'EF Curves'!$A$12:$I$111,'Analysis Matrices'!$E$176,1)*AI126*'Ship &amp; EF Parameters'!$D35)+(VLOOKUP(ROUND(AI108,2),'EF Curves'!$A$12:$I$111,'Analysis Matrices'!$F$176,1)*AI126*'Ship &amp; EF Parameters'!$E35))/1000000)</f>
        <v>62513.04458044035</v>
      </c>
      <c r="AJ187" s="65">
        <f>IF(AJ126="","",((VLOOKUP(ROUND(AJ108,2),'EF Curves'!$A$12:$I$111,'Analysis Matrices'!$D$176,1)*AJ126*'Ship &amp; EF Parameters'!$C35)+(VLOOKUP(ROUND(AJ108,2),'EF Curves'!$A$12:$I$111,'Analysis Matrices'!$E$176,1)*AJ126*'Ship &amp; EF Parameters'!$D35)+(VLOOKUP(ROUND(AJ108,2),'EF Curves'!$A$12:$I$111,'Analysis Matrices'!$F$176,1)*AJ126*'Ship &amp; EF Parameters'!$E35))/1000000)</f>
        <v>59570.128427523043</v>
      </c>
      <c r="AK187" s="63">
        <f>IF(AK126="","",((VLOOKUP(ROUND(AK108,2),'EF Curves'!$A$12:$I$111,'Analysis Matrices'!$D$176,1)*AK126*'Ship &amp; EF Parameters'!$C35)+(VLOOKUP(ROUND(AK108,2),'EF Curves'!$A$12:$I$111,'Analysis Matrices'!$E$176,1)*AK126*'Ship &amp; EF Parameters'!$D35)+(VLOOKUP(ROUND(AK108,2),'EF Curves'!$A$12:$I$111,'Analysis Matrices'!$F$176,1)*AK126*'Ship &amp; EF Parameters'!$E35))/1000000)</f>
        <v>160753.18845652358</v>
      </c>
      <c r="AL187" s="64">
        <f>IF(AL126="","",((VLOOKUP(ROUND(AL108,2),'EF Curves'!$A$12:$I$111,'Analysis Matrices'!$D$176,1)*AL126*'Ship &amp; EF Parameters'!$C35)+(VLOOKUP(ROUND(AL108,2),'EF Curves'!$A$12:$I$111,'Analysis Matrices'!$E$176,1)*AL126*'Ship &amp; EF Parameters'!$D35)+(VLOOKUP(ROUND(AL108,2),'EF Curves'!$A$12:$I$111,'Analysis Matrices'!$F$176,1)*AL126*'Ship &amp; EF Parameters'!$E35))/1000000)</f>
        <v>144317.67444827582</v>
      </c>
      <c r="AM187" s="64">
        <f>IF(AM126="","",((VLOOKUP(ROUND(AM108,2),'EF Curves'!$A$12:$I$111,'Analysis Matrices'!$D$176,1)*AM126*'Ship &amp; EF Parameters'!$C35)+(VLOOKUP(ROUND(AM108,2),'EF Curves'!$A$12:$I$111,'Analysis Matrices'!$E$176,1)*AM126*'Ship &amp; EF Parameters'!$D35)+(VLOOKUP(ROUND(AM108,2),'EF Curves'!$A$12:$I$111,'Analysis Matrices'!$F$176,1)*AM126*'Ship &amp; EF Parameters'!$E35))/1000000)</f>
        <v>130498.2604579114</v>
      </c>
      <c r="AN187" s="64">
        <f>IF(AN126="","",((VLOOKUP(ROUND(AN108,2),'EF Curves'!$A$12:$I$111,'Analysis Matrices'!$D$176,1)*AN126*'Ship &amp; EF Parameters'!$C35)+(VLOOKUP(ROUND(AN108,2),'EF Curves'!$A$12:$I$111,'Analysis Matrices'!$E$176,1)*AN126*'Ship &amp; EF Parameters'!$D35)+(VLOOKUP(ROUND(AN108,2),'EF Curves'!$A$12:$I$111,'Analysis Matrices'!$F$176,1)*AN126*'Ship &amp; EF Parameters'!$E35))/1000000)</f>
        <v>126175.9214290528</v>
      </c>
      <c r="AO187" s="64">
        <f>IF(AO126="","",((VLOOKUP(ROUND(AO108,2),'EF Curves'!$A$12:$I$111,'Analysis Matrices'!$D$176,1)*AO126*'Ship &amp; EF Parameters'!$C35)+(VLOOKUP(ROUND(AO108,2),'EF Curves'!$A$12:$I$111,'Analysis Matrices'!$E$176,1)*AO126*'Ship &amp; EF Parameters'!$D35)+(VLOOKUP(ROUND(AO108,2),'EF Curves'!$A$12:$I$111,'Analysis Matrices'!$F$176,1)*AO126*'Ship &amp; EF Parameters'!$E35))/1000000)</f>
        <v>121359.8569789333</v>
      </c>
      <c r="AP187" s="64">
        <f>IF(AP126="","",((VLOOKUP(ROUND(AP108,2),'EF Curves'!$A$12:$I$111,'Analysis Matrices'!$D$176,1)*AP126*'Ship &amp; EF Parameters'!$C35)+(VLOOKUP(ROUND(AP108,2),'EF Curves'!$A$12:$I$111,'Analysis Matrices'!$E$176,1)*AP126*'Ship &amp; EF Parameters'!$D35)+(VLOOKUP(ROUND(AP108,2),'EF Curves'!$A$12:$I$111,'Analysis Matrices'!$F$176,1)*AP126*'Ship &amp; EF Parameters'!$E35))/1000000)</f>
        <v>115759.81187267369</v>
      </c>
      <c r="AQ187" s="64">
        <f>IF(AQ126="","",((VLOOKUP(ROUND(AQ108,2),'EF Curves'!$A$12:$I$111,'Analysis Matrices'!$D$176,1)*AQ126*'Ship &amp; EF Parameters'!$C35)+(VLOOKUP(ROUND(AQ108,2),'EF Curves'!$A$12:$I$111,'Analysis Matrices'!$E$176,1)*AQ126*'Ship &amp; EF Parameters'!$D35)+(VLOOKUP(ROUND(AQ108,2),'EF Curves'!$A$12:$I$111,'Analysis Matrices'!$F$176,1)*AQ126*'Ship &amp; EF Parameters'!$E35))/1000000)</f>
        <v>109184.62156516234</v>
      </c>
      <c r="AR187" s="64">
        <f>IF(AR126="","",((VLOOKUP(ROUND(AR108,2),'EF Curves'!$A$12:$I$111,'Analysis Matrices'!$D$176,1)*AR126*'Ship &amp; EF Parameters'!$C35)+(VLOOKUP(ROUND(AR108,2),'EF Curves'!$A$12:$I$111,'Analysis Matrices'!$E$176,1)*AR126*'Ship &amp; EF Parameters'!$D35)+(VLOOKUP(ROUND(AR108,2),'EF Curves'!$A$12:$I$111,'Analysis Matrices'!$F$176,1)*AR126*'Ship &amp; EF Parameters'!$E35))/1000000)</f>
        <v>107088.04666521268</v>
      </c>
      <c r="AS187" s="64">
        <f>IF(AS126="","",((VLOOKUP(ROUND(AS108,2),'EF Curves'!$A$12:$I$111,'Analysis Matrices'!$D$176,1)*AS126*'Ship &amp; EF Parameters'!$C35)+(VLOOKUP(ROUND(AS108,2),'EF Curves'!$A$12:$I$111,'Analysis Matrices'!$E$176,1)*AS126*'Ship &amp; EF Parameters'!$D35)+(VLOOKUP(ROUND(AS108,2),'EF Curves'!$A$12:$I$111,'Analysis Matrices'!$F$176,1)*AS126*'Ship &amp; EF Parameters'!$E35))/1000000)</f>
        <v>97756.129016687075</v>
      </c>
      <c r="AT187" s="64">
        <f>IF(AT126="","",((VLOOKUP(ROUND(AT108,2),'EF Curves'!$A$12:$I$111,'Analysis Matrices'!$D$176,1)*AT126*'Ship &amp; EF Parameters'!$C35)+(VLOOKUP(ROUND(AT108,2),'EF Curves'!$A$12:$I$111,'Analysis Matrices'!$E$176,1)*AT126*'Ship &amp; EF Parameters'!$D35)+(VLOOKUP(ROUND(AT108,2),'EF Curves'!$A$12:$I$111,'Analysis Matrices'!$F$176,1)*AT126*'Ship &amp; EF Parameters'!$E35))/1000000)</f>
        <v>91323.404256643305</v>
      </c>
      <c r="AU187" s="65">
        <f>IF(AU126="","",((VLOOKUP(ROUND(AU108,2),'EF Curves'!$A$12:$I$111,'Analysis Matrices'!$D$176,1)*AU126*'Ship &amp; EF Parameters'!$C35)+(VLOOKUP(ROUND(AU108,2),'EF Curves'!$A$12:$I$111,'Analysis Matrices'!$E$176,1)*AU126*'Ship &amp; EF Parameters'!$D35)+(VLOOKUP(ROUND(AU108,2),'EF Curves'!$A$12:$I$111,'Analysis Matrices'!$F$176,1)*AU126*'Ship &amp; EF Parameters'!$E35))/1000000)</f>
        <v>86605.802098475819</v>
      </c>
      <c r="AV187" s="63">
        <f>IF(AV126="","",((VLOOKUP(ROUND(AV108,2),'EF Curves'!$A$12:$I$111,'Analysis Matrices'!$D$176,1)*AV126*'Ship &amp; EF Parameters'!$C35)+(VLOOKUP(ROUND(AV108,2),'EF Curves'!$A$12:$I$111,'Analysis Matrices'!$E$176,1)*AV126*'Ship &amp; EF Parameters'!$D35)+(VLOOKUP(ROUND(AV108,2),'EF Curves'!$A$12:$I$111,'Analysis Matrices'!$F$176,1)*AV126*'Ship &amp; EF Parameters'!$E35))/1000000)</f>
        <v>206682.67087267319</v>
      </c>
      <c r="AW187" s="64">
        <f>IF(AW126="","",((VLOOKUP(ROUND(AW108,2),'EF Curves'!$A$12:$I$111,'Analysis Matrices'!$D$176,1)*AW126*'Ship &amp; EF Parameters'!$C35)+(VLOOKUP(ROUND(AW108,2),'EF Curves'!$A$12:$I$111,'Analysis Matrices'!$E$176,1)*AW126*'Ship &amp; EF Parameters'!$D35)+(VLOOKUP(ROUND(AW108,2),'EF Curves'!$A$12:$I$111,'Analysis Matrices'!$F$176,1)*AW126*'Ship &amp; EF Parameters'!$E35))/1000000)</f>
        <v>185551.29571921183</v>
      </c>
      <c r="AX187" s="64">
        <f>IF(AX126="","",((VLOOKUP(ROUND(AX108,2),'EF Curves'!$A$12:$I$111,'Analysis Matrices'!$D$176,1)*AX126*'Ship &amp; EF Parameters'!$C35)+(VLOOKUP(ROUND(AX108,2),'EF Curves'!$A$12:$I$111,'Analysis Matrices'!$E$176,1)*AX126*'Ship &amp; EF Parameters'!$D35)+(VLOOKUP(ROUND(AX108,2),'EF Curves'!$A$12:$I$111,'Analysis Matrices'!$F$176,1)*AX126*'Ship &amp; EF Parameters'!$E35))/1000000)</f>
        <v>178969.04291370706</v>
      </c>
      <c r="AY187" s="64">
        <f>IF(AY126="","",((VLOOKUP(ROUND(AY108,2),'EF Curves'!$A$12:$I$111,'Analysis Matrices'!$D$176,1)*AY126*'Ship &amp; EF Parameters'!$C35)+(VLOOKUP(ROUND(AY108,2),'EF Curves'!$A$12:$I$111,'Analysis Matrices'!$E$176,1)*AY126*'Ship &amp; EF Parameters'!$D35)+(VLOOKUP(ROUND(AY108,2),'EF Curves'!$A$12:$I$111,'Analysis Matrices'!$F$176,1)*AY126*'Ship &amp; EF Parameters'!$E35))/1000000)</f>
        <v>162226.18469449648</v>
      </c>
      <c r="AZ187" s="64">
        <f>IF(AZ126="","",((VLOOKUP(ROUND(AZ108,2),'EF Curves'!$A$12:$I$111,'Analysis Matrices'!$D$176,1)*AZ126*'Ship &amp; EF Parameters'!$C35)+(VLOOKUP(ROUND(AZ108,2),'EF Curves'!$A$12:$I$111,'Analysis Matrices'!$E$176,1)*AZ126*'Ship &amp; EF Parameters'!$D35)+(VLOOKUP(ROUND(AZ108,2),'EF Curves'!$A$12:$I$111,'Analysis Matrices'!$F$176,1)*AZ126*'Ship &amp; EF Parameters'!$E35))/1000000)</f>
        <v>156034.10183005713</v>
      </c>
      <c r="BA187" s="64">
        <f>IF(BA126="","",((VLOOKUP(ROUND(BA108,2),'EF Curves'!$A$12:$I$111,'Analysis Matrices'!$D$176,1)*BA126*'Ship &amp; EF Parameters'!$C35)+(VLOOKUP(ROUND(BA108,2),'EF Curves'!$A$12:$I$111,'Analysis Matrices'!$E$176,1)*BA126*'Ship &amp; EF Parameters'!$D35)+(VLOOKUP(ROUND(BA108,2),'EF Curves'!$A$12:$I$111,'Analysis Matrices'!$F$176,1)*BA126*'Ship &amp; EF Parameters'!$E35))/1000000)</f>
        <v>157102.60182719995</v>
      </c>
      <c r="BB187" s="64">
        <f>IF(BB126="","",((VLOOKUP(ROUND(BB108,2),'EF Curves'!$A$12:$I$111,'Analysis Matrices'!$D$176,1)*BB126*'Ship &amp; EF Parameters'!$C35)+(VLOOKUP(ROUND(BB108,2),'EF Curves'!$A$12:$I$111,'Analysis Matrices'!$E$176,1)*BB126*'Ship &amp; EF Parameters'!$D35)+(VLOOKUP(ROUND(BB108,2),'EF Curves'!$A$12:$I$111,'Analysis Matrices'!$F$176,1)*BB126*'Ship &amp; EF Parameters'!$E35))/1000000)</f>
        <v>147768.66076488141</v>
      </c>
      <c r="BC187" s="64">
        <f>IF(BC126="","",((VLOOKUP(ROUND(BC108,2),'EF Curves'!$A$12:$I$111,'Analysis Matrices'!$D$176,1)*BC126*'Ship &amp; EF Parameters'!$C35)+(VLOOKUP(ROUND(BC108,2),'EF Curves'!$A$12:$I$111,'Analysis Matrices'!$E$176,1)*BC126*'Ship &amp; EF Parameters'!$D35)+(VLOOKUP(ROUND(BC108,2),'EF Curves'!$A$12:$I$111,'Analysis Matrices'!$F$176,1)*BC126*'Ship &amp; EF Parameters'!$E35))/1000000)</f>
        <v>137684.63142670202</v>
      </c>
      <c r="BD187" s="64">
        <f>IF(BD126="","",((VLOOKUP(ROUND(BD108,2),'EF Curves'!$A$12:$I$111,'Analysis Matrices'!$D$176,1)*BD126*'Ship &amp; EF Parameters'!$C35)+(VLOOKUP(ROUND(BD108,2),'EF Curves'!$A$12:$I$111,'Analysis Matrices'!$E$176,1)*BD126*'Ship &amp; EF Parameters'!$D35)+(VLOOKUP(ROUND(BD108,2),'EF Curves'!$A$12:$I$111,'Analysis Matrices'!$F$176,1)*BD126*'Ship &amp; EF Parameters'!$E35))/1000000)</f>
        <v>131399.47211983264</v>
      </c>
      <c r="BE187" s="64">
        <f>IF(BE126="","",((VLOOKUP(ROUND(BE108,2),'EF Curves'!$A$12:$I$111,'Analysis Matrices'!$D$176,1)*BE126*'Ship &amp; EF Parameters'!$C35)+(VLOOKUP(ROUND(BE108,2),'EF Curves'!$A$12:$I$111,'Analysis Matrices'!$E$176,1)*BE126*'Ship &amp; EF Parameters'!$D35)+(VLOOKUP(ROUND(BE108,2),'EF Curves'!$A$12:$I$111,'Analysis Matrices'!$F$176,1)*BE126*'Ship &amp; EF Parameters'!$E35))/1000000)</f>
        <v>122308.13070086155</v>
      </c>
      <c r="BF187" s="65">
        <f>IF(BF126="","",((VLOOKUP(ROUND(BF108,2),'EF Curves'!$A$12:$I$111,'Analysis Matrices'!$D$176,1)*BF126*'Ship &amp; EF Parameters'!$C35)+(VLOOKUP(ROUND(BF108,2),'EF Curves'!$A$12:$I$111,'Analysis Matrices'!$E$176,1)*BF126*'Ship &amp; EF Parameters'!$D35)+(VLOOKUP(ROUND(BF108,2),'EF Curves'!$A$12:$I$111,'Analysis Matrices'!$F$176,1)*BF126*'Ship &amp; EF Parameters'!$E35))/1000000)</f>
        <v>115474.40279796776</v>
      </c>
      <c r="BG187" s="41"/>
      <c r="BH187" s="41"/>
      <c r="BI187" s="41"/>
      <c r="BJ187" s="41"/>
      <c r="BK187" s="41"/>
      <c r="BL187" s="41"/>
      <c r="BM187" s="41"/>
      <c r="BN187" s="41"/>
      <c r="BO187" s="41"/>
      <c r="BP187" s="41"/>
      <c r="BQ187" s="41"/>
      <c r="BR187" s="41"/>
      <c r="BS187" s="41"/>
      <c r="BT187" s="41"/>
      <c r="BU187" s="41"/>
      <c r="BV187" s="41"/>
      <c r="BW187" s="41"/>
      <c r="BX187" s="41"/>
      <c r="BY187" s="41"/>
    </row>
    <row r="188" spans="1:77" s="40" customFormat="1">
      <c r="A188" s="189"/>
      <c r="B188" s="54" t="str">
        <f t="shared" si="199"/>
        <v>17,000 teu</v>
      </c>
      <c r="C188" s="54"/>
      <c r="D188" s="66">
        <f>IF(D127="","",((VLOOKUP(ROUND(D109,2),'EF Curves'!$A$12:$I$111,'Analysis Matrices'!$D$176,1)*D127*'Ship &amp; EF Parameters'!$C36)+(VLOOKUP(ROUND(D109,2),'EF Curves'!$A$12:$I$111,'Analysis Matrices'!$E$176,1)*D127*'Ship &amp; EF Parameters'!$D36)+(VLOOKUP(ROUND(D109,2),'EF Curves'!$A$12:$I$111,'Analysis Matrices'!$F$176,1)*D127*'Ship &amp; EF Parameters'!$E36))/1000000)</f>
        <v>35289.830616176252</v>
      </c>
      <c r="E188" s="67">
        <f>IF(E127="","",((VLOOKUP(ROUND(E109,2),'EF Curves'!$A$12:$I$111,'Analysis Matrices'!$D$176,1)*E127*'Ship &amp; EF Parameters'!$C36)+(VLOOKUP(ROUND(E109,2),'EF Curves'!$A$12:$I$111,'Analysis Matrices'!$E$176,1)*E127*'Ship &amp; EF Parameters'!$D36)+(VLOOKUP(ROUND(E109,2),'EF Curves'!$A$12:$I$111,'Analysis Matrices'!$F$176,1)*E127*'Ship &amp; EF Parameters'!$E36))/1000000)</f>
        <v>31644.626673275685</v>
      </c>
      <c r="F188" s="67">
        <f>IF(F127="","",((VLOOKUP(ROUND(F109,2),'EF Curves'!$A$12:$I$111,'Analysis Matrices'!$D$176,1)*F127*'Ship &amp; EF Parameters'!$C36)+(VLOOKUP(ROUND(F109,2),'EF Curves'!$A$12:$I$111,'Analysis Matrices'!$E$176,1)*F127*'Ship &amp; EF Parameters'!$D36)+(VLOOKUP(ROUND(F109,2),'EF Curves'!$A$12:$I$111,'Analysis Matrices'!$F$176,1)*F127*'Ship &amp; EF Parameters'!$E36))/1000000)</f>
        <v>28586.121888414207</v>
      </c>
      <c r="G188" s="67">
        <f>IF(G127="","",((VLOOKUP(ROUND(G109,2),'EF Curves'!$A$12:$I$111,'Analysis Matrices'!$D$176,1)*G127*'Ship &amp; EF Parameters'!$C36)+(VLOOKUP(ROUND(G109,2),'EF Curves'!$A$12:$I$111,'Analysis Matrices'!$E$176,1)*G127*'Ship &amp; EF Parameters'!$D36)+(VLOOKUP(ROUND(G109,2),'EF Curves'!$A$12:$I$111,'Analysis Matrices'!$F$176,1)*G127*'Ship &amp; EF Parameters'!$E36))/1000000)</f>
        <v>25941.087430085361</v>
      </c>
      <c r="H188" s="67">
        <f>IF(H127="","",((VLOOKUP(ROUND(H109,2),'EF Curves'!$A$12:$I$111,'Analysis Matrices'!$D$176,1)*H127*'Ship &amp; EF Parameters'!$C36)+(VLOOKUP(ROUND(H109,2),'EF Curves'!$A$12:$I$111,'Analysis Matrices'!$E$176,1)*H127*'Ship &amp; EF Parameters'!$D36)+(VLOOKUP(ROUND(H109,2),'EF Curves'!$A$12:$I$111,'Analysis Matrices'!$F$176,1)*H127*'Ship &amp; EF Parameters'!$E36))/1000000)</f>
        <v>23483.22881063549</v>
      </c>
      <c r="I188" s="67">
        <f>IF(I127="","",((VLOOKUP(ROUND(I109,2),'EF Curves'!$A$12:$I$111,'Analysis Matrices'!$D$176,1)*I127*'Ship &amp; EF Parameters'!$C36)+(VLOOKUP(ROUND(I109,2),'EF Curves'!$A$12:$I$111,'Analysis Matrices'!$E$176,1)*I127*'Ship &amp; EF Parameters'!$D36)+(VLOOKUP(ROUND(I109,2),'EF Curves'!$A$12:$I$111,'Analysis Matrices'!$F$176,1)*I127*'Ship &amp; EF Parameters'!$E36))/1000000)</f>
        <v>21155.192539773125</v>
      </c>
      <c r="J188" s="67">
        <f>IF(J127="","",((VLOOKUP(ROUND(J109,2),'EF Curves'!$A$12:$I$111,'Analysis Matrices'!$D$176,1)*J127*'Ship &amp; EF Parameters'!$C36)+(VLOOKUP(ROUND(J109,2),'EF Curves'!$A$12:$I$111,'Analysis Matrices'!$E$176,1)*J127*'Ship &amp; EF Parameters'!$D36)+(VLOOKUP(ROUND(J109,2),'EF Curves'!$A$12:$I$111,'Analysis Matrices'!$F$176,1)*J127*'Ship &amp; EF Parameters'!$E36))/1000000)</f>
        <v>18903.383596413736</v>
      </c>
      <c r="K188" s="67">
        <f>IF(K127="","",((VLOOKUP(ROUND(K109,2),'EF Curves'!$A$12:$I$111,'Analysis Matrices'!$D$176,1)*K127*'Ship &amp; EF Parameters'!$C36)+(VLOOKUP(ROUND(K109,2),'EF Curves'!$A$12:$I$111,'Analysis Matrices'!$E$176,1)*K127*'Ship &amp; EF Parameters'!$D36)+(VLOOKUP(ROUND(K109,2),'EF Curves'!$A$12:$I$111,'Analysis Matrices'!$F$176,1)*K127*'Ship &amp; EF Parameters'!$E36))/1000000)</f>
        <v>16702.71453942209</v>
      </c>
      <c r="L188" s="67">
        <f>IF(L127="","",((VLOOKUP(ROUND(L109,2),'EF Curves'!$A$12:$I$111,'Analysis Matrices'!$D$176,1)*L127*'Ship &amp; EF Parameters'!$C36)+(VLOOKUP(ROUND(L109,2),'EF Curves'!$A$12:$I$111,'Analysis Matrices'!$E$176,1)*L127*'Ship &amp; EF Parameters'!$D36)+(VLOOKUP(ROUND(L109,2),'EF Curves'!$A$12:$I$111,'Analysis Matrices'!$F$176,1)*L127*'Ship &amp; EF Parameters'!$E36))/1000000)</f>
        <v>14616.823074135</v>
      </c>
      <c r="M188" s="67">
        <f>IF(M127="","",((VLOOKUP(ROUND(M109,2),'EF Curves'!$A$12:$I$111,'Analysis Matrices'!$D$176,1)*M127*'Ship &amp; EF Parameters'!$C36)+(VLOOKUP(ROUND(M109,2),'EF Curves'!$A$12:$I$111,'Analysis Matrices'!$E$176,1)*M127*'Ship &amp; EF Parameters'!$D36)+(VLOOKUP(ROUND(M109,2),'EF Curves'!$A$12:$I$111,'Analysis Matrices'!$F$176,1)*M127*'Ship &amp; EF Parameters'!$E36))/1000000)</f>
        <v>13351.536559591708</v>
      </c>
      <c r="N188" s="68">
        <f>IF(N127="","",((VLOOKUP(ROUND(N109,2),'EF Curves'!$A$12:$I$111,'Analysis Matrices'!$D$176,1)*N127*'Ship &amp; EF Parameters'!$C36)+(VLOOKUP(ROUND(N109,2),'EF Curves'!$A$12:$I$111,'Analysis Matrices'!$E$176,1)*N127*'Ship &amp; EF Parameters'!$D36)+(VLOOKUP(ROUND(N109,2),'EF Curves'!$A$12:$I$111,'Analysis Matrices'!$F$176,1)*N127*'Ship &amp; EF Parameters'!$E36))/1000000)</f>
        <v>11958.385829671191</v>
      </c>
      <c r="O188" s="66">
        <f>IF(O127="","",((VLOOKUP(ROUND(O109,2),'EF Curves'!$A$12:$I$111,'Analysis Matrices'!$D$176,1)*O127*'Ship &amp; EF Parameters'!$C36)+(VLOOKUP(ROUND(O109,2),'EF Curves'!$A$12:$I$111,'Analysis Matrices'!$E$176,1)*O127*'Ship &amp; EF Parameters'!$D36)+(VLOOKUP(ROUND(O109,2),'EF Curves'!$A$12:$I$111,'Analysis Matrices'!$F$176,1)*O127*'Ship &amp; EF Parameters'!$E36))/1000000)</f>
        <v>136748.09363768293</v>
      </c>
      <c r="P188" s="67">
        <f>IF(P127="","",((VLOOKUP(ROUND(P109,2),'EF Curves'!$A$12:$I$111,'Analysis Matrices'!$D$176,1)*P127*'Ship &amp; EF Parameters'!$C36)+(VLOOKUP(ROUND(P109,2),'EF Curves'!$A$12:$I$111,'Analysis Matrices'!$E$176,1)*P127*'Ship &amp; EF Parameters'!$D36)+(VLOOKUP(ROUND(P109,2),'EF Curves'!$A$12:$I$111,'Analysis Matrices'!$F$176,1)*P127*'Ship &amp; EF Parameters'!$E36))/1000000)</f>
        <v>122622.92835894329</v>
      </c>
      <c r="Q188" s="67">
        <f>IF(Q127="","",((VLOOKUP(ROUND(Q109,2),'EF Curves'!$A$12:$I$111,'Analysis Matrices'!$D$176,1)*Q127*'Ship &amp; EF Parameters'!$C36)+(VLOOKUP(ROUND(Q109,2),'EF Curves'!$A$12:$I$111,'Analysis Matrices'!$E$176,1)*Q127*'Ship &amp; EF Parameters'!$D36)+(VLOOKUP(ROUND(Q109,2),'EF Curves'!$A$12:$I$111,'Analysis Matrices'!$F$176,1)*Q127*'Ship &amp; EF Parameters'!$E36))/1000000)</f>
        <v>110771.22231760505</v>
      </c>
      <c r="R188" s="67">
        <f>IF(R127="","",((VLOOKUP(ROUND(R109,2),'EF Curves'!$A$12:$I$111,'Analysis Matrices'!$D$176,1)*R127*'Ship &amp; EF Parameters'!$C36)+(VLOOKUP(ROUND(R109,2),'EF Curves'!$A$12:$I$111,'Analysis Matrices'!$E$176,1)*R127*'Ship &amp; EF Parameters'!$D36)+(VLOOKUP(ROUND(R109,2),'EF Curves'!$A$12:$I$111,'Analysis Matrices'!$F$176,1)*R127*'Ship &amp; EF Parameters'!$E36))/1000000)</f>
        <v>100521.71379158077</v>
      </c>
      <c r="S188" s="67">
        <f>IF(S127="","",((VLOOKUP(ROUND(S109,2),'EF Curves'!$A$12:$I$111,'Analysis Matrices'!$D$176,1)*S127*'Ship &amp; EF Parameters'!$C36)+(VLOOKUP(ROUND(S109,2),'EF Curves'!$A$12:$I$111,'Analysis Matrices'!$E$176,1)*S127*'Ship &amp; EF Parameters'!$D36)+(VLOOKUP(ROUND(S109,2),'EF Curves'!$A$12:$I$111,'Analysis Matrices'!$F$176,1)*S127*'Ship &amp; EF Parameters'!$E36))/1000000)</f>
        <v>97064.012417293372</v>
      </c>
      <c r="T188" s="67">
        <f>IF(T127="","",((VLOOKUP(ROUND(T109,2),'EF Curves'!$A$12:$I$111,'Analysis Matrices'!$D$176,1)*T127*'Ship &amp; EF Parameters'!$C36)+(VLOOKUP(ROUND(T109,2),'EF Curves'!$A$12:$I$111,'Analysis Matrices'!$E$176,1)*T127*'Ship &amp; EF Parameters'!$D36)+(VLOOKUP(ROUND(T109,2),'EF Curves'!$A$12:$I$111,'Analysis Matrices'!$F$176,1)*T127*'Ship &amp; EF Parameters'!$E36))/1000000)</f>
        <v>92906.553903836975</v>
      </c>
      <c r="U188" s="67">
        <f>IF(U127="","",((VLOOKUP(ROUND(U109,2),'EF Curves'!$A$12:$I$111,'Analysis Matrices'!$D$176,1)*U127*'Ship &amp; EF Parameters'!$C36)+(VLOOKUP(ROUND(U109,2),'EF Curves'!$A$12:$I$111,'Analysis Matrices'!$E$176,1)*U127*'Ship &amp; EF Parameters'!$D36)+(VLOOKUP(ROUND(U109,2),'EF Curves'!$A$12:$I$111,'Analysis Matrices'!$F$176,1)*U127*'Ship &amp; EF Parameters'!$E36))/1000000)</f>
        <v>87900.733723323865</v>
      </c>
      <c r="V188" s="67">
        <f>IF(V127="","",((VLOOKUP(ROUND(V109,2),'EF Curves'!$A$12:$I$111,'Analysis Matrices'!$D$176,1)*V127*'Ship &amp; EF Parameters'!$C36)+(VLOOKUP(ROUND(V109,2),'EF Curves'!$A$12:$I$111,'Analysis Matrices'!$E$176,1)*V127*'Ship &amp; EF Parameters'!$D36)+(VLOOKUP(ROUND(V109,2),'EF Curves'!$A$12:$I$111,'Analysis Matrices'!$F$176,1)*V127*'Ship &amp; EF Parameters'!$E36))/1000000)</f>
        <v>86297.358453680805</v>
      </c>
      <c r="W188" s="67">
        <f>IF(W127="","",((VLOOKUP(ROUND(W109,2),'EF Curves'!$A$12:$I$111,'Analysis Matrices'!$D$176,1)*W127*'Ship &amp; EF Parameters'!$C36)+(VLOOKUP(ROUND(W109,2),'EF Curves'!$A$12:$I$111,'Analysis Matrices'!$E$176,1)*W127*'Ship &amp; EF Parameters'!$D36)+(VLOOKUP(ROUND(W109,2),'EF Curves'!$A$12:$I$111,'Analysis Matrices'!$F$176,1)*W127*'Ship &amp; EF Parameters'!$E36))/1000000)</f>
        <v>79296.265177182388</v>
      </c>
      <c r="X188" s="67">
        <f>IF(X127="","",((VLOOKUP(ROUND(X109,2),'EF Curves'!$A$12:$I$111,'Analysis Matrices'!$D$176,1)*X127*'Ship &amp; EF Parameters'!$C36)+(VLOOKUP(ROUND(X109,2),'EF Curves'!$A$12:$I$111,'Analysis Matrices'!$E$176,1)*X127*'Ship &amp; EF Parameters'!$D36)+(VLOOKUP(ROUND(X109,2),'EF Curves'!$A$12:$I$111,'Analysis Matrices'!$F$176,1)*X127*'Ship &amp; EF Parameters'!$E36))/1000000)</f>
        <v>74372.230992100696</v>
      </c>
      <c r="Y188" s="68">
        <f>IF(Y127="","",((VLOOKUP(ROUND(Y109,2),'EF Curves'!$A$12:$I$111,'Analysis Matrices'!$D$176,1)*Y127*'Ship &amp; EF Parameters'!$C36)+(VLOOKUP(ROUND(Y109,2),'EF Curves'!$A$12:$I$111,'Analysis Matrices'!$E$176,1)*Y127*'Ship &amp; EF Parameters'!$D36)+(VLOOKUP(ROUND(Y109,2),'EF Curves'!$A$12:$I$111,'Analysis Matrices'!$F$176,1)*Y127*'Ship &amp; EF Parameters'!$E36))/1000000)</f>
        <v>68145.213367611577</v>
      </c>
      <c r="Z188" s="66">
        <f>IF(Z127="","",((VLOOKUP(ROUND(Z109,2),'EF Curves'!$A$12:$I$111,'Analysis Matrices'!$D$176,1)*Z127*'Ship &amp; EF Parameters'!$C36)+(VLOOKUP(ROUND(Z109,2),'EF Curves'!$A$12:$I$111,'Analysis Matrices'!$E$176,1)*Z127*'Ship &amp; EF Parameters'!$D36)+(VLOOKUP(ROUND(Z109,2),'EF Curves'!$A$12:$I$111,'Analysis Matrices'!$F$176,1)*Z127*'Ship &amp; EF Parameters'!$E36))/1000000)</f>
        <v>238206.35665918965</v>
      </c>
      <c r="AA188" s="67">
        <f>IF(AA127="","",((VLOOKUP(ROUND(AA109,2),'EF Curves'!$A$12:$I$111,'Analysis Matrices'!$D$176,1)*AA127*'Ship &amp; EF Parameters'!$C36)+(VLOOKUP(ROUND(AA109,2),'EF Curves'!$A$12:$I$111,'Analysis Matrices'!$E$176,1)*AA127*'Ship &amp; EF Parameters'!$D36)+(VLOOKUP(ROUND(AA109,2),'EF Curves'!$A$12:$I$111,'Analysis Matrices'!$F$176,1)*AA127*'Ship &amp; EF Parameters'!$E36))/1000000)</f>
        <v>213601.23004461094</v>
      </c>
      <c r="AB188" s="67">
        <f>IF(AB127="","",((VLOOKUP(ROUND(AB109,2),'EF Curves'!$A$12:$I$111,'Analysis Matrices'!$D$176,1)*AB127*'Ship &amp; EF Parameters'!$C36)+(VLOOKUP(ROUND(AB109,2),'EF Curves'!$A$12:$I$111,'Analysis Matrices'!$E$176,1)*AB127*'Ship &amp; EF Parameters'!$D36)+(VLOOKUP(ROUND(AB109,2),'EF Curves'!$A$12:$I$111,'Analysis Matrices'!$F$176,1)*AB127*'Ship &amp; EF Parameters'!$E36))/1000000)</f>
        <v>192956.32274679586</v>
      </c>
      <c r="AC188" s="67">
        <f>IF(AC127="","",((VLOOKUP(ROUND(AC109,2),'EF Curves'!$A$12:$I$111,'Analysis Matrices'!$D$176,1)*AC127*'Ship &amp; EF Parameters'!$C36)+(VLOOKUP(ROUND(AC109,2),'EF Curves'!$A$12:$I$111,'Analysis Matrices'!$E$176,1)*AC127*'Ship &amp; EF Parameters'!$D36)+(VLOOKUP(ROUND(AC109,2),'EF Curves'!$A$12:$I$111,'Analysis Matrices'!$F$176,1)*AC127*'Ship &amp; EF Parameters'!$E36))/1000000)</f>
        <v>186775.82949661461</v>
      </c>
      <c r="AD188" s="67">
        <f>IF(AD127="","",((VLOOKUP(ROUND(AD109,2),'EF Curves'!$A$12:$I$111,'Analysis Matrices'!$D$176,1)*AD127*'Ship &amp; EF Parameters'!$C36)+(VLOOKUP(ROUND(AD109,2),'EF Curves'!$A$12:$I$111,'Analysis Matrices'!$E$176,1)*AD127*'Ship &amp; EF Parameters'!$D36)+(VLOOKUP(ROUND(AD109,2),'EF Curves'!$A$12:$I$111,'Analysis Matrices'!$F$176,1)*AD127*'Ship &amp; EF Parameters'!$E36))/1000000)</f>
        <v>179646.70040136151</v>
      </c>
      <c r="AE188" s="67">
        <f>IF(AE127="","",((VLOOKUP(ROUND(AE109,2),'EF Curves'!$A$12:$I$111,'Analysis Matrices'!$D$176,1)*AE127*'Ship &amp; EF Parameters'!$C36)+(VLOOKUP(ROUND(AE109,2),'EF Curves'!$A$12:$I$111,'Analysis Matrices'!$E$176,1)*AE127*'Ship &amp; EF Parameters'!$D36)+(VLOOKUP(ROUND(AE109,2),'EF Curves'!$A$12:$I$111,'Analysis Matrices'!$F$176,1)*AE127*'Ship &amp; EF Parameters'!$E36))/1000000)</f>
        <v>171357.05957216228</v>
      </c>
      <c r="AF188" s="67">
        <f>IF(AF127="","",((VLOOKUP(ROUND(AF109,2),'EF Curves'!$A$12:$I$111,'Analysis Matrices'!$D$176,1)*AF127*'Ship &amp; EF Parameters'!$C36)+(VLOOKUP(ROUND(AF109,2),'EF Curves'!$A$12:$I$111,'Analysis Matrices'!$E$176,1)*AF127*'Ship &amp; EF Parameters'!$D36)+(VLOOKUP(ROUND(AF109,2),'EF Curves'!$A$12:$I$111,'Analysis Matrices'!$F$176,1)*AF127*'Ship &amp; EF Parameters'!$E36))/1000000)</f>
        <v>170130.4523677236</v>
      </c>
      <c r="AG188" s="67">
        <f>IF(AG127="","",((VLOOKUP(ROUND(AG109,2),'EF Curves'!$A$12:$I$111,'Analysis Matrices'!$D$176,1)*AG127*'Ship &amp; EF Parameters'!$C36)+(VLOOKUP(ROUND(AG109,2),'EF Curves'!$A$12:$I$111,'Analysis Matrices'!$E$176,1)*AG127*'Ship &amp; EF Parameters'!$D36)+(VLOOKUP(ROUND(AG109,2),'EF Curves'!$A$12:$I$111,'Analysis Matrices'!$F$176,1)*AG127*'Ship &amp; EF Parameters'!$E36))/1000000)</f>
        <v>157840.65239753877</v>
      </c>
      <c r="AH188" s="67">
        <f>IF(AH127="","",((VLOOKUP(ROUND(AH109,2),'EF Curves'!$A$12:$I$111,'Analysis Matrices'!$D$176,1)*AH127*'Ship &amp; EF Parameters'!$C36)+(VLOOKUP(ROUND(AH109,2),'EF Curves'!$A$12:$I$111,'Analysis Matrices'!$E$176,1)*AH127*'Ship &amp; EF Parameters'!$D36)+(VLOOKUP(ROUND(AH109,2),'EF Curves'!$A$12:$I$111,'Analysis Matrices'!$F$176,1)*AH127*'Ship &amp; EF Parameters'!$E36))/1000000)</f>
        <v>151284.11881729725</v>
      </c>
      <c r="AI188" s="67">
        <f>IF(AI127="","",((VLOOKUP(ROUND(AI109,2),'EF Curves'!$A$12:$I$111,'Analysis Matrices'!$D$176,1)*AI127*'Ship &amp; EF Parameters'!$C36)+(VLOOKUP(ROUND(AI109,2),'EF Curves'!$A$12:$I$111,'Analysis Matrices'!$E$176,1)*AI127*'Ship &amp; EF Parameters'!$D36)+(VLOOKUP(ROUND(AI109,2),'EF Curves'!$A$12:$I$111,'Analysis Matrices'!$F$176,1)*AI127*'Ship &amp; EF Parameters'!$E36))/1000000)</f>
        <v>140816.98715194382</v>
      </c>
      <c r="AJ188" s="68">
        <f>IF(AJ127="","",((VLOOKUP(ROUND(AJ109,2),'EF Curves'!$A$12:$I$111,'Analysis Matrices'!$D$176,1)*AJ127*'Ship &amp; EF Parameters'!$C36)+(VLOOKUP(ROUND(AJ109,2),'EF Curves'!$A$12:$I$111,'Analysis Matrices'!$E$176,1)*AJ127*'Ship &amp; EF Parameters'!$D36)+(VLOOKUP(ROUND(AJ109,2),'EF Curves'!$A$12:$I$111,'Analysis Matrices'!$F$176,1)*AJ127*'Ship &amp; EF Parameters'!$E36))/1000000)</f>
        <v>128200.93043868088</v>
      </c>
      <c r="AK188" s="66">
        <f>IF(AK127="","",((VLOOKUP(ROUND(AK109,2),'EF Curves'!$A$12:$I$111,'Analysis Matrices'!$D$176,1)*AK127*'Ship &amp; EF Parameters'!$C36)+(VLOOKUP(ROUND(AK109,2),'EF Curves'!$A$12:$I$111,'Analysis Matrices'!$E$176,1)*AK127*'Ship &amp; EF Parameters'!$D36)+(VLOOKUP(ROUND(AK109,2),'EF Curves'!$A$12:$I$111,'Analysis Matrices'!$F$176,1)*AK127*'Ship &amp; EF Parameters'!$E36))/1000000)</f>
        <v>339664.6196806964</v>
      </c>
      <c r="AL188" s="67">
        <f>IF(AL127="","",((VLOOKUP(ROUND(AL109,2),'EF Curves'!$A$12:$I$111,'Analysis Matrices'!$D$176,1)*AL127*'Ship &amp; EF Parameters'!$C36)+(VLOOKUP(ROUND(AL109,2),'EF Curves'!$A$12:$I$111,'Analysis Matrices'!$E$176,1)*AL127*'Ship &amp; EF Parameters'!$D36)+(VLOOKUP(ROUND(AL109,2),'EF Curves'!$A$12:$I$111,'Analysis Matrices'!$F$176,1)*AL127*'Ship &amp; EF Parameters'!$E36))/1000000)</f>
        <v>304579.53173027857</v>
      </c>
      <c r="AM188" s="67">
        <f>IF(AM127="","",((VLOOKUP(ROUND(AM109,2),'EF Curves'!$A$12:$I$111,'Analysis Matrices'!$D$176,1)*AM127*'Ship &amp; EF Parameters'!$C36)+(VLOOKUP(ROUND(AM109,2),'EF Curves'!$A$12:$I$111,'Analysis Matrices'!$E$176,1)*AM127*'Ship &amp; EF Parameters'!$D36)+(VLOOKUP(ROUND(AM109,2),'EF Curves'!$A$12:$I$111,'Analysis Matrices'!$F$176,1)*AM127*'Ship &amp; EF Parameters'!$E36))/1000000)</f>
        <v>293484.18472105247</v>
      </c>
      <c r="AN188" s="67">
        <f>IF(AN127="","",((VLOOKUP(ROUND(AN109,2),'EF Curves'!$A$12:$I$111,'Analysis Matrices'!$D$176,1)*AN127*'Ship &amp; EF Parameters'!$C36)+(VLOOKUP(ROUND(AN109,2),'EF Curves'!$A$12:$I$111,'Analysis Matrices'!$E$176,1)*AN127*'Ship &amp; EF Parameters'!$D36)+(VLOOKUP(ROUND(AN109,2),'EF Curves'!$A$12:$I$111,'Analysis Matrices'!$F$176,1)*AN127*'Ship &amp; EF Parameters'!$E36))/1000000)</f>
        <v>282974.02871651453</v>
      </c>
      <c r="AO188" s="67">
        <f>IF(AO127="","",((VLOOKUP(ROUND(AO109,2),'EF Curves'!$A$12:$I$111,'Analysis Matrices'!$D$176,1)*AO127*'Ship &amp; EF Parameters'!$C36)+(VLOOKUP(ROUND(AO109,2),'EF Curves'!$A$12:$I$111,'Analysis Matrices'!$E$176,1)*AO127*'Ship &amp; EF Parameters'!$D36)+(VLOOKUP(ROUND(AO109,2),'EF Curves'!$A$12:$I$111,'Analysis Matrices'!$F$176,1)*AO127*'Ship &amp; EF Parameters'!$E36))/1000000)</f>
        <v>271231.29276283999</v>
      </c>
      <c r="AP188" s="67">
        <f>IF(AP127="","",((VLOOKUP(ROUND(AP109,2),'EF Curves'!$A$12:$I$111,'Analysis Matrices'!$D$176,1)*AP127*'Ship &amp; EF Parameters'!$C36)+(VLOOKUP(ROUND(AP109,2),'EF Curves'!$A$12:$I$111,'Analysis Matrices'!$E$176,1)*AP127*'Ship &amp; EF Parameters'!$D36)+(VLOOKUP(ROUND(AP109,2),'EF Curves'!$A$12:$I$111,'Analysis Matrices'!$F$176,1)*AP127*'Ship &amp; EF Parameters'!$E36))/1000000)</f>
        <v>257917.05571406733</v>
      </c>
      <c r="AQ188" s="67">
        <f>IF(AQ127="","",((VLOOKUP(ROUND(AQ109,2),'EF Curves'!$A$12:$I$111,'Analysis Matrices'!$D$176,1)*AQ127*'Ship &amp; EF Parameters'!$C36)+(VLOOKUP(ROUND(AQ109,2),'EF Curves'!$A$12:$I$111,'Analysis Matrices'!$E$176,1)*AQ127*'Ship &amp; EF Parameters'!$D36)+(VLOOKUP(ROUND(AQ109,2),'EF Curves'!$A$12:$I$111,'Analysis Matrices'!$F$176,1)*AQ127*'Ship &amp; EF Parameters'!$E36))/1000000)</f>
        <v>242593.42282064291</v>
      </c>
      <c r="AR188" s="67">
        <f>IF(AR127="","",((VLOOKUP(ROUND(AR109,2),'EF Curves'!$A$12:$I$111,'Analysis Matrices'!$D$176,1)*AR127*'Ship &amp; EF Parameters'!$C36)+(VLOOKUP(ROUND(AR109,2),'EF Curves'!$A$12:$I$111,'Analysis Matrices'!$E$176,1)*AR127*'Ship &amp; EF Parameters'!$D36)+(VLOOKUP(ROUND(AR109,2),'EF Curves'!$A$12:$I$111,'Analysis Matrices'!$F$176,1)*AR127*'Ship &amp; EF Parameters'!$E36))/1000000)</f>
        <v>235786.65358150855</v>
      </c>
      <c r="AS188" s="67">
        <f>IF(AS127="","",((VLOOKUP(ROUND(AS109,2),'EF Curves'!$A$12:$I$111,'Analysis Matrices'!$D$176,1)*AS127*'Ship &amp; EF Parameters'!$C36)+(VLOOKUP(ROUND(AS109,2),'EF Curves'!$A$12:$I$111,'Analysis Matrices'!$E$176,1)*AS127*'Ship &amp; EF Parameters'!$D36)+(VLOOKUP(ROUND(AS109,2),'EF Curves'!$A$12:$I$111,'Analysis Matrices'!$F$176,1)*AS127*'Ship &amp; EF Parameters'!$E36))/1000000)</f>
        <v>225099.07534167898</v>
      </c>
      <c r="AT188" s="67">
        <f>IF(AT127="","",((VLOOKUP(ROUND(AT109,2),'EF Curves'!$A$12:$I$111,'Analysis Matrices'!$D$176,1)*AT127*'Ship &amp; EF Parameters'!$C36)+(VLOOKUP(ROUND(AT109,2),'EF Curves'!$A$12:$I$111,'Analysis Matrices'!$E$176,1)*AT127*'Ship &amp; EF Parameters'!$D36)+(VLOOKUP(ROUND(AT109,2),'EF Curves'!$A$12:$I$111,'Analysis Matrices'!$F$176,1)*AT127*'Ship &amp; EF Parameters'!$E36))/1000000)</f>
        <v>208826.37650236403</v>
      </c>
      <c r="AU188" s="68">
        <f>IF(AU127="","",((VLOOKUP(ROUND(AU109,2),'EF Curves'!$A$12:$I$111,'Analysis Matrices'!$D$176,1)*AU127*'Ship &amp; EF Parameters'!$C36)+(VLOOKUP(ROUND(AU109,2),'EF Curves'!$A$12:$I$111,'Analysis Matrices'!$E$176,1)*AU127*'Ship &amp; EF Parameters'!$D36)+(VLOOKUP(ROUND(AU109,2),'EF Curves'!$A$12:$I$111,'Analysis Matrices'!$F$176,1)*AU127*'Ship &amp; EF Parameters'!$E36))/1000000)</f>
        <v>189575.58712331686</v>
      </c>
      <c r="AV188" s="66">
        <f>IF(AV127="","",((VLOOKUP(ROUND(AV109,2),'EF Curves'!$A$12:$I$111,'Analysis Matrices'!$D$176,1)*AV127*'Ship &amp; EF Parameters'!$C36)+(VLOOKUP(ROUND(AV109,2),'EF Curves'!$A$12:$I$111,'Analysis Matrices'!$E$176,1)*AV127*'Ship &amp; EF Parameters'!$D36)+(VLOOKUP(ROUND(AV109,2),'EF Curves'!$A$12:$I$111,'Analysis Matrices'!$F$176,1)*AV127*'Ship &amp; EF Parameters'!$E36))/1000000)</f>
        <v>441122.88270220306</v>
      </c>
      <c r="AW188" s="67">
        <f>IF(AW127="","",((VLOOKUP(ROUND(AW109,2),'EF Curves'!$A$12:$I$111,'Analysis Matrices'!$D$176,1)*AW127*'Ship &amp; EF Parameters'!$C36)+(VLOOKUP(ROUND(AW109,2),'EF Curves'!$A$12:$I$111,'Analysis Matrices'!$E$176,1)*AW127*'Ship &amp; EF Parameters'!$D36)+(VLOOKUP(ROUND(AW109,2),'EF Curves'!$A$12:$I$111,'Analysis Matrices'!$F$176,1)*AW127*'Ship &amp; EF Parameters'!$E36))/1000000)</f>
        <v>395557.83341594617</v>
      </c>
      <c r="AX188" s="67">
        <f>IF(AX127="","",((VLOOKUP(ROUND(AX109,2),'EF Curves'!$A$12:$I$111,'Analysis Matrices'!$D$176,1)*AX127*'Ship &amp; EF Parameters'!$C36)+(VLOOKUP(ROUND(AX109,2),'EF Curves'!$A$12:$I$111,'Analysis Matrices'!$E$176,1)*AX127*'Ship &amp; EF Parameters'!$D36)+(VLOOKUP(ROUND(AX109,2),'EF Curves'!$A$12:$I$111,'Analysis Matrices'!$F$176,1)*AX127*'Ship &amp; EF Parameters'!$E36))/1000000)</f>
        <v>381148.2918455227</v>
      </c>
      <c r="AY188" s="67">
        <f>IF(AY127="","",((VLOOKUP(ROUND(AY109,2),'EF Curves'!$A$12:$I$111,'Analysis Matrices'!$D$176,1)*AY127*'Ship &amp; EF Parameters'!$C36)+(VLOOKUP(ROUND(AY109,2),'EF Curves'!$A$12:$I$111,'Analysis Matrices'!$E$176,1)*AY127*'Ship &amp; EF Parameters'!$D36)+(VLOOKUP(ROUND(AY109,2),'EF Curves'!$A$12:$I$111,'Analysis Matrices'!$F$176,1)*AY127*'Ship &amp; EF Parameters'!$E36))/1000000)</f>
        <v>367498.73859287612</v>
      </c>
      <c r="AZ188" s="67">
        <f>IF(AZ127="","",((VLOOKUP(ROUND(AZ109,2),'EF Curves'!$A$12:$I$111,'Analysis Matrices'!$D$176,1)*AZ127*'Ship &amp; EF Parameters'!$C36)+(VLOOKUP(ROUND(AZ109,2),'EF Curves'!$A$12:$I$111,'Analysis Matrices'!$E$176,1)*AZ127*'Ship &amp; EF Parameters'!$D36)+(VLOOKUP(ROUND(AZ109,2),'EF Curves'!$A$12:$I$111,'Analysis Matrices'!$F$176,1)*AZ127*'Ship &amp; EF Parameters'!$E36))/1000000)</f>
        <v>352248.43215953233</v>
      </c>
      <c r="BA188" s="67">
        <f>IF(BA127="","",((VLOOKUP(ROUND(BA109,2),'EF Curves'!$A$12:$I$111,'Analysis Matrices'!$D$176,1)*BA127*'Ship &amp; EF Parameters'!$C36)+(VLOOKUP(ROUND(BA109,2),'EF Curves'!$A$12:$I$111,'Analysis Matrices'!$E$176,1)*BA127*'Ship &amp; EF Parameters'!$D36)+(VLOOKUP(ROUND(BA109,2),'EF Curves'!$A$12:$I$111,'Analysis Matrices'!$F$176,1)*BA127*'Ship &amp; EF Parameters'!$E36))/1000000)</f>
        <v>334957.21521307441</v>
      </c>
      <c r="BB188" s="67">
        <f>IF(BB127="","",((VLOOKUP(ROUND(BB109,2),'EF Curves'!$A$12:$I$111,'Analysis Matrices'!$D$176,1)*BB127*'Ship &amp; EF Parameters'!$C36)+(VLOOKUP(ROUND(BB109,2),'EF Curves'!$A$12:$I$111,'Analysis Matrices'!$E$176,1)*BB127*'Ship &amp; EF Parameters'!$D36)+(VLOOKUP(ROUND(BB109,2),'EF Curves'!$A$12:$I$111,'Analysis Matrices'!$F$176,1)*BB127*'Ship &amp; EF Parameters'!$E36))/1000000)</f>
        <v>330809.21293724037</v>
      </c>
      <c r="BC188" s="67">
        <f>IF(BC127="","",((VLOOKUP(ROUND(BC109,2),'EF Curves'!$A$12:$I$111,'Analysis Matrices'!$D$176,1)*BC127*'Ship &amp; EF Parameters'!$C36)+(VLOOKUP(ROUND(BC109,2),'EF Curves'!$A$12:$I$111,'Analysis Matrices'!$E$176,1)*BC127*'Ship &amp; EF Parameters'!$D36)+(VLOOKUP(ROUND(BC109,2),'EF Curves'!$A$12:$I$111,'Analysis Matrices'!$F$176,1)*BC127*'Ship &amp; EF Parameters'!$E36))/1000000)</f>
        <v>306216.43322273827</v>
      </c>
      <c r="BD188" s="67">
        <f>IF(BD127="","",((VLOOKUP(ROUND(BD109,2),'EF Curves'!$A$12:$I$111,'Analysis Matrices'!$D$176,1)*BD127*'Ship &amp; EF Parameters'!$C36)+(VLOOKUP(ROUND(BD109,2),'EF Curves'!$A$12:$I$111,'Analysis Matrices'!$E$176,1)*BD127*'Ship &amp; EF Parameters'!$D36)+(VLOOKUP(ROUND(BD109,2),'EF Curves'!$A$12:$I$111,'Analysis Matrices'!$F$176,1)*BD127*'Ship &amp; EF Parameters'!$E36))/1000000)</f>
        <v>292336.46148270002</v>
      </c>
      <c r="BE188" s="67">
        <f>IF(BE127="","",((VLOOKUP(ROUND(BE109,2),'EF Curves'!$A$12:$I$111,'Analysis Matrices'!$D$176,1)*BE127*'Ship &amp; EF Parameters'!$C36)+(VLOOKUP(ROUND(BE109,2),'EF Curves'!$A$12:$I$111,'Analysis Matrices'!$E$176,1)*BE127*'Ship &amp; EF Parameters'!$D36)+(VLOOKUP(ROUND(BE109,2),'EF Curves'!$A$12:$I$111,'Analysis Matrices'!$F$176,1)*BE127*'Ship &amp; EF Parameters'!$E36))/1000000)</f>
        <v>271203.08636670653</v>
      </c>
      <c r="BF188" s="68">
        <f>IF(BF127="","",((VLOOKUP(ROUND(BF109,2),'EF Curves'!$A$12:$I$111,'Analysis Matrices'!$D$176,1)*BF127*'Ship &amp; EF Parameters'!$C36)+(VLOOKUP(ROUND(BF109,2),'EF Curves'!$A$12:$I$111,'Analysis Matrices'!$E$176,1)*BF127*'Ship &amp; EF Parameters'!$D36)+(VLOOKUP(ROUND(BF109,2),'EF Curves'!$A$12:$I$111,'Analysis Matrices'!$F$176,1)*BF127*'Ship &amp; EF Parameters'!$E36))/1000000)</f>
        <v>254994.99195622394</v>
      </c>
      <c r="BG188" s="41"/>
      <c r="BH188" s="41"/>
      <c r="BI188" s="41"/>
      <c r="BJ188" s="41"/>
      <c r="BK188" s="41"/>
      <c r="BL188" s="41"/>
      <c r="BM188" s="41"/>
      <c r="BN188" s="41"/>
      <c r="BO188" s="41"/>
      <c r="BP188" s="41"/>
      <c r="BQ188" s="41"/>
      <c r="BR188" s="41"/>
      <c r="BS188" s="41"/>
      <c r="BT188" s="41"/>
      <c r="BU188" s="41"/>
      <c r="BV188" s="41"/>
      <c r="BW188" s="41"/>
      <c r="BX188" s="41"/>
      <c r="BY188" s="41"/>
    </row>
    <row r="189" spans="1:77" s="40" customFormat="1">
      <c r="A189" s="58" t="str">
        <f>A$20</f>
        <v>Bulk</v>
      </c>
      <c r="B189" s="59" t="str">
        <f t="shared" si="199"/>
        <v>Handymax</v>
      </c>
      <c r="C189" s="59"/>
      <c r="D189" s="69">
        <f>IF(D128="","",((VLOOKUP(ROUND(D110,2),'EF Curves'!$A$12:$I$111,'Analysis Matrices'!$D$176,1)*D128*'Ship &amp; EF Parameters'!$C37)+(VLOOKUP(ROUND(D110,2),'EF Curves'!$A$12:$I$111,'Analysis Matrices'!$E$176,1)*D128*'Ship &amp; EF Parameters'!$D37)+(VLOOKUP(ROUND(D110,2),'EF Curves'!$A$12:$I$111,'Analysis Matrices'!$F$176,1)*D128*'Ship &amp; EF Parameters'!$E37))/1000000)</f>
        <v>2430.6356961941256</v>
      </c>
      <c r="E189" s="70">
        <f>IF(E128="","",((VLOOKUP(ROUND(E110,2),'EF Curves'!$A$12:$I$111,'Analysis Matrices'!$D$176,1)*E128*'Ship &amp; EF Parameters'!$C37)+(VLOOKUP(ROUND(E110,2),'EF Curves'!$A$12:$I$111,'Analysis Matrices'!$E$176,1)*E128*'Ship &amp; EF Parameters'!$D37)+(VLOOKUP(ROUND(E110,2),'EF Curves'!$A$12:$I$111,'Analysis Matrices'!$F$176,1)*E128*'Ship &amp; EF Parameters'!$E37))/1000000)</f>
        <v>2351.1613186658742</v>
      </c>
      <c r="F189" s="70">
        <f>IF(F128="","",((VLOOKUP(ROUND(F110,2),'EF Curves'!$A$12:$I$111,'Analysis Matrices'!$D$176,1)*F128*'Ship &amp; EF Parameters'!$C37)+(VLOOKUP(ROUND(F110,2),'EF Curves'!$A$12:$I$111,'Analysis Matrices'!$E$176,1)*F128*'Ship &amp; EF Parameters'!$D37)+(VLOOKUP(ROUND(F110,2),'EF Curves'!$A$12:$I$111,'Analysis Matrices'!$F$176,1)*F128*'Ship &amp; EF Parameters'!$E37))/1000000)</f>
        <v>2274.9317053087457</v>
      </c>
      <c r="G189" s="70">
        <f>IF(G128="","",((VLOOKUP(ROUND(G110,2),'EF Curves'!$A$12:$I$111,'Analysis Matrices'!$D$176,1)*G128*'Ship &amp; EF Parameters'!$C37)+(VLOOKUP(ROUND(G110,2),'EF Curves'!$A$12:$I$111,'Analysis Matrices'!$E$176,1)*G128*'Ship &amp; EF Parameters'!$D37)+(VLOOKUP(ROUND(G110,2),'EF Curves'!$A$12:$I$111,'Analysis Matrices'!$F$176,1)*G128*'Ship &amp; EF Parameters'!$E37))/1000000)</f>
        <v>2203.5479207147173</v>
      </c>
      <c r="H189" s="70">
        <f>IF(H128="","",((VLOOKUP(ROUND(H110,2),'EF Curves'!$A$12:$I$111,'Analysis Matrices'!$D$176,1)*H128*'Ship &amp; EF Parameters'!$C37)+(VLOOKUP(ROUND(H110,2),'EF Curves'!$A$12:$I$111,'Analysis Matrices'!$E$176,1)*H128*'Ship &amp; EF Parameters'!$D37)+(VLOOKUP(ROUND(H110,2),'EF Curves'!$A$12:$I$111,'Analysis Matrices'!$F$176,1)*H128*'Ship &amp; EF Parameters'!$E37))/1000000)</f>
        <v>2136.1458965958113</v>
      </c>
      <c r="I189" s="70">
        <f>IF(I128="","",((VLOOKUP(ROUND(I110,2),'EF Curves'!$A$12:$I$111,'Analysis Matrices'!$D$176,1)*I128*'Ship &amp; EF Parameters'!$C37)+(VLOOKUP(ROUND(I110,2),'EF Curves'!$A$12:$I$111,'Analysis Matrices'!$E$176,1)*I128*'Ship &amp; EF Parameters'!$D37)+(VLOOKUP(ROUND(I110,2),'EF Curves'!$A$12:$I$111,'Analysis Matrices'!$F$176,1)*I128*'Ship &amp; EF Parameters'!$E37))/1000000)</f>
        <v>2069.1643995832505</v>
      </c>
      <c r="J189" s="70">
        <f>IF(J128="","",((VLOOKUP(ROUND(J110,2),'EF Curves'!$A$12:$I$111,'Analysis Matrices'!$D$176,1)*J128*'Ship &amp; EF Parameters'!$C37)+(VLOOKUP(ROUND(J110,2),'EF Curves'!$A$12:$I$111,'Analysis Matrices'!$E$176,1)*J128*'Ship &amp; EF Parameters'!$D37)+(VLOOKUP(ROUND(J110,2),'EF Curves'!$A$12:$I$111,'Analysis Matrices'!$F$176,1)*J128*'Ship &amp; EF Parameters'!$E37))/1000000)</f>
        <v>2004.5309669378039</v>
      </c>
      <c r="K189" s="70">
        <f>IF(K128="","",((VLOOKUP(ROUND(K110,2),'EF Curves'!$A$12:$I$111,'Analysis Matrices'!$D$176,1)*K128*'Ship &amp; EF Parameters'!$C37)+(VLOOKUP(ROUND(K110,2),'EF Curves'!$A$12:$I$111,'Analysis Matrices'!$E$176,1)*K128*'Ship &amp; EF Parameters'!$D37)+(VLOOKUP(ROUND(K110,2),'EF Curves'!$A$12:$I$111,'Analysis Matrices'!$F$176,1)*K128*'Ship &amp; EF Parameters'!$E37))/1000000)</f>
        <v>1942.0857517863617</v>
      </c>
      <c r="L189" s="70">
        <f>IF(L128="","",((VLOOKUP(ROUND(L110,2),'EF Curves'!$A$12:$I$111,'Analysis Matrices'!$D$176,1)*L128*'Ship &amp; EF Parameters'!$C37)+(VLOOKUP(ROUND(L110,2),'EF Curves'!$A$12:$I$111,'Analysis Matrices'!$E$176,1)*L128*'Ship &amp; EF Parameters'!$D37)+(VLOOKUP(ROUND(L110,2),'EF Curves'!$A$12:$I$111,'Analysis Matrices'!$F$176,1)*L128*'Ship &amp; EF Parameters'!$E37))/1000000)</f>
        <v>1881.6755226118898</v>
      </c>
      <c r="M189" s="70">
        <f>IF(M128="","",((VLOOKUP(ROUND(M110,2),'EF Curves'!$A$12:$I$111,'Analysis Matrices'!$D$176,1)*M128*'Ship &amp; EF Parameters'!$C37)+(VLOOKUP(ROUND(M110,2),'EF Curves'!$A$12:$I$111,'Analysis Matrices'!$E$176,1)*M128*'Ship &amp; EF Parameters'!$D37)+(VLOOKUP(ROUND(M110,2),'EF Curves'!$A$12:$I$111,'Analysis Matrices'!$F$176,1)*M128*'Ship &amp; EF Parameters'!$E37))/1000000)</f>
        <v>1823.1536632534326</v>
      </c>
      <c r="N189" s="71">
        <f>IF(N128="","",((VLOOKUP(ROUND(N110,2),'EF Curves'!$A$12:$I$111,'Analysis Matrices'!$D$176,1)*N128*'Ship &amp; EF Parameters'!$C37)+(VLOOKUP(ROUND(N110,2),'EF Curves'!$A$12:$I$111,'Analysis Matrices'!$E$176,1)*N128*'Ship &amp; EF Parameters'!$D37)+(VLOOKUP(ROUND(N110,2),'EF Curves'!$A$12:$I$111,'Analysis Matrices'!$F$176,1)*N128*'Ship &amp; EF Parameters'!$E37))/1000000)</f>
        <v>1766.3801729061104</v>
      </c>
      <c r="O189" s="69">
        <f>IF(O128="","",((VLOOKUP(ROUND(O110,2),'EF Curves'!$A$12:$I$111,'Analysis Matrices'!$D$176,1)*O128*'Ship &amp; EF Parameters'!$C37)+(VLOOKUP(ROUND(O110,2),'EF Curves'!$A$12:$I$111,'Analysis Matrices'!$E$176,1)*O128*'Ship &amp; EF Parameters'!$D37)+(VLOOKUP(ROUND(O110,2),'EF Curves'!$A$12:$I$111,'Analysis Matrices'!$F$176,1)*O128*'Ship &amp; EF Parameters'!$E37))/1000000)</f>
        <v>10937.860632873564</v>
      </c>
      <c r="P189" s="70">
        <f>IF(P128="","",((VLOOKUP(ROUND(P110,2),'EF Curves'!$A$12:$I$111,'Analysis Matrices'!$D$176,1)*P128*'Ship &amp; EF Parameters'!$C37)+(VLOOKUP(ROUND(P110,2),'EF Curves'!$A$12:$I$111,'Analysis Matrices'!$E$176,1)*P128*'Ship &amp; EF Parameters'!$D37)+(VLOOKUP(ROUND(P110,2),'EF Curves'!$A$12:$I$111,'Analysis Matrices'!$F$176,1)*P128*'Ship &amp; EF Parameters'!$E37))/1000000)</f>
        <v>10580.225933996433</v>
      </c>
      <c r="Q189" s="70">
        <f>IF(Q128="","",((VLOOKUP(ROUND(Q110,2),'EF Curves'!$A$12:$I$111,'Analysis Matrices'!$D$176,1)*Q128*'Ship &amp; EF Parameters'!$C37)+(VLOOKUP(ROUND(Q110,2),'EF Curves'!$A$12:$I$111,'Analysis Matrices'!$E$176,1)*Q128*'Ship &amp; EF Parameters'!$D37)+(VLOOKUP(ROUND(Q110,2),'EF Curves'!$A$12:$I$111,'Analysis Matrices'!$F$176,1)*Q128*'Ship &amp; EF Parameters'!$E37))/1000000)</f>
        <v>10237.192673889356</v>
      </c>
      <c r="R189" s="70">
        <f>IF(R128="","",((VLOOKUP(ROUND(R110,2),'EF Curves'!$A$12:$I$111,'Analysis Matrices'!$D$176,1)*R128*'Ship &amp; EF Parameters'!$C37)+(VLOOKUP(ROUND(R110,2),'EF Curves'!$A$12:$I$111,'Analysis Matrices'!$E$176,1)*R128*'Ship &amp; EF Parameters'!$D37)+(VLOOKUP(ROUND(R110,2),'EF Curves'!$A$12:$I$111,'Analysis Matrices'!$F$176,1)*R128*'Ship &amp; EF Parameters'!$E37))/1000000)</f>
        <v>9915.9656432162319</v>
      </c>
      <c r="S189" s="70">
        <f>IF(S128="","",((VLOOKUP(ROUND(S110,2),'EF Curves'!$A$12:$I$111,'Analysis Matrices'!$D$176,1)*S128*'Ship &amp; EF Parameters'!$C37)+(VLOOKUP(ROUND(S110,2),'EF Curves'!$A$12:$I$111,'Analysis Matrices'!$E$176,1)*S128*'Ship &amp; EF Parameters'!$D37)+(VLOOKUP(ROUND(S110,2),'EF Curves'!$A$12:$I$111,'Analysis Matrices'!$F$176,1)*S128*'Ship &amp; EF Parameters'!$E37))/1000000)</f>
        <v>9612.6565346811512</v>
      </c>
      <c r="T189" s="70">
        <f>IF(T128="","",((VLOOKUP(ROUND(T110,2),'EF Curves'!$A$12:$I$111,'Analysis Matrices'!$D$176,1)*T128*'Ship &amp; EF Parameters'!$C37)+(VLOOKUP(ROUND(T110,2),'EF Curves'!$A$12:$I$111,'Analysis Matrices'!$E$176,1)*T128*'Ship &amp; EF Parameters'!$D37)+(VLOOKUP(ROUND(T110,2),'EF Curves'!$A$12:$I$111,'Analysis Matrices'!$F$176,1)*T128*'Ship &amp; EF Parameters'!$E37))/1000000)</f>
        <v>9311.2397981246286</v>
      </c>
      <c r="U189" s="70">
        <f>IF(U128="","",((VLOOKUP(ROUND(U110,2),'EF Curves'!$A$12:$I$111,'Analysis Matrices'!$D$176,1)*U128*'Ship &amp; EF Parameters'!$C37)+(VLOOKUP(ROUND(U110,2),'EF Curves'!$A$12:$I$111,'Analysis Matrices'!$E$176,1)*U128*'Ship &amp; EF Parameters'!$D37)+(VLOOKUP(ROUND(U110,2),'EF Curves'!$A$12:$I$111,'Analysis Matrices'!$F$176,1)*U128*'Ship &amp; EF Parameters'!$E37))/1000000)</f>
        <v>9020.3893512201175</v>
      </c>
      <c r="V189" s="70">
        <f>IF(V128="","",((VLOOKUP(ROUND(V110,2),'EF Curves'!$A$12:$I$111,'Analysis Matrices'!$D$176,1)*V128*'Ship &amp; EF Parameters'!$C37)+(VLOOKUP(ROUND(V110,2),'EF Curves'!$A$12:$I$111,'Analysis Matrices'!$E$176,1)*V128*'Ship &amp; EF Parameters'!$D37)+(VLOOKUP(ROUND(V110,2),'EF Curves'!$A$12:$I$111,'Analysis Matrices'!$F$176,1)*V128*'Ship &amp; EF Parameters'!$E37))/1000000)</f>
        <v>8739.3858830386271</v>
      </c>
      <c r="W189" s="70">
        <f>IF(W128="","",((VLOOKUP(ROUND(W110,2),'EF Curves'!$A$12:$I$111,'Analysis Matrices'!$D$176,1)*W128*'Ship &amp; EF Parameters'!$C37)+(VLOOKUP(ROUND(W110,2),'EF Curves'!$A$12:$I$111,'Analysis Matrices'!$E$176,1)*W128*'Ship &amp; EF Parameters'!$D37)+(VLOOKUP(ROUND(W110,2),'EF Curves'!$A$12:$I$111,'Analysis Matrices'!$F$176,1)*W128*'Ship &amp; EF Parameters'!$E37))/1000000)</f>
        <v>8467.539851753505</v>
      </c>
      <c r="X189" s="70">
        <f>IF(X128="","",((VLOOKUP(ROUND(X110,2),'EF Curves'!$A$12:$I$111,'Analysis Matrices'!$D$176,1)*X128*'Ship &amp; EF Parameters'!$C37)+(VLOOKUP(ROUND(X110,2),'EF Curves'!$A$12:$I$111,'Analysis Matrices'!$E$176,1)*X128*'Ship &amp; EF Parameters'!$D37)+(VLOOKUP(ROUND(X110,2),'EF Curves'!$A$12:$I$111,'Analysis Matrices'!$F$176,1)*X128*'Ship &amp; EF Parameters'!$E37))/1000000)</f>
        <v>8204.1914846404452</v>
      </c>
      <c r="Y189" s="71">
        <f>IF(Y128="","",((VLOOKUP(ROUND(Y110,2),'EF Curves'!$A$12:$I$111,'Analysis Matrices'!$D$176,1)*Y128*'Ship &amp; EF Parameters'!$C37)+(VLOOKUP(ROUND(Y110,2),'EF Curves'!$A$12:$I$111,'Analysis Matrices'!$E$176,1)*Y128*'Ship &amp; EF Parameters'!$D37)+(VLOOKUP(ROUND(Y110,2),'EF Curves'!$A$12:$I$111,'Analysis Matrices'!$F$176,1)*Y128*'Ship &amp; EF Parameters'!$E37))/1000000)</f>
        <v>7948.7107780774959</v>
      </c>
      <c r="Z189" s="69">
        <f>IF(Z128="","",((VLOOKUP(ROUND(Z110,2),'EF Curves'!$A$12:$I$111,'Analysis Matrices'!$D$176,1)*Z128*'Ship &amp; EF Parameters'!$C37)+(VLOOKUP(ROUND(Z110,2),'EF Curves'!$A$12:$I$111,'Analysis Matrices'!$E$176,1)*Z128*'Ship &amp; EF Parameters'!$D37)+(VLOOKUP(ROUND(Z110,2),'EF Curves'!$A$12:$I$111,'Analysis Matrices'!$F$176,1)*Z128*'Ship &amp; EF Parameters'!$E37))/1000000)</f>
        <v>19445.085569553004</v>
      </c>
      <c r="AA189" s="70">
        <f>IF(AA128="","",((VLOOKUP(ROUND(AA110,2),'EF Curves'!$A$12:$I$111,'Analysis Matrices'!$D$176,1)*AA128*'Ship &amp; EF Parameters'!$C37)+(VLOOKUP(ROUND(AA110,2),'EF Curves'!$A$12:$I$111,'Analysis Matrices'!$E$176,1)*AA128*'Ship &amp; EF Parameters'!$D37)+(VLOOKUP(ROUND(AA110,2),'EF Curves'!$A$12:$I$111,'Analysis Matrices'!$F$176,1)*AA128*'Ship &amp; EF Parameters'!$E37))/1000000)</f>
        <v>18809.290549326994</v>
      </c>
      <c r="AB189" s="70">
        <f>IF(AB128="","",((VLOOKUP(ROUND(AB110,2),'EF Curves'!$A$12:$I$111,'Analysis Matrices'!$D$176,1)*AB128*'Ship &amp; EF Parameters'!$C37)+(VLOOKUP(ROUND(AB110,2),'EF Curves'!$A$12:$I$111,'Analysis Matrices'!$E$176,1)*AB128*'Ship &amp; EF Parameters'!$D37)+(VLOOKUP(ROUND(AB110,2),'EF Curves'!$A$12:$I$111,'Analysis Matrices'!$F$176,1)*AB128*'Ship &amp; EF Parameters'!$E37))/1000000)</f>
        <v>18199.453642469965</v>
      </c>
      <c r="AC189" s="70">
        <f>IF(AC128="","",((VLOOKUP(ROUND(AC110,2),'EF Curves'!$A$12:$I$111,'Analysis Matrices'!$D$176,1)*AC128*'Ship &amp; EF Parameters'!$C37)+(VLOOKUP(ROUND(AC110,2),'EF Curves'!$A$12:$I$111,'Analysis Matrices'!$E$176,1)*AC128*'Ship &amp; EF Parameters'!$D37)+(VLOOKUP(ROUND(AC110,2),'EF Curves'!$A$12:$I$111,'Analysis Matrices'!$F$176,1)*AC128*'Ship &amp; EF Parameters'!$E37))/1000000)</f>
        <v>17628.383365717738</v>
      </c>
      <c r="AD189" s="70">
        <f>IF(AD128="","",((VLOOKUP(ROUND(AD110,2),'EF Curves'!$A$12:$I$111,'Analysis Matrices'!$D$176,1)*AD128*'Ship &amp; EF Parameters'!$C37)+(VLOOKUP(ROUND(AD110,2),'EF Curves'!$A$12:$I$111,'Analysis Matrices'!$E$176,1)*AD128*'Ship &amp; EF Parameters'!$D37)+(VLOOKUP(ROUND(AD110,2),'EF Curves'!$A$12:$I$111,'Analysis Matrices'!$F$176,1)*AD128*'Ship &amp; EF Parameters'!$E37))/1000000)</f>
        <v>17089.167172766491</v>
      </c>
      <c r="AE189" s="70">
        <f>IF(AE128="","",((VLOOKUP(ROUND(AE110,2),'EF Curves'!$A$12:$I$111,'Analysis Matrices'!$D$176,1)*AE128*'Ship &amp; EF Parameters'!$C37)+(VLOOKUP(ROUND(AE110,2),'EF Curves'!$A$12:$I$111,'Analysis Matrices'!$E$176,1)*AE128*'Ship &amp; EF Parameters'!$D37)+(VLOOKUP(ROUND(AE110,2),'EF Curves'!$A$12:$I$111,'Analysis Matrices'!$F$176,1)*AE128*'Ship &amp; EF Parameters'!$E37))/1000000)</f>
        <v>16553.315196666004</v>
      </c>
      <c r="AF189" s="70">
        <f>IF(AF128="","",((VLOOKUP(ROUND(AF110,2),'EF Curves'!$A$12:$I$111,'Analysis Matrices'!$D$176,1)*AF128*'Ship &amp; EF Parameters'!$C37)+(VLOOKUP(ROUND(AF110,2),'EF Curves'!$A$12:$I$111,'Analysis Matrices'!$E$176,1)*AF128*'Ship &amp; EF Parameters'!$D37)+(VLOOKUP(ROUND(AF110,2),'EF Curves'!$A$12:$I$111,'Analysis Matrices'!$F$176,1)*AF128*'Ship &amp; EF Parameters'!$E37))/1000000)</f>
        <v>16036.247735502431</v>
      </c>
      <c r="AG189" s="70">
        <f>IF(AG128="","",((VLOOKUP(ROUND(AG110,2),'EF Curves'!$A$12:$I$111,'Analysis Matrices'!$D$176,1)*AG128*'Ship &amp; EF Parameters'!$C37)+(VLOOKUP(ROUND(AG110,2),'EF Curves'!$A$12:$I$111,'Analysis Matrices'!$E$176,1)*AG128*'Ship &amp; EF Parameters'!$D37)+(VLOOKUP(ROUND(AG110,2),'EF Curves'!$A$12:$I$111,'Analysis Matrices'!$F$176,1)*AG128*'Ship &amp; EF Parameters'!$E37))/1000000)</f>
        <v>16831.409848815136</v>
      </c>
      <c r="AH189" s="70">
        <f>IF(AH128="","",((VLOOKUP(ROUND(AH110,2),'EF Curves'!$A$12:$I$111,'Analysis Matrices'!$D$176,1)*AH128*'Ship &amp; EF Parameters'!$C37)+(VLOOKUP(ROUND(AH110,2),'EF Curves'!$A$12:$I$111,'Analysis Matrices'!$E$176,1)*AH128*'Ship &amp; EF Parameters'!$D37)+(VLOOKUP(ROUND(AH110,2),'EF Curves'!$A$12:$I$111,'Analysis Matrices'!$F$176,1)*AH128*'Ship &amp; EF Parameters'!$E37))/1000000)</f>
        <v>16307.854529303047</v>
      </c>
      <c r="AI189" s="70">
        <f>IF(AI128="","",((VLOOKUP(ROUND(AI110,2),'EF Curves'!$A$12:$I$111,'Analysis Matrices'!$D$176,1)*AI128*'Ship &amp; EF Parameters'!$C37)+(VLOOKUP(ROUND(AI110,2),'EF Curves'!$A$12:$I$111,'Analysis Matrices'!$E$176,1)*AI128*'Ship &amp; EF Parameters'!$D37)+(VLOOKUP(ROUND(AI110,2),'EF Curves'!$A$12:$I$111,'Analysis Matrices'!$F$176,1)*AI128*'Ship &amp; EF Parameters'!$E37))/1000000)</f>
        <v>15800.665081529749</v>
      </c>
      <c r="AJ189" s="71">
        <f>IF(AJ128="","",((VLOOKUP(ROUND(AJ110,2),'EF Curves'!$A$12:$I$111,'Analysis Matrices'!$D$176,1)*AJ128*'Ship &amp; EF Parameters'!$C37)+(VLOOKUP(ROUND(AJ110,2),'EF Curves'!$A$12:$I$111,'Analysis Matrices'!$E$176,1)*AJ128*'Ship &amp; EF Parameters'!$D37)+(VLOOKUP(ROUND(AJ110,2),'EF Curves'!$A$12:$I$111,'Analysis Matrices'!$F$176,1)*AJ128*'Ship &amp; EF Parameters'!$E37))/1000000)</f>
        <v>15308.628165186288</v>
      </c>
      <c r="AK189" s="69">
        <f>IF(AK128="","",((VLOOKUP(ROUND(AK110,2),'EF Curves'!$A$12:$I$111,'Analysis Matrices'!$D$176,1)*AK128*'Ship &amp; EF Parameters'!$C37)+(VLOOKUP(ROUND(AK110,2),'EF Curves'!$A$12:$I$111,'Analysis Matrices'!$E$176,1)*AK128*'Ship &amp; EF Parameters'!$D37)+(VLOOKUP(ROUND(AK110,2),'EF Curves'!$A$12:$I$111,'Analysis Matrices'!$F$176,1)*AK128*'Ship &amp; EF Parameters'!$E37))/1000000)</f>
        <v>27952.310506232439</v>
      </c>
      <c r="AL189" s="70">
        <f>IF(AL128="","",((VLOOKUP(ROUND(AL110,2),'EF Curves'!$A$12:$I$111,'Analysis Matrices'!$D$176,1)*AL128*'Ship &amp; EF Parameters'!$C37)+(VLOOKUP(ROUND(AL110,2),'EF Curves'!$A$12:$I$111,'Analysis Matrices'!$E$176,1)*AL128*'Ship &amp; EF Parameters'!$D37)+(VLOOKUP(ROUND(AL110,2),'EF Curves'!$A$12:$I$111,'Analysis Matrices'!$F$176,1)*AL128*'Ship &amp; EF Parameters'!$E37))/1000000)</f>
        <v>27038.355164657547</v>
      </c>
      <c r="AM189" s="70">
        <f>IF(AM128="","",((VLOOKUP(ROUND(AM110,2),'EF Curves'!$A$12:$I$111,'Analysis Matrices'!$D$176,1)*AM128*'Ship &amp; EF Parameters'!$C37)+(VLOOKUP(ROUND(AM110,2),'EF Curves'!$A$12:$I$111,'Analysis Matrices'!$E$176,1)*AM128*'Ship &amp; EF Parameters'!$D37)+(VLOOKUP(ROUND(AM110,2),'EF Curves'!$A$12:$I$111,'Analysis Matrices'!$F$176,1)*AM128*'Ship &amp; EF Parameters'!$E37))/1000000)</f>
        <v>26161.714611050578</v>
      </c>
      <c r="AN189" s="70">
        <f>IF(AN128="","",((VLOOKUP(ROUND(AN110,2),'EF Curves'!$A$12:$I$111,'Analysis Matrices'!$D$176,1)*AN128*'Ship &amp; EF Parameters'!$C37)+(VLOOKUP(ROUND(AN110,2),'EF Curves'!$A$12:$I$111,'Analysis Matrices'!$E$176,1)*AN128*'Ship &amp; EF Parameters'!$D37)+(VLOOKUP(ROUND(AN110,2),'EF Curves'!$A$12:$I$111,'Analysis Matrices'!$F$176,1)*AN128*'Ship &amp; EF Parameters'!$E37))/1000000)</f>
        <v>25340.801088219254</v>
      </c>
      <c r="AO189" s="70">
        <f>IF(AO128="","",((VLOOKUP(ROUND(AO110,2),'EF Curves'!$A$12:$I$111,'Analysis Matrices'!$D$176,1)*AO128*'Ship &amp; EF Parameters'!$C37)+(VLOOKUP(ROUND(AO110,2),'EF Curves'!$A$12:$I$111,'Analysis Matrices'!$E$176,1)*AO128*'Ship &amp; EF Parameters'!$D37)+(VLOOKUP(ROUND(AO110,2),'EF Curves'!$A$12:$I$111,'Analysis Matrices'!$F$176,1)*AO128*'Ship &amp; EF Parameters'!$E37))/1000000)</f>
        <v>24565.677810851837</v>
      </c>
      <c r="AP189" s="70">
        <f>IF(AP128="","",((VLOOKUP(ROUND(AP110,2),'EF Curves'!$A$12:$I$111,'Analysis Matrices'!$D$176,1)*AP128*'Ship &amp; EF Parameters'!$C37)+(VLOOKUP(ROUND(AP110,2),'EF Curves'!$A$12:$I$111,'Analysis Matrices'!$E$176,1)*AP128*'Ship &amp; EF Parameters'!$D37)+(VLOOKUP(ROUND(AP110,2),'EF Curves'!$A$12:$I$111,'Analysis Matrices'!$F$176,1)*AP128*'Ship &amp; EF Parameters'!$E37))/1000000)</f>
        <v>25778.339811474671</v>
      </c>
      <c r="AQ189" s="70">
        <f>IF(AQ128="","",((VLOOKUP(ROUND(AQ110,2),'EF Curves'!$A$12:$I$111,'Analysis Matrices'!$D$176,1)*AQ128*'Ship &amp; EF Parameters'!$C37)+(VLOOKUP(ROUND(AQ110,2),'EF Curves'!$A$12:$I$111,'Analysis Matrices'!$E$176,1)*AQ128*'Ship &amp; EF Parameters'!$D37)+(VLOOKUP(ROUND(AQ110,2),'EF Curves'!$A$12:$I$111,'Analysis Matrices'!$F$176,1)*AQ128*'Ship &amp; EF Parameters'!$E37))/1000000)</f>
        <v>24973.114963100146</v>
      </c>
      <c r="AR189" s="70">
        <f>IF(AR128="","",((VLOOKUP(ROUND(AR110,2),'EF Curves'!$A$12:$I$111,'Analysis Matrices'!$D$176,1)*AR128*'Ship &amp; EF Parameters'!$C37)+(VLOOKUP(ROUND(AR110,2),'EF Curves'!$A$12:$I$111,'Analysis Matrices'!$E$176,1)*AR128*'Ship &amp; EF Parameters'!$D37)+(VLOOKUP(ROUND(AR110,2),'EF Curves'!$A$12:$I$111,'Analysis Matrices'!$F$176,1)*AR128*'Ship &amp; EF Parameters'!$E37))/1000000)</f>
        <v>24195.151657671755</v>
      </c>
      <c r="AS189" s="70">
        <f>IF(AS128="","",((VLOOKUP(ROUND(AS110,2),'EF Curves'!$A$12:$I$111,'Analysis Matrices'!$D$176,1)*AS128*'Ship &amp; EF Parameters'!$C37)+(VLOOKUP(ROUND(AS110,2),'EF Curves'!$A$12:$I$111,'Analysis Matrices'!$E$176,1)*AS128*'Ship &amp; EF Parameters'!$D37)+(VLOOKUP(ROUND(AS110,2),'EF Curves'!$A$12:$I$111,'Analysis Matrices'!$F$176,1)*AS128*'Ship &amp; EF Parameters'!$E37))/1000000)</f>
        <v>23442.540885873139</v>
      </c>
      <c r="AT189" s="70">
        <f>IF(AT128="","",((VLOOKUP(ROUND(AT110,2),'EF Curves'!$A$12:$I$111,'Analysis Matrices'!$D$176,1)*AT128*'Ship &amp; EF Parameters'!$C37)+(VLOOKUP(ROUND(AT110,2),'EF Curves'!$A$12:$I$111,'Analysis Matrices'!$E$176,1)*AT128*'Ship &amp; EF Parameters'!$D37)+(VLOOKUP(ROUND(AT110,2),'EF Curves'!$A$12:$I$111,'Analysis Matrices'!$F$176,1)*AT128*'Ship &amp; EF Parameters'!$E37))/1000000)</f>
        <v>24460.644981983547</v>
      </c>
      <c r="AU189" s="71">
        <f>IF(AU128="","",((VLOOKUP(ROUND(AU110,2),'EF Curves'!$A$12:$I$111,'Analysis Matrices'!$D$176,1)*AU128*'Ship &amp; EF Parameters'!$C37)+(VLOOKUP(ROUND(AU110,2),'EF Curves'!$A$12:$I$111,'Analysis Matrices'!$E$176,1)*AU128*'Ship &amp; EF Parameters'!$D37)+(VLOOKUP(ROUND(AU110,2),'EF Curves'!$A$12:$I$111,'Analysis Matrices'!$F$176,1)*AU128*'Ship &amp; EF Parameters'!$E37))/1000000)</f>
        <v>23698.933986490316</v>
      </c>
      <c r="AV189" s="69">
        <f>IF(AV128="","",((VLOOKUP(ROUND(AV110,2),'EF Curves'!$A$12:$I$111,'Analysis Matrices'!$D$176,1)*AV128*'Ship &amp; EF Parameters'!$C37)+(VLOOKUP(ROUND(AV110,2),'EF Curves'!$A$12:$I$111,'Analysis Matrices'!$E$176,1)*AV128*'Ship &amp; EF Parameters'!$D37)+(VLOOKUP(ROUND(AV110,2),'EF Curves'!$A$12:$I$111,'Analysis Matrices'!$F$176,1)*AV128*'Ship &amp; EF Parameters'!$E37))/1000000)</f>
        <v>36459.535442911882</v>
      </c>
      <c r="AW189" s="70">
        <f>IF(AW128="","",((VLOOKUP(ROUND(AW110,2),'EF Curves'!$A$12:$I$111,'Analysis Matrices'!$D$176,1)*AW128*'Ship &amp; EF Parameters'!$C37)+(VLOOKUP(ROUND(AW110,2),'EF Curves'!$A$12:$I$111,'Analysis Matrices'!$E$176,1)*AW128*'Ship &amp; EF Parameters'!$D37)+(VLOOKUP(ROUND(AW110,2),'EF Curves'!$A$12:$I$111,'Analysis Matrices'!$F$176,1)*AW128*'Ship &amp; EF Parameters'!$E37))/1000000)</f>
        <v>35267.419779988108</v>
      </c>
      <c r="AX189" s="70">
        <f>IF(AX128="","",((VLOOKUP(ROUND(AX110,2),'EF Curves'!$A$12:$I$111,'Analysis Matrices'!$D$176,1)*AX128*'Ship &amp; EF Parameters'!$C37)+(VLOOKUP(ROUND(AX110,2),'EF Curves'!$A$12:$I$111,'Analysis Matrices'!$E$176,1)*AX128*'Ship &amp; EF Parameters'!$D37)+(VLOOKUP(ROUND(AX110,2),'EF Curves'!$A$12:$I$111,'Analysis Matrices'!$F$176,1)*AX128*'Ship &amp; EF Parameters'!$E37))/1000000)</f>
        <v>34123.97557963118</v>
      </c>
      <c r="AY189" s="70">
        <f>IF(AY128="","",((VLOOKUP(ROUND(AY110,2),'EF Curves'!$A$12:$I$111,'Analysis Matrices'!$D$176,1)*AY128*'Ship &amp; EF Parameters'!$C37)+(VLOOKUP(ROUND(AY110,2),'EF Curves'!$A$12:$I$111,'Analysis Matrices'!$E$176,1)*AY128*'Ship &amp; EF Parameters'!$D37)+(VLOOKUP(ROUND(AY110,2),'EF Curves'!$A$12:$I$111,'Analysis Matrices'!$F$176,1)*AY128*'Ship &amp; EF Parameters'!$E37))/1000000)</f>
        <v>33053.218810720762</v>
      </c>
      <c r="AZ189" s="70">
        <f>IF(AZ128="","",((VLOOKUP(ROUND(AZ110,2),'EF Curves'!$A$12:$I$111,'Analysis Matrices'!$D$176,1)*AZ128*'Ship &amp; EF Parameters'!$C37)+(VLOOKUP(ROUND(AZ110,2),'EF Curves'!$A$12:$I$111,'Analysis Matrices'!$E$176,1)*AZ128*'Ship &amp; EF Parameters'!$D37)+(VLOOKUP(ROUND(AZ110,2),'EF Curves'!$A$12:$I$111,'Analysis Matrices'!$F$176,1)*AZ128*'Ship &amp; EF Parameters'!$E37))/1000000)</f>
        <v>34712.370819681935</v>
      </c>
      <c r="BA189" s="70">
        <f>IF(BA128="","",((VLOOKUP(ROUND(BA110,2),'EF Curves'!$A$12:$I$111,'Analysis Matrices'!$D$176,1)*BA128*'Ship &amp; EF Parameters'!$C37)+(VLOOKUP(ROUND(BA110,2),'EF Curves'!$A$12:$I$111,'Analysis Matrices'!$E$176,1)*BA128*'Ship &amp; EF Parameters'!$D37)+(VLOOKUP(ROUND(BA110,2),'EF Curves'!$A$12:$I$111,'Analysis Matrices'!$F$176,1)*BA128*'Ship &amp; EF Parameters'!$E37))/1000000)</f>
        <v>33623.921493227826</v>
      </c>
      <c r="BB189" s="70">
        <f>IF(BB128="","",((VLOOKUP(ROUND(BB110,2),'EF Curves'!$A$12:$I$111,'Analysis Matrices'!$D$176,1)*BB128*'Ship &amp; EF Parameters'!$C37)+(VLOOKUP(ROUND(BB110,2),'EF Curves'!$A$12:$I$111,'Analysis Matrices'!$E$176,1)*BB128*'Ship &amp; EF Parameters'!$D37)+(VLOOKUP(ROUND(BB110,2),'EF Curves'!$A$12:$I$111,'Analysis Matrices'!$F$176,1)*BB128*'Ship &amp; EF Parameters'!$E37))/1000000)</f>
        <v>32573.628212739321</v>
      </c>
      <c r="BC189" s="70">
        <f>IF(BC128="","",((VLOOKUP(ROUND(BC110,2),'EF Curves'!$A$12:$I$111,'Analysis Matrices'!$D$176,1)*BC128*'Ship &amp; EF Parameters'!$C37)+(VLOOKUP(ROUND(BC110,2),'EF Curves'!$A$12:$I$111,'Analysis Matrices'!$E$176,1)*BC128*'Ship &amp; EF Parameters'!$D37)+(VLOOKUP(ROUND(BC110,2),'EF Curves'!$A$12:$I$111,'Analysis Matrices'!$F$176,1)*BC128*'Ship &amp; EF Parameters'!$E37))/1000000)</f>
        <v>31558.893466528381</v>
      </c>
      <c r="BD189" s="70">
        <f>IF(BD128="","",((VLOOKUP(ROUND(BD110,2),'EF Curves'!$A$12:$I$111,'Analysis Matrices'!$D$176,1)*BD128*'Ship &amp; EF Parameters'!$C37)+(VLOOKUP(ROUND(BD110,2),'EF Curves'!$A$12:$I$111,'Analysis Matrices'!$E$176,1)*BD128*'Ship &amp; EF Parameters'!$D37)+(VLOOKUP(ROUND(BD110,2),'EF Curves'!$A$12:$I$111,'Analysis Matrices'!$F$176,1)*BD128*'Ship &amp; EF Parameters'!$E37))/1000000)</f>
        <v>32929.321645708078</v>
      </c>
      <c r="BE189" s="70">
        <f>IF(BE128="","",((VLOOKUP(ROUND(BE110,2),'EF Curves'!$A$12:$I$111,'Analysis Matrices'!$D$176,1)*BE128*'Ship &amp; EF Parameters'!$C37)+(VLOOKUP(ROUND(BE110,2),'EF Curves'!$A$12:$I$111,'Analysis Matrices'!$E$176,1)*BE128*'Ship &amp; EF Parameters'!$D37)+(VLOOKUP(ROUND(BE110,2),'EF Curves'!$A$12:$I$111,'Analysis Matrices'!$F$176,1)*BE128*'Ship &amp; EF Parameters'!$E37))/1000000)</f>
        <v>31905.189106935068</v>
      </c>
      <c r="BF189" s="71">
        <f>IF(BF128="","",((VLOOKUP(ROUND(BF110,2),'EF Curves'!$A$12:$I$111,'Analysis Matrices'!$D$176,1)*BF128*'Ship &amp; EF Parameters'!$C37)+(VLOOKUP(ROUND(BF110,2),'EF Curves'!$A$12:$I$111,'Analysis Matrices'!$E$176,1)*BF128*'Ship &amp; EF Parameters'!$D37)+(VLOOKUP(ROUND(BF110,2),'EF Curves'!$A$12:$I$111,'Analysis Matrices'!$F$176,1)*BF128*'Ship &amp; EF Parameters'!$E37))/1000000)</f>
        <v>30911.653025856922</v>
      </c>
      <c r="BG189" s="41"/>
      <c r="BH189" s="41"/>
      <c r="BI189" s="41"/>
      <c r="BJ189" s="41"/>
      <c r="BK189" s="41"/>
      <c r="BL189" s="41"/>
      <c r="BM189" s="41"/>
      <c r="BN189" s="41"/>
      <c r="BO189" s="41"/>
      <c r="BP189" s="41"/>
      <c r="BQ189" s="41"/>
      <c r="BR189" s="41"/>
      <c r="BS189" s="41"/>
      <c r="BT189" s="41"/>
      <c r="BU189" s="41"/>
      <c r="BV189" s="41"/>
      <c r="BW189" s="41"/>
      <c r="BX189" s="41"/>
      <c r="BY189" s="41"/>
    </row>
    <row r="190" spans="1:77" s="40" customFormat="1">
      <c r="A190" s="49"/>
      <c r="B190" s="50" t="str">
        <f t="shared" si="199"/>
        <v>Panamax</v>
      </c>
      <c r="C190" s="50"/>
      <c r="D190" s="63">
        <f>IF(D129="","",((VLOOKUP(ROUND(D111,2),'EF Curves'!$A$12:$I$111,'Analysis Matrices'!$D$176,1)*D129*'Ship &amp; EF Parameters'!$C38)+(VLOOKUP(ROUND(D111,2),'EF Curves'!$A$12:$I$111,'Analysis Matrices'!$E$176,1)*D129*'Ship &amp; EF Parameters'!$D38)+(VLOOKUP(ROUND(D111,2),'EF Curves'!$A$12:$I$111,'Analysis Matrices'!$F$176,1)*D129*'Ship &amp; EF Parameters'!$E38))/1000000)</f>
        <v>2591.5008999746929</v>
      </c>
      <c r="E190" s="64">
        <f>IF(E129="","",((VLOOKUP(ROUND(E111,2),'EF Curves'!$A$12:$I$111,'Analysis Matrices'!$D$176,1)*E129*'Ship &amp; EF Parameters'!$C38)+(VLOOKUP(ROUND(E111,2),'EF Curves'!$A$12:$I$111,'Analysis Matrices'!$E$176,1)*E129*'Ship &amp; EF Parameters'!$D38)+(VLOOKUP(ROUND(E111,2),'EF Curves'!$A$12:$I$111,'Analysis Matrices'!$F$176,1)*E129*'Ship &amp; EF Parameters'!$E38))/1000000)</f>
        <v>2509.6008049973157</v>
      </c>
      <c r="F190" s="64">
        <f>IF(F129="","",((VLOOKUP(ROUND(F111,2),'EF Curves'!$A$12:$I$111,'Analysis Matrices'!$D$176,1)*F129*'Ship &amp; EF Parameters'!$C38)+(VLOOKUP(ROUND(F111,2),'EF Curves'!$A$12:$I$111,'Analysis Matrices'!$E$176,1)*F129*'Ship &amp; EF Parameters'!$D38)+(VLOOKUP(ROUND(F111,2),'EF Curves'!$A$12:$I$111,'Analysis Matrices'!$F$176,1)*F129*'Ship &amp; EF Parameters'!$E38))/1000000)</f>
        <v>2433.1733389797832</v>
      </c>
      <c r="G190" s="64">
        <f>IF(G129="","",((VLOOKUP(ROUND(G111,2),'EF Curves'!$A$12:$I$111,'Analysis Matrices'!$D$176,1)*G129*'Ship &amp; EF Parameters'!$C38)+(VLOOKUP(ROUND(G111,2),'EF Curves'!$A$12:$I$111,'Analysis Matrices'!$E$176,1)*G129*'Ship &amp; EF Parameters'!$D38)+(VLOOKUP(ROUND(G111,2),'EF Curves'!$A$12:$I$111,'Analysis Matrices'!$F$176,1)*G129*'Ship &amp; EF Parameters'!$E38))/1000000)</f>
        <v>2357.9594627668184</v>
      </c>
      <c r="H190" s="64">
        <f>IF(H129="","",((VLOOKUP(ROUND(H111,2),'EF Curves'!$A$12:$I$111,'Analysis Matrices'!$D$176,1)*H129*'Ship &amp; EF Parameters'!$C38)+(VLOOKUP(ROUND(H111,2),'EF Curves'!$A$12:$I$111,'Analysis Matrices'!$E$176,1)*H129*'Ship &amp; EF Parameters'!$D38)+(VLOOKUP(ROUND(H111,2),'EF Curves'!$A$12:$I$111,'Analysis Matrices'!$F$176,1)*H129*'Ship &amp; EF Parameters'!$E38))/1000000)</f>
        <v>2289.0661548782869</v>
      </c>
      <c r="I190" s="64">
        <f>IF(I129="","",((VLOOKUP(ROUND(I111,2),'EF Curves'!$A$12:$I$111,'Analysis Matrices'!$D$176,1)*I129*'Ship &amp; EF Parameters'!$C38)+(VLOOKUP(ROUND(I111,2),'EF Curves'!$A$12:$I$111,'Analysis Matrices'!$E$176,1)*I129*'Ship &amp; EF Parameters'!$D38)+(VLOOKUP(ROUND(I111,2),'EF Curves'!$A$12:$I$111,'Analysis Matrices'!$F$176,1)*I129*'Ship &amp; EF Parameters'!$E38))/1000000)</f>
        <v>2219.6056900454196</v>
      </c>
      <c r="J190" s="64">
        <f>IF(J129="","",((VLOOKUP(ROUND(J111,2),'EF Curves'!$A$12:$I$111,'Analysis Matrices'!$D$176,1)*J129*'Ship &amp; EF Parameters'!$C38)+(VLOOKUP(ROUND(J111,2),'EF Curves'!$A$12:$I$111,'Analysis Matrices'!$E$176,1)*J129*'Ship &amp; EF Parameters'!$D38)+(VLOOKUP(ROUND(J111,2),'EF Curves'!$A$12:$I$111,'Analysis Matrices'!$F$176,1)*J129*'Ship &amp; EF Parameters'!$E38))/1000000)</f>
        <v>2152.4846021576564</v>
      </c>
      <c r="K190" s="64">
        <f>IF(K129="","",((VLOOKUP(ROUND(K111,2),'EF Curves'!$A$12:$I$111,'Analysis Matrices'!$D$176,1)*K129*'Ship &amp; EF Parameters'!$C38)+(VLOOKUP(ROUND(K111,2),'EF Curves'!$A$12:$I$111,'Analysis Matrices'!$E$176,1)*K129*'Ship &amp; EF Parameters'!$D38)+(VLOOKUP(ROUND(K111,2),'EF Curves'!$A$12:$I$111,'Analysis Matrices'!$F$176,1)*K129*'Ship &amp; EF Parameters'!$E38))/1000000)</f>
        <v>2087.5372817501398</v>
      </c>
      <c r="L190" s="64">
        <f>IF(L129="","",((VLOOKUP(ROUND(L111,2),'EF Curves'!$A$12:$I$111,'Analysis Matrices'!$D$176,1)*L129*'Ship &amp; EF Parameters'!$C38)+(VLOOKUP(ROUND(L111,2),'EF Curves'!$A$12:$I$111,'Analysis Matrices'!$E$176,1)*L129*'Ship &amp; EF Parameters'!$D38)+(VLOOKUP(ROUND(L111,2),'EF Curves'!$A$12:$I$111,'Analysis Matrices'!$F$176,1)*L129*'Ship &amp; EF Parameters'!$E38))/1000000)</f>
        <v>2024.6051676679153</v>
      </c>
      <c r="M190" s="64">
        <f>IF(M129="","",((VLOOKUP(ROUND(M111,2),'EF Curves'!$A$12:$I$111,'Analysis Matrices'!$D$176,1)*M129*'Ship &amp; EF Parameters'!$C38)+(VLOOKUP(ROUND(M111,2),'EF Curves'!$A$12:$I$111,'Analysis Matrices'!$E$176,1)*M129*'Ship &amp; EF Parameters'!$D38)+(VLOOKUP(ROUND(M111,2),'EF Curves'!$A$12:$I$111,'Analysis Matrices'!$F$176,1)*M129*'Ship &amp; EF Parameters'!$E38))/1000000)</f>
        <v>1958.016245465969</v>
      </c>
      <c r="N190" s="65">
        <f>IF(N129="","",((VLOOKUP(ROUND(N111,2),'EF Curves'!$A$12:$I$111,'Analysis Matrices'!$D$176,1)*N129*'Ship &amp; EF Parameters'!$C38)+(VLOOKUP(ROUND(N111,2),'EF Curves'!$A$12:$I$111,'Analysis Matrices'!$E$176,1)*N129*'Ship &amp; EF Parameters'!$D38)+(VLOOKUP(ROUND(N111,2),'EF Curves'!$A$12:$I$111,'Analysis Matrices'!$F$176,1)*N129*'Ship &amp; EF Parameters'!$E38))/1000000)</f>
        <v>1898.3919556485612</v>
      </c>
      <c r="O190" s="63">
        <f>IF(O129="","",((VLOOKUP(ROUND(O111,2),'EF Curves'!$A$12:$I$111,'Analysis Matrices'!$D$176,1)*O129*'Ship &amp; EF Parameters'!$C38)+(VLOOKUP(ROUND(O111,2),'EF Curves'!$A$12:$I$111,'Analysis Matrices'!$E$176,1)*O129*'Ship &amp; EF Parameters'!$D38)+(VLOOKUP(ROUND(O111,2),'EF Curves'!$A$12:$I$111,'Analysis Matrices'!$F$176,1)*O129*'Ship &amp; EF Parameters'!$E38))/1000000)</f>
        <v>14901.130174854483</v>
      </c>
      <c r="P190" s="64">
        <f>IF(P129="","",((VLOOKUP(ROUND(P111,2),'EF Curves'!$A$12:$I$111,'Analysis Matrices'!$D$176,1)*P129*'Ship &amp; EF Parameters'!$C38)+(VLOOKUP(ROUND(P111,2),'EF Curves'!$A$12:$I$111,'Analysis Matrices'!$E$176,1)*P129*'Ship &amp; EF Parameters'!$D38)+(VLOOKUP(ROUND(P111,2),'EF Curves'!$A$12:$I$111,'Analysis Matrices'!$F$176,1)*P129*'Ship &amp; EF Parameters'!$E38))/1000000)</f>
        <v>14430.204628734562</v>
      </c>
      <c r="Q190" s="64">
        <f>IF(Q129="","",((VLOOKUP(ROUND(Q111,2),'EF Curves'!$A$12:$I$111,'Analysis Matrices'!$D$176,1)*Q129*'Ship &amp; EF Parameters'!$C38)+(VLOOKUP(ROUND(Q111,2),'EF Curves'!$A$12:$I$111,'Analysis Matrices'!$E$176,1)*Q129*'Ship &amp; EF Parameters'!$D38)+(VLOOKUP(ROUND(Q111,2),'EF Curves'!$A$12:$I$111,'Analysis Matrices'!$F$176,1)*Q129*'Ship &amp; EF Parameters'!$E38))/1000000)</f>
        <v>13990.746699133753</v>
      </c>
      <c r="R190" s="64">
        <f>IF(R129="","",((VLOOKUP(ROUND(R111,2),'EF Curves'!$A$12:$I$111,'Analysis Matrices'!$D$176,1)*R129*'Ship &amp; EF Parameters'!$C38)+(VLOOKUP(ROUND(R111,2),'EF Curves'!$A$12:$I$111,'Analysis Matrices'!$E$176,1)*R129*'Ship &amp; EF Parameters'!$D38)+(VLOOKUP(ROUND(R111,2),'EF Curves'!$A$12:$I$111,'Analysis Matrices'!$F$176,1)*R129*'Ship &amp; EF Parameters'!$E38))/1000000)</f>
        <v>13558.266910909204</v>
      </c>
      <c r="S190" s="64">
        <f>IF(S129="","",((VLOOKUP(ROUND(S111,2),'EF Curves'!$A$12:$I$111,'Analysis Matrices'!$D$176,1)*S129*'Ship &amp; EF Parameters'!$C38)+(VLOOKUP(ROUND(S111,2),'EF Curves'!$A$12:$I$111,'Analysis Matrices'!$E$176,1)*S129*'Ship &amp; EF Parameters'!$D38)+(VLOOKUP(ROUND(S111,2),'EF Curves'!$A$12:$I$111,'Analysis Matrices'!$F$176,1)*S129*'Ship &amp; EF Parameters'!$E38))/1000000)</f>
        <v>13162.130390550152</v>
      </c>
      <c r="T190" s="64">
        <f>IF(T129="","",((VLOOKUP(ROUND(T111,2),'EF Curves'!$A$12:$I$111,'Analysis Matrices'!$D$176,1)*T129*'Ship &amp; EF Parameters'!$C38)+(VLOOKUP(ROUND(T111,2),'EF Curves'!$A$12:$I$111,'Analysis Matrices'!$E$176,1)*T129*'Ship &amp; EF Parameters'!$D38)+(VLOOKUP(ROUND(T111,2),'EF Curves'!$A$12:$I$111,'Analysis Matrices'!$F$176,1)*T129*'Ship &amp; EF Parameters'!$E38))/1000000)</f>
        <v>12762.732717761161</v>
      </c>
      <c r="U190" s="64">
        <f>IF(U129="","",((VLOOKUP(ROUND(U111,2),'EF Curves'!$A$12:$I$111,'Analysis Matrices'!$D$176,1)*U129*'Ship &amp; EF Parameters'!$C38)+(VLOOKUP(ROUND(U111,2),'EF Curves'!$A$12:$I$111,'Analysis Matrices'!$E$176,1)*U129*'Ship &amp; EF Parameters'!$D38)+(VLOOKUP(ROUND(U111,2),'EF Curves'!$A$12:$I$111,'Analysis Matrices'!$F$176,1)*U129*'Ship &amp; EF Parameters'!$E38))/1000000)</f>
        <v>12376.786462406528</v>
      </c>
      <c r="V190" s="64">
        <f>IF(V129="","",((VLOOKUP(ROUND(V111,2),'EF Curves'!$A$12:$I$111,'Analysis Matrices'!$D$176,1)*V129*'Ship &amp; EF Parameters'!$C38)+(VLOOKUP(ROUND(V111,2),'EF Curves'!$A$12:$I$111,'Analysis Matrices'!$E$176,1)*V129*'Ship &amp; EF Parameters'!$D38)+(VLOOKUP(ROUND(V111,2),'EF Curves'!$A$12:$I$111,'Analysis Matrices'!$F$176,1)*V129*'Ship &amp; EF Parameters'!$E38))/1000000)</f>
        <v>12003.339370063301</v>
      </c>
      <c r="W190" s="64">
        <f>IF(W129="","",((VLOOKUP(ROUND(W111,2),'EF Curves'!$A$12:$I$111,'Analysis Matrices'!$D$176,1)*W129*'Ship &amp; EF Parameters'!$C38)+(VLOOKUP(ROUND(W111,2),'EF Curves'!$A$12:$I$111,'Analysis Matrices'!$E$176,1)*W129*'Ship &amp; EF Parameters'!$D38)+(VLOOKUP(ROUND(W111,2),'EF Curves'!$A$12:$I$111,'Analysis Matrices'!$F$176,1)*W129*'Ship &amp; EF Parameters'!$E38))/1000000)</f>
        <v>11641.479714090512</v>
      </c>
      <c r="X190" s="64">
        <f>IF(X129="","",((VLOOKUP(ROUND(X111,2),'EF Curves'!$A$12:$I$111,'Analysis Matrices'!$D$176,1)*X129*'Ship &amp; EF Parameters'!$C38)+(VLOOKUP(ROUND(X111,2),'EF Curves'!$A$12:$I$111,'Analysis Matrices'!$E$176,1)*X129*'Ship &amp; EF Parameters'!$D38)+(VLOOKUP(ROUND(X111,2),'EF Curves'!$A$12:$I$111,'Analysis Matrices'!$F$176,1)*X129*'Ship &amp; EF Parameters'!$E38))/1000000)</f>
        <v>12196.809529048431</v>
      </c>
      <c r="Y190" s="65">
        <f>IF(Y129="","",((VLOOKUP(ROUND(Y111,2),'EF Curves'!$A$12:$I$111,'Analysis Matrices'!$D$176,1)*Y129*'Ship &amp; EF Parameters'!$C38)+(VLOOKUP(ROUND(Y111,2),'EF Curves'!$A$12:$I$111,'Analysis Matrices'!$E$176,1)*Y129*'Ship &amp; EF Parameters'!$D38)+(VLOOKUP(ROUND(Y111,2),'EF Curves'!$A$12:$I$111,'Analysis Matrices'!$F$176,1)*Y129*'Ship &amp; EF Parameters'!$E38))/1000000)</f>
        <v>11825.399890394161</v>
      </c>
      <c r="Z190" s="63">
        <f>IF(Z129="","",((VLOOKUP(ROUND(Z111,2),'EF Curves'!$A$12:$I$111,'Analysis Matrices'!$D$176,1)*Z129*'Ship &amp; EF Parameters'!$C38)+(VLOOKUP(ROUND(Z111,2),'EF Curves'!$A$12:$I$111,'Analysis Matrices'!$E$176,1)*Z129*'Ship &amp; EF Parameters'!$D38)+(VLOOKUP(ROUND(Z111,2),'EF Curves'!$A$12:$I$111,'Analysis Matrices'!$F$176,1)*Z129*'Ship &amp; EF Parameters'!$E38))/1000000)</f>
        <v>27210.759449734272</v>
      </c>
      <c r="AA190" s="64">
        <f>IF(AA129="","",((VLOOKUP(ROUND(AA111,2),'EF Curves'!$A$12:$I$111,'Analysis Matrices'!$D$176,1)*AA129*'Ship &amp; EF Parameters'!$C38)+(VLOOKUP(ROUND(AA111,2),'EF Curves'!$A$12:$I$111,'Analysis Matrices'!$E$176,1)*AA129*'Ship &amp; EF Parameters'!$D38)+(VLOOKUP(ROUND(AA111,2),'EF Curves'!$A$12:$I$111,'Analysis Matrices'!$F$176,1)*AA129*'Ship &amp; EF Parameters'!$E38))/1000000)</f>
        <v>26350.808452471811</v>
      </c>
      <c r="AB190" s="64">
        <f>IF(AB129="","",((VLOOKUP(ROUND(AB111,2),'EF Curves'!$A$12:$I$111,'Analysis Matrices'!$D$176,1)*AB129*'Ship &amp; EF Parameters'!$C38)+(VLOOKUP(ROUND(AB111,2),'EF Curves'!$A$12:$I$111,'Analysis Matrices'!$E$176,1)*AB129*'Ship &amp; EF Parameters'!$D38)+(VLOOKUP(ROUND(AB111,2),'EF Curves'!$A$12:$I$111,'Analysis Matrices'!$F$176,1)*AB129*'Ship &amp; EF Parameters'!$E38))/1000000)</f>
        <v>25548.320059287715</v>
      </c>
      <c r="AC190" s="64">
        <f>IF(AC129="","",((VLOOKUP(ROUND(AC111,2),'EF Curves'!$A$12:$I$111,'Analysis Matrices'!$D$176,1)*AC129*'Ship &amp; EF Parameters'!$C38)+(VLOOKUP(ROUND(AC111,2),'EF Curves'!$A$12:$I$111,'Analysis Matrices'!$E$176,1)*AC129*'Ship &amp; EF Parameters'!$D38)+(VLOOKUP(ROUND(AC111,2),'EF Curves'!$A$12:$I$111,'Analysis Matrices'!$F$176,1)*AC129*'Ship &amp; EF Parameters'!$E38))/1000000)</f>
        <v>24758.574359051592</v>
      </c>
      <c r="AD190" s="64">
        <f>IF(AD129="","",((VLOOKUP(ROUND(AD111,2),'EF Curves'!$A$12:$I$111,'Analysis Matrices'!$D$176,1)*AD129*'Ship &amp; EF Parameters'!$C38)+(VLOOKUP(ROUND(AD111,2),'EF Curves'!$A$12:$I$111,'Analysis Matrices'!$E$176,1)*AD129*'Ship &amp; EF Parameters'!$D38)+(VLOOKUP(ROUND(AD111,2),'EF Curves'!$A$12:$I$111,'Analysis Matrices'!$F$176,1)*AD129*'Ship &amp; EF Parameters'!$E38))/1000000)</f>
        <v>24035.194626222015</v>
      </c>
      <c r="AE190" s="64">
        <f>IF(AE129="","",((VLOOKUP(ROUND(AE111,2),'EF Curves'!$A$12:$I$111,'Analysis Matrices'!$D$176,1)*AE129*'Ship &amp; EF Parameters'!$C38)+(VLOOKUP(ROUND(AE111,2),'EF Curves'!$A$12:$I$111,'Analysis Matrices'!$E$176,1)*AE129*'Ship &amp; EF Parameters'!$D38)+(VLOOKUP(ROUND(AE111,2),'EF Curves'!$A$12:$I$111,'Analysis Matrices'!$F$176,1)*AE129*'Ship &amp; EF Parameters'!$E38))/1000000)</f>
        <v>23305.859745476897</v>
      </c>
      <c r="AF190" s="64">
        <f>IF(AF129="","",((VLOOKUP(ROUND(AF111,2),'EF Curves'!$A$12:$I$111,'Analysis Matrices'!$D$176,1)*AF129*'Ship &amp; EF Parameters'!$C38)+(VLOOKUP(ROUND(AF111,2),'EF Curves'!$A$12:$I$111,'Analysis Matrices'!$E$176,1)*AF129*'Ship &amp; EF Parameters'!$D38)+(VLOOKUP(ROUND(AF111,2),'EF Curves'!$A$12:$I$111,'Analysis Matrices'!$F$176,1)*AF129*'Ship &amp; EF Parameters'!$E38))/1000000)</f>
        <v>24484.512349543347</v>
      </c>
      <c r="AG190" s="64">
        <f>IF(AG129="","",((VLOOKUP(ROUND(AG111,2),'EF Curves'!$A$12:$I$111,'Analysis Matrices'!$D$176,1)*AG129*'Ship &amp; EF Parameters'!$C38)+(VLOOKUP(ROUND(AG111,2),'EF Curves'!$A$12:$I$111,'Analysis Matrices'!$E$176,1)*AG129*'Ship &amp; EF Parameters'!$D38)+(VLOOKUP(ROUND(AG111,2),'EF Curves'!$A$12:$I$111,'Analysis Matrices'!$F$176,1)*AG129*'Ship &amp; EF Parameters'!$E38))/1000000)</f>
        <v>23745.73657990784</v>
      </c>
      <c r="AH190" s="64">
        <f>IF(AH129="","",((VLOOKUP(ROUND(AH111,2),'EF Curves'!$A$12:$I$111,'Analysis Matrices'!$D$176,1)*AH129*'Ship &amp; EF Parameters'!$C38)+(VLOOKUP(ROUND(AH111,2),'EF Curves'!$A$12:$I$111,'Analysis Matrices'!$E$176,1)*AH129*'Ship &amp; EF Parameters'!$D38)+(VLOOKUP(ROUND(AH111,2),'EF Curves'!$A$12:$I$111,'Analysis Matrices'!$F$176,1)*AH129*'Ship &amp; EF Parameters'!$E38))/1000000)</f>
        <v>23029.88378222254</v>
      </c>
      <c r="AI190" s="64">
        <f>IF(AI129="","",((VLOOKUP(ROUND(AI111,2),'EF Curves'!$A$12:$I$111,'Analysis Matrices'!$D$176,1)*AI129*'Ship &amp; EF Parameters'!$C38)+(VLOOKUP(ROUND(AI111,2),'EF Curves'!$A$12:$I$111,'Analysis Matrices'!$E$176,1)*AI129*'Ship &amp; EF Parameters'!$D38)+(VLOOKUP(ROUND(AI111,2),'EF Curves'!$A$12:$I$111,'Analysis Matrices'!$F$176,1)*AI129*'Ship &amp; EF Parameters'!$E38))/1000000)</f>
        <v>22272.434792175394</v>
      </c>
      <c r="AJ190" s="65">
        <f>IF(AJ129="","",((VLOOKUP(ROUND(AJ111,2),'EF Curves'!$A$12:$I$111,'Analysis Matrices'!$D$176,1)*AJ129*'Ship &amp; EF Parameters'!$C38)+(VLOOKUP(ROUND(AJ111,2),'EF Curves'!$A$12:$I$111,'Analysis Matrices'!$E$176,1)*AJ129*'Ship &amp; EF Parameters'!$D38)+(VLOOKUP(ROUND(AJ111,2),'EF Curves'!$A$12:$I$111,'Analysis Matrices'!$F$176,1)*AJ129*'Ship &amp; EF Parameters'!$E38))/1000000)</f>
        <v>23255.301456694873</v>
      </c>
      <c r="AK190" s="63">
        <f>IF(AK129="","",((VLOOKUP(ROUND(AK111,2),'EF Curves'!$A$12:$I$111,'Analysis Matrices'!$D$176,1)*AK129*'Ship &amp; EF Parameters'!$C38)+(VLOOKUP(ROUND(AK111,2),'EF Curves'!$A$12:$I$111,'Analysis Matrices'!$E$176,1)*AK129*'Ship &amp; EF Parameters'!$D38)+(VLOOKUP(ROUND(AK111,2),'EF Curves'!$A$12:$I$111,'Analysis Matrices'!$F$176,1)*AK129*'Ship &amp; EF Parameters'!$E38))/1000000)</f>
        <v>39520.388724614066</v>
      </c>
      <c r="AL190" s="64">
        <f>IF(AL129="","",((VLOOKUP(ROUND(AL111,2),'EF Curves'!$A$12:$I$111,'Analysis Matrices'!$D$176,1)*AL129*'Ship &amp; EF Parameters'!$C38)+(VLOOKUP(ROUND(AL111,2),'EF Curves'!$A$12:$I$111,'Analysis Matrices'!$E$176,1)*AL129*'Ship &amp; EF Parameters'!$D38)+(VLOOKUP(ROUND(AL111,2),'EF Curves'!$A$12:$I$111,'Analysis Matrices'!$F$176,1)*AL129*'Ship &amp; EF Parameters'!$E38))/1000000)</f>
        <v>38271.412276209056</v>
      </c>
      <c r="AM190" s="64">
        <f>IF(AM129="","",((VLOOKUP(ROUND(AM111,2),'EF Curves'!$A$12:$I$111,'Analysis Matrices'!$D$176,1)*AM129*'Ship &amp; EF Parameters'!$C38)+(VLOOKUP(ROUND(AM111,2),'EF Curves'!$A$12:$I$111,'Analysis Matrices'!$E$176,1)*AM129*'Ship &amp; EF Parameters'!$D38)+(VLOOKUP(ROUND(AM111,2),'EF Curves'!$A$12:$I$111,'Analysis Matrices'!$F$176,1)*AM129*'Ship &amp; EF Parameters'!$E38))/1000000)</f>
        <v>37105.893419441687</v>
      </c>
      <c r="AN190" s="64">
        <f>IF(AN129="","",((VLOOKUP(ROUND(AN111,2),'EF Curves'!$A$12:$I$111,'Analysis Matrices'!$D$176,1)*AN129*'Ship &amp; EF Parameters'!$C38)+(VLOOKUP(ROUND(AN111,2),'EF Curves'!$A$12:$I$111,'Analysis Matrices'!$E$176,1)*AN129*'Ship &amp; EF Parameters'!$D38)+(VLOOKUP(ROUND(AN111,2),'EF Curves'!$A$12:$I$111,'Analysis Matrices'!$F$176,1)*AN129*'Ship &amp; EF Parameters'!$E38))/1000000)</f>
        <v>35958.881807193982</v>
      </c>
      <c r="AO190" s="64">
        <f>IF(AO129="","",((VLOOKUP(ROUND(AO111,2),'EF Curves'!$A$12:$I$111,'Analysis Matrices'!$D$176,1)*AO129*'Ship &amp; EF Parameters'!$C38)+(VLOOKUP(ROUND(AO111,2),'EF Curves'!$A$12:$I$111,'Analysis Matrices'!$E$176,1)*AO129*'Ship &amp; EF Parameters'!$D38)+(VLOOKUP(ROUND(AO111,2),'EF Curves'!$A$12:$I$111,'Analysis Matrices'!$F$176,1)*AO129*'Ship &amp; EF Parameters'!$E38))/1000000)</f>
        <v>37817.28043371837</v>
      </c>
      <c r="AP190" s="64">
        <f>IF(AP129="","",((VLOOKUP(ROUND(AP111,2),'EF Curves'!$A$12:$I$111,'Analysis Matrices'!$D$176,1)*AP129*'Ship &amp; EF Parameters'!$C38)+(VLOOKUP(ROUND(AP111,2),'EF Curves'!$A$12:$I$111,'Analysis Matrices'!$E$176,1)*AP129*'Ship &amp; EF Parameters'!$D38)+(VLOOKUP(ROUND(AP111,2),'EF Curves'!$A$12:$I$111,'Analysis Matrices'!$F$176,1)*AP129*'Ship &amp; EF Parameters'!$E38))/1000000)</f>
        <v>36669.735670958697</v>
      </c>
      <c r="AQ190" s="64">
        <f>IF(AQ129="","",((VLOOKUP(ROUND(AQ111,2),'EF Curves'!$A$12:$I$111,'Analysis Matrices'!$D$176,1)*AQ129*'Ship &amp; EF Parameters'!$C38)+(VLOOKUP(ROUND(AQ111,2),'EF Curves'!$A$12:$I$111,'Analysis Matrices'!$E$176,1)*AQ129*'Ship &amp; EF Parameters'!$D38)+(VLOOKUP(ROUND(AQ111,2),'EF Curves'!$A$12:$I$111,'Analysis Matrices'!$F$176,1)*AQ129*'Ship &amp; EF Parameters'!$E38))/1000000)</f>
        <v>35560.839364812942</v>
      </c>
      <c r="AR190" s="64">
        <f>IF(AR129="","",((VLOOKUP(ROUND(AR111,2),'EF Curves'!$A$12:$I$111,'Analysis Matrices'!$D$176,1)*AR129*'Ship &amp; EF Parameters'!$C38)+(VLOOKUP(ROUND(AR111,2),'EF Curves'!$A$12:$I$111,'Analysis Matrices'!$E$176,1)*AR129*'Ship &amp; EF Parameters'!$D38)+(VLOOKUP(ROUND(AR111,2),'EF Curves'!$A$12:$I$111,'Analysis Matrices'!$F$176,1)*AR129*'Ship &amp; EF Parameters'!$E38))/1000000)</f>
        <v>34487.855508913759</v>
      </c>
      <c r="AS190" s="64">
        <f>IF(AS129="","",((VLOOKUP(ROUND(AS111,2),'EF Curves'!$A$12:$I$111,'Analysis Matrices'!$D$176,1)*AS129*'Ship &amp; EF Parameters'!$C38)+(VLOOKUP(ROUND(AS111,2),'EF Curves'!$A$12:$I$111,'Analysis Matrices'!$E$176,1)*AS129*'Ship &amp; EF Parameters'!$D38)+(VLOOKUP(ROUND(AS111,2),'EF Curves'!$A$12:$I$111,'Analysis Matrices'!$F$176,1)*AS129*'Ship &amp; EF Parameters'!$E38))/1000000)</f>
        <v>36021.100274758326</v>
      </c>
      <c r="AT190" s="64">
        <f>IF(AT129="","",((VLOOKUP(ROUND(AT111,2),'EF Curves'!$A$12:$I$111,'Analysis Matrices'!$D$176,1)*AT129*'Ship &amp; EF Parameters'!$C38)+(VLOOKUP(ROUND(AT111,2),'EF Curves'!$A$12:$I$111,'Analysis Matrices'!$E$176,1)*AT129*'Ship &amp; EF Parameters'!$D38)+(VLOOKUP(ROUND(AT111,2),'EF Curves'!$A$12:$I$111,'Analysis Matrices'!$F$176,1)*AT129*'Ship &amp; EF Parameters'!$E38))/1000000)</f>
        <v>34836.372367248703</v>
      </c>
      <c r="AU190" s="65">
        <f>IF(AU129="","",((VLOOKUP(ROUND(AU111,2),'EF Curves'!$A$12:$I$111,'Analysis Matrices'!$D$176,1)*AU129*'Ship &amp; EF Parameters'!$C38)+(VLOOKUP(ROUND(AU111,2),'EF Curves'!$A$12:$I$111,'Analysis Matrices'!$E$176,1)*AU129*'Ship &amp; EF Parameters'!$D38)+(VLOOKUP(ROUND(AU111,2),'EF Curves'!$A$12:$I$111,'Analysis Matrices'!$F$176,1)*AU129*'Ship &amp; EF Parameters'!$E38))/1000000)</f>
        <v>33775.556877580646</v>
      </c>
      <c r="AV190" s="63">
        <f>IF(AV129="","",((VLOOKUP(ROUND(AV111,2),'EF Curves'!$A$12:$I$111,'Analysis Matrices'!$D$176,1)*AV129*'Ship &amp; EF Parameters'!$C38)+(VLOOKUP(ROUND(AV111,2),'EF Curves'!$A$12:$I$111,'Analysis Matrices'!$E$176,1)*AV129*'Ship &amp; EF Parameters'!$D38)+(VLOOKUP(ROUND(AV111,2),'EF Curves'!$A$12:$I$111,'Analysis Matrices'!$F$176,1)*AV129*'Ship &amp; EF Parameters'!$E38))/1000000)</f>
        <v>51830.017999493874</v>
      </c>
      <c r="AW190" s="64">
        <f>IF(AW129="","",((VLOOKUP(ROUND(AW111,2),'EF Curves'!$A$12:$I$111,'Analysis Matrices'!$D$176,1)*AW129*'Ship &amp; EF Parameters'!$C38)+(VLOOKUP(ROUND(AW111,2),'EF Curves'!$A$12:$I$111,'Analysis Matrices'!$E$176,1)*AW129*'Ship &amp; EF Parameters'!$D38)+(VLOOKUP(ROUND(AW111,2),'EF Curves'!$A$12:$I$111,'Analysis Matrices'!$F$176,1)*AW129*'Ship &amp; EF Parameters'!$E38))/1000000)</f>
        <v>50192.016099946304</v>
      </c>
      <c r="AX190" s="64">
        <f>IF(AX129="","",((VLOOKUP(ROUND(AX111,2),'EF Curves'!$A$12:$I$111,'Analysis Matrices'!$D$176,1)*AX129*'Ship &amp; EF Parameters'!$C38)+(VLOOKUP(ROUND(AX111,2),'EF Curves'!$A$12:$I$111,'Analysis Matrices'!$E$176,1)*AX129*'Ship &amp; EF Parameters'!$D38)+(VLOOKUP(ROUND(AX111,2),'EF Curves'!$A$12:$I$111,'Analysis Matrices'!$F$176,1)*AX129*'Ship &amp; EF Parameters'!$E38))/1000000)</f>
        <v>48663.466779595641</v>
      </c>
      <c r="AY190" s="64">
        <f>IF(AY129="","",((VLOOKUP(ROUND(AY111,2),'EF Curves'!$A$12:$I$111,'Analysis Matrices'!$D$176,1)*AY129*'Ship &amp; EF Parameters'!$C38)+(VLOOKUP(ROUND(AY111,2),'EF Curves'!$A$12:$I$111,'Analysis Matrices'!$E$176,1)*AY129*'Ship &amp; EF Parameters'!$D38)+(VLOOKUP(ROUND(AY111,2),'EF Curves'!$A$12:$I$111,'Analysis Matrices'!$F$176,1)*AY129*'Ship &amp; EF Parameters'!$E38))/1000000)</f>
        <v>51089.121693281057</v>
      </c>
      <c r="AZ190" s="64">
        <f>IF(AZ129="","",((VLOOKUP(ROUND(AZ111,2),'EF Curves'!$A$12:$I$111,'Analysis Matrices'!$D$176,1)*AZ129*'Ship &amp; EF Parameters'!$C38)+(VLOOKUP(ROUND(AZ111,2),'EF Curves'!$A$12:$I$111,'Analysis Matrices'!$E$176,1)*AZ129*'Ship &amp; EF Parameters'!$D38)+(VLOOKUP(ROUND(AZ111,2),'EF Curves'!$A$12:$I$111,'Analysis Matrices'!$F$176,1)*AZ129*'Ship &amp; EF Parameters'!$E38))/1000000)</f>
        <v>49596.433355696216</v>
      </c>
      <c r="BA190" s="64">
        <f>IF(BA129="","",((VLOOKUP(ROUND(BA111,2),'EF Curves'!$A$12:$I$111,'Analysis Matrices'!$D$176,1)*BA129*'Ship &amp; EF Parameters'!$C38)+(VLOOKUP(ROUND(BA111,2),'EF Curves'!$A$12:$I$111,'Analysis Matrices'!$E$176,1)*BA129*'Ship &amp; EF Parameters'!$D38)+(VLOOKUP(ROUND(BA111,2),'EF Curves'!$A$12:$I$111,'Analysis Matrices'!$F$176,1)*BA129*'Ship &amp; EF Parameters'!$E38))/1000000)</f>
        <v>48091.456617650743</v>
      </c>
      <c r="BB190" s="64">
        <f>IF(BB129="","",((VLOOKUP(ROUND(BB111,2),'EF Curves'!$A$12:$I$111,'Analysis Matrices'!$D$176,1)*BB129*'Ship &amp; EF Parameters'!$C38)+(VLOOKUP(ROUND(BB111,2),'EF Curves'!$A$12:$I$111,'Analysis Matrices'!$E$176,1)*BB129*'Ship &amp; EF Parameters'!$D38)+(VLOOKUP(ROUND(BB111,2),'EF Curves'!$A$12:$I$111,'Analysis Matrices'!$F$176,1)*BB129*'Ship &amp; EF Parameters'!$E38))/1000000)</f>
        <v>46637.166380082548</v>
      </c>
      <c r="BC190" s="64">
        <f>IF(BC129="","",((VLOOKUP(ROUND(BC111,2),'EF Curves'!$A$12:$I$111,'Analysis Matrices'!$D$176,1)*BC129*'Ship &amp; EF Parameters'!$C38)+(VLOOKUP(ROUND(BC111,2),'EF Curves'!$A$12:$I$111,'Analysis Matrices'!$E$176,1)*BC129*'Ship &amp; EF Parameters'!$D38)+(VLOOKUP(ROUND(BC111,2),'EF Curves'!$A$12:$I$111,'Analysis Matrices'!$F$176,1)*BC129*'Ship &amp; EF Parameters'!$E38))/1000000)</f>
        <v>45229.974437919693</v>
      </c>
      <c r="BD190" s="64">
        <f>IF(BD129="","",((VLOOKUP(ROUND(BD111,2),'EF Curves'!$A$12:$I$111,'Analysis Matrices'!$D$176,1)*BD129*'Ship &amp; EF Parameters'!$C38)+(VLOOKUP(ROUND(BD111,2),'EF Curves'!$A$12:$I$111,'Analysis Matrices'!$E$176,1)*BD129*'Ship &amp; EF Parameters'!$D38)+(VLOOKUP(ROUND(BD111,2),'EF Curves'!$A$12:$I$111,'Analysis Matrices'!$F$176,1)*BD129*'Ship &amp; EF Parameters'!$E38))/1000000)</f>
        <v>47240.787245584688</v>
      </c>
      <c r="BE190" s="64">
        <f>IF(BE129="","",((VLOOKUP(ROUND(BE111,2),'EF Curves'!$A$12:$I$111,'Analysis Matrices'!$D$176,1)*BE129*'Ship &amp; EF Parameters'!$C38)+(VLOOKUP(ROUND(BE111,2),'EF Curves'!$A$12:$I$111,'Analysis Matrices'!$E$176,1)*BE129*'Ship &amp; EF Parameters'!$D38)+(VLOOKUP(ROUND(BE111,2),'EF Curves'!$A$12:$I$111,'Analysis Matrices'!$F$176,1)*BE129*'Ship &amp; EF Parameters'!$E38))/1000000)</f>
        <v>45687.045727539284</v>
      </c>
      <c r="BF190" s="65">
        <f>IF(BF129="","",((VLOOKUP(ROUND(BF111,2),'EF Curves'!$A$12:$I$111,'Analysis Matrices'!$D$176,1)*BF129*'Ship &amp; EF Parameters'!$C38)+(VLOOKUP(ROUND(BF111,2),'EF Curves'!$A$12:$I$111,'Analysis Matrices'!$E$176,1)*BF129*'Ship &amp; EF Parameters'!$D38)+(VLOOKUP(ROUND(BF111,2),'EF Curves'!$A$12:$I$111,'Analysis Matrices'!$F$176,1)*BF129*'Ship &amp; EF Parameters'!$E38))/1000000)</f>
        <v>44295.812298466415</v>
      </c>
      <c r="BG190" s="41"/>
      <c r="BH190" s="41"/>
      <c r="BI190" s="41"/>
      <c r="BJ190" s="41"/>
      <c r="BK190" s="41"/>
      <c r="BL190" s="41"/>
      <c r="BM190" s="41"/>
      <c r="BN190" s="41"/>
      <c r="BO190" s="41"/>
      <c r="BP190" s="41"/>
      <c r="BQ190" s="41"/>
      <c r="BR190" s="41"/>
      <c r="BS190" s="41"/>
      <c r="BT190" s="41"/>
      <c r="BU190" s="41"/>
      <c r="BV190" s="41"/>
      <c r="BW190" s="41"/>
      <c r="BX190" s="41"/>
      <c r="BY190" s="41"/>
    </row>
    <row r="191" spans="1:77" s="40" customFormat="1">
      <c r="A191" s="49"/>
      <c r="B191" s="54" t="str">
        <f t="shared" si="199"/>
        <v>Capesize</v>
      </c>
      <c r="C191" s="54"/>
      <c r="D191" s="66">
        <f>IF(D130="","",((VLOOKUP(ROUND(D112,2),'EF Curves'!$A$12:$I$111,'Analysis Matrices'!$D$176,1)*D130*'Ship &amp; EF Parameters'!$C39)+(VLOOKUP(ROUND(D112,2),'EF Curves'!$A$12:$I$111,'Analysis Matrices'!$E$176,1)*D130*'Ship &amp; EF Parameters'!$D39)+(VLOOKUP(ROUND(D112,2),'EF Curves'!$A$12:$I$111,'Analysis Matrices'!$F$176,1)*D130*'Ship &amp; EF Parameters'!$E39))/1000000)</f>
        <v>4889.5091895469286</v>
      </c>
      <c r="E191" s="67">
        <f>IF(E130="","",((VLOOKUP(ROUND(E112,2),'EF Curves'!$A$12:$I$111,'Analysis Matrices'!$D$176,1)*E130*'Ship &amp; EF Parameters'!$C39)+(VLOOKUP(ROUND(E112,2),'EF Curves'!$A$12:$I$111,'Analysis Matrices'!$E$176,1)*E130*'Ship &amp; EF Parameters'!$D39)+(VLOOKUP(ROUND(E112,2),'EF Curves'!$A$12:$I$111,'Analysis Matrices'!$F$176,1)*E130*'Ship &amp; EF Parameters'!$E39))/1000000)</f>
        <v>4739.9180407612321</v>
      </c>
      <c r="F191" s="67">
        <f>IF(F130="","",((VLOOKUP(ROUND(F112,2),'EF Curves'!$A$12:$I$111,'Analysis Matrices'!$D$176,1)*F130*'Ship &amp; EF Parameters'!$C39)+(VLOOKUP(ROUND(F112,2),'EF Curves'!$A$12:$I$111,'Analysis Matrices'!$E$176,1)*F130*'Ship &amp; EF Parameters'!$D39)+(VLOOKUP(ROUND(F112,2),'EF Curves'!$A$12:$I$111,'Analysis Matrices'!$F$176,1)*F130*'Ship &amp; EF Parameters'!$E39))/1000000)</f>
        <v>4593.6743920083391</v>
      </c>
      <c r="G191" s="67">
        <f>IF(G130="","",((VLOOKUP(ROUND(G112,2),'EF Curves'!$A$12:$I$111,'Analysis Matrices'!$D$176,1)*G130*'Ship &amp; EF Parameters'!$C39)+(VLOOKUP(ROUND(G112,2),'EF Curves'!$A$12:$I$111,'Analysis Matrices'!$E$176,1)*G130*'Ship &amp; EF Parameters'!$D39)+(VLOOKUP(ROUND(G112,2),'EF Curves'!$A$12:$I$111,'Analysis Matrices'!$F$176,1)*G130*'Ship &amp; EF Parameters'!$E39))/1000000)</f>
        <v>4459.0666866207484</v>
      </c>
      <c r="H191" s="67">
        <f>IF(H130="","",((VLOOKUP(ROUND(H112,2),'EF Curves'!$A$12:$I$111,'Analysis Matrices'!$D$176,1)*H130*'Ship &amp; EF Parameters'!$C39)+(VLOOKUP(ROUND(H112,2),'EF Curves'!$A$12:$I$111,'Analysis Matrices'!$E$176,1)*H130*'Ship &amp; EF Parameters'!$D39)+(VLOOKUP(ROUND(H112,2),'EF Curves'!$A$12:$I$111,'Analysis Matrices'!$F$176,1)*H130*'Ship &amp; EF Parameters'!$E39))/1000000)</f>
        <v>4324.2704401266919</v>
      </c>
      <c r="I191" s="67">
        <f>IF(I130="","",((VLOOKUP(ROUND(I112,2),'EF Curves'!$A$12:$I$111,'Analysis Matrices'!$D$176,1)*I130*'Ship &amp; EF Parameters'!$C39)+(VLOOKUP(ROUND(I112,2),'EF Curves'!$A$12:$I$111,'Analysis Matrices'!$E$176,1)*I130*'Ship &amp; EF Parameters'!$D39)+(VLOOKUP(ROUND(I112,2),'EF Curves'!$A$12:$I$111,'Analysis Matrices'!$F$176,1)*I130*'Ship &amp; EF Parameters'!$E39))/1000000)</f>
        <v>4194.133675801304</v>
      </c>
      <c r="J191" s="67">
        <f>IF(J130="","",((VLOOKUP(ROUND(J112,2),'EF Curves'!$A$12:$I$111,'Analysis Matrices'!$D$176,1)*J130*'Ship &amp; EF Parameters'!$C39)+(VLOOKUP(ROUND(J112,2),'EF Curves'!$A$12:$I$111,'Analysis Matrices'!$E$176,1)*J130*'Ship &amp; EF Parameters'!$D39)+(VLOOKUP(ROUND(J112,2),'EF Curves'!$A$12:$I$111,'Analysis Matrices'!$F$176,1)*J130*'Ship &amp; EF Parameters'!$E39))/1000000)</f>
        <v>4068.3329809135994</v>
      </c>
      <c r="K191" s="67">
        <f>IF(K130="","",((VLOOKUP(ROUND(K112,2),'EF Curves'!$A$12:$I$111,'Analysis Matrices'!$D$176,1)*K130*'Ship &amp; EF Parameters'!$C39)+(VLOOKUP(ROUND(K112,2),'EF Curves'!$A$12:$I$111,'Analysis Matrices'!$E$176,1)*K130*'Ship &amp; EF Parameters'!$D39)+(VLOOKUP(ROUND(K112,2),'EF Curves'!$A$12:$I$111,'Analysis Matrices'!$F$176,1)*K130*'Ship &amp; EF Parameters'!$E39))/1000000)</f>
        <v>3946.5582356677801</v>
      </c>
      <c r="L191" s="67">
        <f>IF(L130="","",((VLOOKUP(ROUND(L112,2),'EF Curves'!$A$12:$I$111,'Analysis Matrices'!$D$176,1)*L130*'Ship &amp; EF Parameters'!$C39)+(VLOOKUP(ROUND(L112,2),'EF Curves'!$A$12:$I$111,'Analysis Matrices'!$E$176,1)*L130*'Ship &amp; EF Parameters'!$D39)+(VLOOKUP(ROUND(L112,2),'EF Curves'!$A$12:$I$111,'Analysis Matrices'!$F$176,1)*L130*'Ship &amp; EF Parameters'!$E39))/1000000)</f>
        <v>3828.5126132032497</v>
      </c>
      <c r="M191" s="67">
        <f>IF(M130="","",((VLOOKUP(ROUND(M112,2),'EF Curves'!$A$12:$I$111,'Analysis Matrices'!$D$176,1)*M130*'Ship &amp; EF Parameters'!$C39)+(VLOOKUP(ROUND(M112,2),'EF Curves'!$A$12:$I$111,'Analysis Matrices'!$E$176,1)*M130*'Ship &amp; EF Parameters'!$D39)+(VLOOKUP(ROUND(M112,2),'EF Curves'!$A$12:$I$111,'Analysis Matrices'!$F$176,1)*M130*'Ship &amp; EF Parameters'!$E39))/1000000)</f>
        <v>3703.1809142502452</v>
      </c>
      <c r="N191" s="68">
        <f>IF(N130="","",((VLOOKUP(ROUND(N112,2),'EF Curves'!$A$12:$I$111,'Analysis Matrices'!$D$176,1)*N130*'Ship &amp; EF Parameters'!$C39)+(VLOOKUP(ROUND(N112,2),'EF Curves'!$A$12:$I$111,'Analysis Matrices'!$E$176,1)*N130*'Ship &amp; EF Parameters'!$D39)+(VLOOKUP(ROUND(N112,2),'EF Curves'!$A$12:$I$111,'Analysis Matrices'!$F$176,1)*N130*'Ship &amp; EF Parameters'!$E39))/1000000)</f>
        <v>3591.2498316523397</v>
      </c>
      <c r="O191" s="66">
        <f>IF(O130="","",((VLOOKUP(ROUND(O112,2),'EF Curves'!$A$12:$I$111,'Analysis Matrices'!$D$176,1)*O130*'Ship &amp; EF Parameters'!$C39)+(VLOOKUP(ROUND(O112,2),'EF Curves'!$A$12:$I$111,'Analysis Matrices'!$E$176,1)*O130*'Ship &amp; EF Parameters'!$D39)+(VLOOKUP(ROUND(O112,2),'EF Curves'!$A$12:$I$111,'Analysis Matrices'!$F$176,1)*O130*'Ship &amp; EF Parameters'!$E39))/1000000)</f>
        <v>32189.268831183948</v>
      </c>
      <c r="P191" s="67">
        <f>IF(P130="","",((VLOOKUP(ROUND(P112,2),'EF Curves'!$A$12:$I$111,'Analysis Matrices'!$D$176,1)*P130*'Ship &amp; EF Parameters'!$C39)+(VLOOKUP(ROUND(P112,2),'EF Curves'!$A$12:$I$111,'Analysis Matrices'!$E$176,1)*P130*'Ship &amp; EF Parameters'!$D39)+(VLOOKUP(ROUND(P112,2),'EF Curves'!$A$12:$I$111,'Analysis Matrices'!$F$176,1)*P130*'Ship &amp; EF Parameters'!$E39))/1000000)</f>
        <v>31204.460435011453</v>
      </c>
      <c r="Q191" s="67">
        <f>IF(Q130="","",((VLOOKUP(ROUND(Q112,2),'EF Curves'!$A$12:$I$111,'Analysis Matrices'!$D$176,1)*Q130*'Ship &amp; EF Parameters'!$C39)+(VLOOKUP(ROUND(Q112,2),'EF Curves'!$A$12:$I$111,'Analysis Matrices'!$E$176,1)*Q130*'Ship &amp; EF Parameters'!$D39)+(VLOOKUP(ROUND(Q112,2),'EF Curves'!$A$12:$I$111,'Analysis Matrices'!$F$176,1)*Q130*'Ship &amp; EF Parameters'!$E39))/1000000)</f>
        <v>30241.689747388235</v>
      </c>
      <c r="R191" s="67">
        <f>IF(R130="","",((VLOOKUP(ROUND(R112,2),'EF Curves'!$A$12:$I$111,'Analysis Matrices'!$D$176,1)*R130*'Ship &amp; EF Parameters'!$C39)+(VLOOKUP(ROUND(R112,2),'EF Curves'!$A$12:$I$111,'Analysis Matrices'!$E$176,1)*R130*'Ship &amp; EF Parameters'!$D39)+(VLOOKUP(ROUND(R112,2),'EF Curves'!$A$12:$I$111,'Analysis Matrices'!$F$176,1)*R130*'Ship &amp; EF Parameters'!$E39))/1000000)</f>
        <v>29355.522353586588</v>
      </c>
      <c r="S191" s="67">
        <f>IF(S130="","",((VLOOKUP(ROUND(S112,2),'EF Curves'!$A$12:$I$111,'Analysis Matrices'!$D$176,1)*S130*'Ship &amp; EF Parameters'!$C39)+(VLOOKUP(ROUND(S112,2),'EF Curves'!$A$12:$I$111,'Analysis Matrices'!$E$176,1)*S130*'Ship &amp; EF Parameters'!$D39)+(VLOOKUP(ROUND(S112,2),'EF Curves'!$A$12:$I$111,'Analysis Matrices'!$F$176,1)*S130*'Ship &amp; EF Parameters'!$E39))/1000000)</f>
        <v>28468.113730834048</v>
      </c>
      <c r="T191" s="67">
        <f>IF(T130="","",((VLOOKUP(ROUND(T112,2),'EF Curves'!$A$12:$I$111,'Analysis Matrices'!$D$176,1)*T130*'Ship &amp; EF Parameters'!$C39)+(VLOOKUP(ROUND(T112,2),'EF Curves'!$A$12:$I$111,'Analysis Matrices'!$E$176,1)*T130*'Ship &amp; EF Parameters'!$D39)+(VLOOKUP(ROUND(T112,2),'EF Curves'!$A$12:$I$111,'Analysis Matrices'!$F$176,1)*T130*'Ship &amp; EF Parameters'!$E39))/1000000)</f>
        <v>27611.380032358589</v>
      </c>
      <c r="U191" s="67">
        <f>IF(U130="","",((VLOOKUP(ROUND(U112,2),'EF Curves'!$A$12:$I$111,'Analysis Matrices'!$D$176,1)*U130*'Ship &amp; EF Parameters'!$C39)+(VLOOKUP(ROUND(U112,2),'EF Curves'!$A$12:$I$111,'Analysis Matrices'!$E$176,1)*U130*'Ship &amp; EF Parameters'!$D39)+(VLOOKUP(ROUND(U112,2),'EF Curves'!$A$12:$I$111,'Analysis Matrices'!$F$176,1)*U130*'Ship &amp; EF Parameters'!$E39))/1000000)</f>
        <v>26783.192124347861</v>
      </c>
      <c r="V191" s="67">
        <f>IF(V130="","",((VLOOKUP(ROUND(V112,2),'EF Curves'!$A$12:$I$111,'Analysis Matrices'!$D$176,1)*V130*'Ship &amp; EF Parameters'!$C39)+(VLOOKUP(ROUND(V112,2),'EF Curves'!$A$12:$I$111,'Analysis Matrices'!$E$176,1)*V130*'Ship &amp; EF Parameters'!$D39)+(VLOOKUP(ROUND(V112,2),'EF Curves'!$A$12:$I$111,'Analysis Matrices'!$F$176,1)*V130*'Ship &amp; EF Parameters'!$E39))/1000000)</f>
        <v>25981.508384812892</v>
      </c>
      <c r="W191" s="67">
        <f>IF(W130="","",((VLOOKUP(ROUND(W112,2),'EF Curves'!$A$12:$I$111,'Analysis Matrices'!$D$176,1)*W130*'Ship &amp; EF Parameters'!$C39)+(VLOOKUP(ROUND(W112,2),'EF Curves'!$A$12:$I$111,'Analysis Matrices'!$E$176,1)*W130*'Ship &amp; EF Parameters'!$D39)+(VLOOKUP(ROUND(W112,2),'EF Curves'!$A$12:$I$111,'Analysis Matrices'!$F$176,1)*W130*'Ship &amp; EF Parameters'!$E39))/1000000)</f>
        <v>27304.739262220399</v>
      </c>
      <c r="X191" s="67">
        <f>IF(X130="","",((VLOOKUP(ROUND(X112,2),'EF Curves'!$A$12:$I$111,'Analysis Matrices'!$D$176,1)*X130*'Ship &amp; EF Parameters'!$C39)+(VLOOKUP(ROUND(X112,2),'EF Curves'!$A$12:$I$111,'Analysis Matrices'!$E$176,1)*X130*'Ship &amp; EF Parameters'!$D39)+(VLOOKUP(ROUND(X112,2),'EF Curves'!$A$12:$I$111,'Analysis Matrices'!$F$176,1)*X130*'Ship &amp; EF Parameters'!$E39))/1000000)</f>
        <v>26410.880548159734</v>
      </c>
      <c r="Y191" s="68">
        <f>IF(Y130="","",((VLOOKUP(ROUND(Y112,2),'EF Curves'!$A$12:$I$111,'Analysis Matrices'!$D$176,1)*Y130*'Ship &amp; EF Parameters'!$C39)+(VLOOKUP(ROUND(Y112,2),'EF Curves'!$A$12:$I$111,'Analysis Matrices'!$E$176,1)*Y130*'Ship &amp; EF Parameters'!$D39)+(VLOOKUP(ROUND(Y112,2),'EF Curves'!$A$12:$I$111,'Analysis Matrices'!$F$176,1)*Y130*'Ship &amp; EF Parameters'!$E39))/1000000)</f>
        <v>25612.594285464955</v>
      </c>
      <c r="Z191" s="66">
        <f>IF(Z130="","",((VLOOKUP(ROUND(Z112,2),'EF Curves'!$A$12:$I$111,'Analysis Matrices'!$D$176,1)*Z130*'Ship &amp; EF Parameters'!$C39)+(VLOOKUP(ROUND(Z112,2),'EF Curves'!$A$12:$I$111,'Analysis Matrices'!$E$176,1)*Z130*'Ship &amp; EF Parameters'!$D39)+(VLOOKUP(ROUND(Z112,2),'EF Curves'!$A$12:$I$111,'Analysis Matrices'!$F$176,1)*Z130*'Ship &amp; EF Parameters'!$E39))/1000000)</f>
        <v>59489.028472820966</v>
      </c>
      <c r="AA191" s="67">
        <f>IF(AA130="","",((VLOOKUP(ROUND(AA112,2),'EF Curves'!$A$12:$I$111,'Analysis Matrices'!$D$176,1)*AA130*'Ship &amp; EF Parameters'!$C39)+(VLOOKUP(ROUND(AA112,2),'EF Curves'!$A$12:$I$111,'Analysis Matrices'!$E$176,1)*AA130*'Ship &amp; EF Parameters'!$D39)+(VLOOKUP(ROUND(AA112,2),'EF Curves'!$A$12:$I$111,'Analysis Matrices'!$F$176,1)*AA130*'Ship &amp; EF Parameters'!$E39))/1000000)</f>
        <v>57669.002829261663</v>
      </c>
      <c r="AB191" s="67">
        <f>IF(AB130="","",((VLOOKUP(ROUND(AB112,2),'EF Curves'!$A$12:$I$111,'Analysis Matrices'!$D$176,1)*AB130*'Ship &amp; EF Parameters'!$C39)+(VLOOKUP(ROUND(AB112,2),'EF Curves'!$A$12:$I$111,'Analysis Matrices'!$E$176,1)*AB130*'Ship &amp; EF Parameters'!$D39)+(VLOOKUP(ROUND(AB112,2),'EF Curves'!$A$12:$I$111,'Analysis Matrices'!$F$176,1)*AB130*'Ship &amp; EF Parameters'!$E39))/1000000)</f>
        <v>55889.70510276813</v>
      </c>
      <c r="AC191" s="67">
        <f>IF(AC130="","",((VLOOKUP(ROUND(AC112,2),'EF Curves'!$A$12:$I$111,'Analysis Matrices'!$D$176,1)*AC130*'Ship &amp; EF Parameters'!$C39)+(VLOOKUP(ROUND(AC112,2),'EF Curves'!$A$12:$I$111,'Analysis Matrices'!$E$176,1)*AC130*'Ship &amp; EF Parameters'!$D39)+(VLOOKUP(ROUND(AC112,2),'EF Curves'!$A$12:$I$111,'Analysis Matrices'!$F$176,1)*AC130*'Ship &amp; EF Parameters'!$E39))/1000000)</f>
        <v>54251.978020552429</v>
      </c>
      <c r="AD191" s="67">
        <f>IF(AD130="","",((VLOOKUP(ROUND(AD112,2),'EF Curves'!$A$12:$I$111,'Analysis Matrices'!$D$176,1)*AD130*'Ship &amp; EF Parameters'!$C39)+(VLOOKUP(ROUND(AD112,2),'EF Curves'!$A$12:$I$111,'Analysis Matrices'!$E$176,1)*AD130*'Ship &amp; EF Parameters'!$D39)+(VLOOKUP(ROUND(AD112,2),'EF Curves'!$A$12:$I$111,'Analysis Matrices'!$F$176,1)*AD130*'Ship &amp; EF Parameters'!$E39))/1000000)</f>
        <v>52611.957021541406</v>
      </c>
      <c r="AE191" s="67">
        <f>IF(AE130="","",((VLOOKUP(ROUND(AE112,2),'EF Curves'!$A$12:$I$111,'Analysis Matrices'!$D$176,1)*AE130*'Ship &amp; EF Parameters'!$C39)+(VLOOKUP(ROUND(AE112,2),'EF Curves'!$A$12:$I$111,'Analysis Matrices'!$E$176,1)*AE130*'Ship &amp; EF Parameters'!$D39)+(VLOOKUP(ROUND(AE112,2),'EF Curves'!$A$12:$I$111,'Analysis Matrices'!$F$176,1)*AE130*'Ship &amp; EF Parameters'!$E39))/1000000)</f>
        <v>55281.011921325538</v>
      </c>
      <c r="AF191" s="67">
        <f>IF(AF130="","",((VLOOKUP(ROUND(AF112,2),'EF Curves'!$A$12:$I$111,'Analysis Matrices'!$D$176,1)*AF130*'Ship &amp; EF Parameters'!$C39)+(VLOOKUP(ROUND(AF112,2),'EF Curves'!$A$12:$I$111,'Analysis Matrices'!$E$176,1)*AF130*'Ship &amp; EF Parameters'!$D39)+(VLOOKUP(ROUND(AF112,2),'EF Curves'!$A$12:$I$111,'Analysis Matrices'!$F$176,1)*AF130*'Ship &amp; EF Parameters'!$E39))/1000000)</f>
        <v>53622.888873430638</v>
      </c>
      <c r="AG191" s="67">
        <f>IF(AG130="","",((VLOOKUP(ROUND(AG112,2),'EF Curves'!$A$12:$I$111,'Analysis Matrices'!$D$176,1)*AG130*'Ship &amp; EF Parameters'!$C39)+(VLOOKUP(ROUND(AG112,2),'EF Curves'!$A$12:$I$111,'Analysis Matrices'!$E$176,1)*AG130*'Ship &amp; EF Parameters'!$D39)+(VLOOKUP(ROUND(AG112,2),'EF Curves'!$A$12:$I$111,'Analysis Matrices'!$F$176,1)*AG130*'Ship &amp; EF Parameters'!$E39))/1000000)</f>
        <v>52017.830078454484</v>
      </c>
      <c r="AH191" s="67">
        <f>IF(AH130="","",((VLOOKUP(ROUND(AH112,2),'EF Curves'!$A$12:$I$111,'Analysis Matrices'!$D$176,1)*AH130*'Ship &amp; EF Parameters'!$C39)+(VLOOKUP(ROUND(AH112,2),'EF Curves'!$A$12:$I$111,'Analysis Matrices'!$E$176,1)*AH130*'Ship &amp; EF Parameters'!$D39)+(VLOOKUP(ROUND(AH112,2),'EF Curves'!$A$12:$I$111,'Analysis Matrices'!$F$176,1)*AH130*'Ship &amp; EF Parameters'!$E39))/1000000)</f>
        <v>50461.923193470604</v>
      </c>
      <c r="AI191" s="67">
        <f>IF(AI130="","",((VLOOKUP(ROUND(AI112,2),'EF Curves'!$A$12:$I$111,'Analysis Matrices'!$D$176,1)*AI130*'Ship &amp; EF Parameters'!$C39)+(VLOOKUP(ROUND(AI112,2),'EF Curves'!$A$12:$I$111,'Analysis Matrices'!$E$176,1)*AI130*'Ship &amp; EF Parameters'!$D39)+(VLOOKUP(ROUND(AI112,2),'EF Curves'!$A$12:$I$111,'Analysis Matrices'!$F$176,1)*AI130*'Ship &amp; EF Parameters'!$E39))/1000000)</f>
        <v>52564.595755052098</v>
      </c>
      <c r="AJ191" s="68">
        <f>IF(AJ130="","",((VLOOKUP(ROUND(AJ112,2),'EF Curves'!$A$12:$I$111,'Analysis Matrices'!$D$176,1)*AJ130*'Ship &amp; EF Parameters'!$C39)+(VLOOKUP(ROUND(AJ112,2),'EF Curves'!$A$12:$I$111,'Analysis Matrices'!$E$176,1)*AJ130*'Ship &amp; EF Parameters'!$D39)+(VLOOKUP(ROUND(AJ112,2),'EF Curves'!$A$12:$I$111,'Analysis Matrices'!$F$176,1)*AJ130*'Ship &amp; EF Parameters'!$E39))/1000000)</f>
        <v>50975.796221509605</v>
      </c>
      <c r="AK191" s="66">
        <f>IF(AK130="","",((VLOOKUP(ROUND(AK112,2),'EF Curves'!$A$12:$I$111,'Analysis Matrices'!$D$176,1)*AK130*'Ship &amp; EF Parameters'!$C39)+(VLOOKUP(ROUND(AK112,2),'EF Curves'!$A$12:$I$111,'Analysis Matrices'!$E$176,1)*AK130*'Ship &amp; EF Parameters'!$D39)+(VLOOKUP(ROUND(AK112,2),'EF Curves'!$A$12:$I$111,'Analysis Matrices'!$F$176,1)*AK130*'Ship &amp; EF Parameters'!$E39))/1000000)</f>
        <v>86788.788114457988</v>
      </c>
      <c r="AL191" s="67">
        <f>IF(AL130="","",((VLOOKUP(ROUND(AL112,2),'EF Curves'!$A$12:$I$111,'Analysis Matrices'!$D$176,1)*AL130*'Ship &amp; EF Parameters'!$C39)+(VLOOKUP(ROUND(AL112,2),'EF Curves'!$A$12:$I$111,'Analysis Matrices'!$E$176,1)*AL130*'Ship &amp; EF Parameters'!$D39)+(VLOOKUP(ROUND(AL112,2),'EF Curves'!$A$12:$I$111,'Analysis Matrices'!$F$176,1)*AL130*'Ship &amp; EF Parameters'!$E39))/1000000)</f>
        <v>84133.545223511872</v>
      </c>
      <c r="AM191" s="67">
        <f>IF(AM130="","",((VLOOKUP(ROUND(AM112,2),'EF Curves'!$A$12:$I$111,'Analysis Matrices'!$D$176,1)*AM130*'Ship &amp; EF Parameters'!$C39)+(VLOOKUP(ROUND(AM112,2),'EF Curves'!$A$12:$I$111,'Analysis Matrices'!$E$176,1)*AM130*'Ship &amp; EF Parameters'!$D39)+(VLOOKUP(ROUND(AM112,2),'EF Curves'!$A$12:$I$111,'Analysis Matrices'!$F$176,1)*AM130*'Ship &amp; EF Parameters'!$E39))/1000000)</f>
        <v>81537.720458148047</v>
      </c>
      <c r="AN191" s="67">
        <f>IF(AN130="","",((VLOOKUP(ROUND(AN112,2),'EF Curves'!$A$12:$I$111,'Analysis Matrices'!$D$176,1)*AN130*'Ship &amp; EF Parameters'!$C39)+(VLOOKUP(ROUND(AN112,2),'EF Curves'!$A$12:$I$111,'Analysis Matrices'!$E$176,1)*AN130*'Ship &amp; EF Parameters'!$D39)+(VLOOKUP(ROUND(AN112,2),'EF Curves'!$A$12:$I$111,'Analysis Matrices'!$F$176,1)*AN130*'Ship &amp; EF Parameters'!$E39))/1000000)</f>
        <v>79148.433687518278</v>
      </c>
      <c r="AO191" s="67">
        <f>IF(AO130="","",((VLOOKUP(ROUND(AO112,2),'EF Curves'!$A$12:$I$111,'Analysis Matrices'!$D$176,1)*AO130*'Ship &amp; EF Parameters'!$C39)+(VLOOKUP(ROUND(AO112,2),'EF Curves'!$A$12:$I$111,'Analysis Matrices'!$E$176,1)*AO130*'Ship &amp; EF Parameters'!$D39)+(VLOOKUP(ROUND(AO112,2),'EF Curves'!$A$12:$I$111,'Analysis Matrices'!$F$176,1)*AO130*'Ship &amp; EF Parameters'!$E39))/1000000)</f>
        <v>83152.117004936168</v>
      </c>
      <c r="AP191" s="67">
        <f>IF(AP130="","",((VLOOKUP(ROUND(AP112,2),'EF Curves'!$A$12:$I$111,'Analysis Matrices'!$D$176,1)*AP130*'Ship &amp; EF Parameters'!$C39)+(VLOOKUP(ROUND(AP112,2),'EF Curves'!$A$12:$I$111,'Analysis Matrices'!$E$176,1)*AP130*'Ship &amp; EF Parameters'!$D39)+(VLOOKUP(ROUND(AP112,2),'EF Curves'!$A$12:$I$111,'Analysis Matrices'!$F$176,1)*AP130*'Ship &amp; EF Parameters'!$E39))/1000000)</f>
        <v>80649.695474262626</v>
      </c>
      <c r="AQ191" s="67">
        <f>IF(AQ130="","",((VLOOKUP(ROUND(AQ112,2),'EF Curves'!$A$12:$I$111,'Analysis Matrices'!$D$176,1)*AQ130*'Ship &amp; EF Parameters'!$C39)+(VLOOKUP(ROUND(AQ112,2),'EF Curves'!$A$12:$I$111,'Analysis Matrices'!$E$176,1)*AQ130*'Ship &amp; EF Parameters'!$D39)+(VLOOKUP(ROUND(AQ112,2),'EF Curves'!$A$12:$I$111,'Analysis Matrices'!$F$176,1)*AQ130*'Ship &amp; EF Parameters'!$E39))/1000000)</f>
        <v>78230.652945484399</v>
      </c>
      <c r="AR191" s="67">
        <f>IF(AR130="","",((VLOOKUP(ROUND(AR112,2),'EF Curves'!$A$12:$I$111,'Analysis Matrices'!$D$176,1)*AR130*'Ship &amp; EF Parameters'!$C39)+(VLOOKUP(ROUND(AR112,2),'EF Curves'!$A$12:$I$111,'Analysis Matrices'!$E$176,1)*AR130*'Ship &amp; EF Parameters'!$D39)+(VLOOKUP(ROUND(AR112,2),'EF Curves'!$A$12:$I$111,'Analysis Matrices'!$F$176,1)*AR130*'Ship &amp; EF Parameters'!$E39))/1000000)</f>
        <v>75889.026073361703</v>
      </c>
      <c r="AS191" s="67">
        <f>IF(AS130="","",((VLOOKUP(ROUND(AS112,2),'EF Curves'!$A$12:$I$111,'Analysis Matrices'!$D$176,1)*AS130*'Ship &amp; EF Parameters'!$C39)+(VLOOKUP(ROUND(AS112,2),'EF Curves'!$A$12:$I$111,'Analysis Matrices'!$E$176,1)*AS130*'Ship &amp; EF Parameters'!$D39)+(VLOOKUP(ROUND(AS112,2),'EF Curves'!$A$12:$I$111,'Analysis Matrices'!$F$176,1)*AS130*'Ship &amp; EF Parameters'!$E39))/1000000)</f>
        <v>79282.115365083984</v>
      </c>
      <c r="AT191" s="67">
        <f>IF(AT130="","",((VLOOKUP(ROUND(AT112,2),'EF Curves'!$A$12:$I$111,'Analysis Matrices'!$D$176,1)*AT130*'Ship &amp; EF Parameters'!$C39)+(VLOOKUP(ROUND(AT112,2),'EF Curves'!$A$12:$I$111,'Analysis Matrices'!$E$176,1)*AT130*'Ship &amp; EF Parameters'!$D39)+(VLOOKUP(ROUND(AT112,2),'EF Curves'!$A$12:$I$111,'Analysis Matrices'!$F$176,1)*AT130*'Ship &amp; EF Parameters'!$E39))/1000000)</f>
        <v>76686.704765932154</v>
      </c>
      <c r="AU191" s="68">
        <f>IF(AU130="","",((VLOOKUP(ROUND(AU112,2),'EF Curves'!$A$12:$I$111,'Analysis Matrices'!$D$176,1)*AU130*'Ship &amp; EF Parameters'!$C39)+(VLOOKUP(ROUND(AU112,2),'EF Curves'!$A$12:$I$111,'Analysis Matrices'!$E$176,1)*AU130*'Ship &amp; EF Parameters'!$D39)+(VLOOKUP(ROUND(AU112,2),'EF Curves'!$A$12:$I$111,'Analysis Matrices'!$F$176,1)*AU130*'Ship &amp; EF Parameters'!$E39))/1000000)</f>
        <v>74368.798597133893</v>
      </c>
      <c r="AV191" s="66">
        <f>IF(AV130="","",((VLOOKUP(ROUND(AV112,2),'EF Curves'!$A$12:$I$111,'Analysis Matrices'!$D$176,1)*AV130*'Ship &amp; EF Parameters'!$C39)+(VLOOKUP(ROUND(AV112,2),'EF Curves'!$A$12:$I$111,'Analysis Matrices'!$E$176,1)*AV130*'Ship &amp; EF Parameters'!$D39)+(VLOOKUP(ROUND(AV112,2),'EF Curves'!$A$12:$I$111,'Analysis Matrices'!$F$176,1)*AV130*'Ship &amp; EF Parameters'!$E39))/1000000)</f>
        <v>114088.54775609504</v>
      </c>
      <c r="AW191" s="67">
        <f>IF(AW130="","",((VLOOKUP(ROUND(AW112,2),'EF Curves'!$A$12:$I$111,'Analysis Matrices'!$D$176,1)*AW130*'Ship &amp; EF Parameters'!$C39)+(VLOOKUP(ROUND(AW112,2),'EF Curves'!$A$12:$I$111,'Analysis Matrices'!$E$176,1)*AW130*'Ship &amp; EF Parameters'!$D39)+(VLOOKUP(ROUND(AW112,2),'EF Curves'!$A$12:$I$111,'Analysis Matrices'!$F$176,1)*AW130*'Ship &amp; EF Parameters'!$E39))/1000000)</f>
        <v>110598.08761776211</v>
      </c>
      <c r="AX191" s="67">
        <f>IF(AX130="","",((VLOOKUP(ROUND(AX112,2),'EF Curves'!$A$12:$I$111,'Analysis Matrices'!$D$176,1)*AX130*'Ship &amp; EF Parameters'!$C39)+(VLOOKUP(ROUND(AX112,2),'EF Curves'!$A$12:$I$111,'Analysis Matrices'!$E$176,1)*AX130*'Ship &amp; EF Parameters'!$D39)+(VLOOKUP(ROUND(AX112,2),'EF Curves'!$A$12:$I$111,'Analysis Matrices'!$F$176,1)*AX130*'Ship &amp; EF Parameters'!$E39))/1000000)</f>
        <v>107185.73581352791</v>
      </c>
      <c r="AY191" s="67">
        <f>IF(AY130="","",((VLOOKUP(ROUND(AY112,2),'EF Curves'!$A$12:$I$111,'Analysis Matrices'!$D$176,1)*AY130*'Ship &amp; EF Parameters'!$C39)+(VLOOKUP(ROUND(AY112,2),'EF Curves'!$A$12:$I$111,'Analysis Matrices'!$E$176,1)*AY130*'Ship &amp; EF Parameters'!$D39)+(VLOOKUP(ROUND(AY112,2),'EF Curves'!$A$12:$I$111,'Analysis Matrices'!$F$176,1)*AY130*'Ship &amp; EF Parameters'!$E39))/1000000)</f>
        <v>112715.29680069113</v>
      </c>
      <c r="AZ191" s="67">
        <f>IF(AZ130="","",((VLOOKUP(ROUND(AZ112,2),'EF Curves'!$A$12:$I$111,'Analysis Matrices'!$D$176,1)*AZ130*'Ship &amp; EF Parameters'!$C39)+(VLOOKUP(ROUND(AZ112,2),'EF Curves'!$A$12:$I$111,'Analysis Matrices'!$E$176,1)*AZ130*'Ship &amp; EF Parameters'!$D39)+(VLOOKUP(ROUND(AZ112,2),'EF Curves'!$A$12:$I$111,'Analysis Matrices'!$F$176,1)*AZ130*'Ship &amp; EF Parameters'!$E39))/1000000)</f>
        <v>109307.94723653582</v>
      </c>
      <c r="BA191" s="67">
        <f>IF(BA130="","",((VLOOKUP(ROUND(BA112,2),'EF Curves'!$A$12:$I$111,'Analysis Matrices'!$D$176,1)*BA130*'Ship &amp; EF Parameters'!$C39)+(VLOOKUP(ROUND(BA112,2),'EF Curves'!$A$12:$I$111,'Analysis Matrices'!$E$176,1)*BA130*'Ship &amp; EF Parameters'!$D39)+(VLOOKUP(ROUND(BA112,2),'EF Curves'!$A$12:$I$111,'Analysis Matrices'!$F$176,1)*BA130*'Ship &amp; EF Parameters'!$E39))/1000000)</f>
        <v>106018.37902719964</v>
      </c>
      <c r="BB191" s="67">
        <f>IF(BB130="","",((VLOOKUP(ROUND(BB112,2),'EF Curves'!$A$12:$I$111,'Analysis Matrices'!$D$176,1)*BB130*'Ship &amp; EF Parameters'!$C39)+(VLOOKUP(ROUND(BB112,2),'EF Curves'!$A$12:$I$111,'Analysis Matrices'!$E$176,1)*BB130*'Ship &amp; EF Parameters'!$D39)+(VLOOKUP(ROUND(BB112,2),'EF Curves'!$A$12:$I$111,'Analysis Matrices'!$F$176,1)*BB130*'Ship &amp; EF Parameters'!$E39))/1000000)</f>
        <v>102838.41701753822</v>
      </c>
      <c r="BC191" s="67">
        <f>IF(BC130="","",((VLOOKUP(ROUND(BC112,2),'EF Curves'!$A$12:$I$111,'Analysis Matrices'!$D$176,1)*BC130*'Ship &amp; EF Parameters'!$C39)+(VLOOKUP(ROUND(BC112,2),'EF Curves'!$A$12:$I$111,'Analysis Matrices'!$E$176,1)*BC130*'Ship &amp; EF Parameters'!$D39)+(VLOOKUP(ROUND(BC112,2),'EF Curves'!$A$12:$I$111,'Analysis Matrices'!$F$176,1)*BC130*'Ship &amp; EF Parameters'!$E39))/1000000)</f>
        <v>107434.08530428956</v>
      </c>
      <c r="BD191" s="67">
        <f>IF(BD130="","",((VLOOKUP(ROUND(BD112,2),'EF Curves'!$A$12:$I$111,'Analysis Matrices'!$D$176,1)*BD130*'Ship &amp; EF Parameters'!$C39)+(VLOOKUP(ROUND(BD112,2),'EF Curves'!$A$12:$I$111,'Analysis Matrices'!$E$176,1)*BD130*'Ship &amp; EF Parameters'!$D39)+(VLOOKUP(ROUND(BD112,2),'EF Curves'!$A$12:$I$111,'Analysis Matrices'!$F$176,1)*BD130*'Ship &amp; EF Parameters'!$E39))/1000000)</f>
        <v>104220.6211371996</v>
      </c>
      <c r="BE191" s="67">
        <f>IF(BE130="","",((VLOOKUP(ROUND(BE112,2),'EF Curves'!$A$12:$I$111,'Analysis Matrices'!$D$176,1)*BE130*'Ship &amp; EF Parameters'!$C39)+(VLOOKUP(ROUND(BE112,2),'EF Curves'!$A$12:$I$111,'Analysis Matrices'!$E$176,1)*BE130*'Ship &amp; EF Parameters'!$D39)+(VLOOKUP(ROUND(BE112,2),'EF Curves'!$A$12:$I$111,'Analysis Matrices'!$F$176,1)*BE130*'Ship &amp; EF Parameters'!$E39))/1000000)</f>
        <v>100808.81377681224</v>
      </c>
      <c r="BF191" s="68">
        <f>IF(BF130="","",((VLOOKUP(ROUND(BF112,2),'EF Curves'!$A$12:$I$111,'Analysis Matrices'!$D$176,1)*BF130*'Ship &amp; EF Parameters'!$C39)+(VLOOKUP(ROUND(BF112,2),'EF Curves'!$A$12:$I$111,'Analysis Matrices'!$E$176,1)*BF130*'Ship &amp; EF Parameters'!$D39)+(VLOOKUP(ROUND(BF112,2),'EF Curves'!$A$12:$I$111,'Analysis Matrices'!$F$176,1)*BF130*'Ship &amp; EF Parameters'!$E39))/1000000)</f>
        <v>97761.800972758152</v>
      </c>
      <c r="BG191" s="41"/>
      <c r="BH191" s="41"/>
      <c r="BI191" s="41"/>
      <c r="BJ191" s="41"/>
      <c r="BK191" s="41"/>
      <c r="BL191" s="41"/>
      <c r="BM191" s="41"/>
      <c r="BN191" s="41"/>
      <c r="BO191" s="41"/>
      <c r="BP191" s="41"/>
      <c r="BQ191" s="41"/>
      <c r="BR191" s="41"/>
      <c r="BS191" s="41"/>
      <c r="BT191" s="41"/>
      <c r="BU191" s="41"/>
      <c r="BV191" s="41"/>
      <c r="BW191" s="41"/>
      <c r="BX191" s="41"/>
      <c r="BY191" s="41"/>
    </row>
    <row r="192" spans="1:77" s="40" customFormat="1">
      <c r="D192" s="41"/>
      <c r="E192" s="41"/>
      <c r="F192" s="41"/>
      <c r="G192" s="41"/>
      <c r="H192" s="41"/>
      <c r="I192" s="41"/>
      <c r="J192" s="41"/>
      <c r="K192" s="41"/>
      <c r="L192" s="41"/>
      <c r="M192" s="41"/>
      <c r="N192" s="41"/>
      <c r="O192" s="41"/>
      <c r="P192" s="41"/>
      <c r="Q192" s="41"/>
      <c r="R192" s="41"/>
      <c r="S192" s="41"/>
      <c r="T192" s="41"/>
      <c r="U192" s="41"/>
      <c r="V192" s="41"/>
      <c r="W192" s="41"/>
      <c r="X192" s="41"/>
      <c r="Y192" s="41"/>
      <c r="Z192" s="41"/>
      <c r="AA192" s="41"/>
      <c r="AB192" s="41"/>
      <c r="AC192" s="41"/>
      <c r="AD192" s="41"/>
      <c r="AE192" s="41"/>
      <c r="AF192" s="41"/>
      <c r="AG192" s="41"/>
      <c r="AH192" s="41"/>
      <c r="AI192" s="41"/>
      <c r="AJ192" s="41"/>
      <c r="AK192" s="41"/>
      <c r="AL192" s="41"/>
      <c r="AM192" s="41"/>
      <c r="AN192" s="41"/>
      <c r="AO192" s="41"/>
      <c r="AP192" s="41"/>
      <c r="AQ192" s="41"/>
      <c r="AR192" s="41"/>
      <c r="AS192" s="41"/>
      <c r="AT192" s="41"/>
      <c r="AU192" s="41"/>
      <c r="AV192" s="41"/>
      <c r="AW192" s="41"/>
      <c r="AX192" s="41"/>
      <c r="AY192" s="41"/>
      <c r="AZ192" s="41"/>
      <c r="BA192" s="41"/>
      <c r="BB192" s="41"/>
      <c r="BC192" s="41"/>
      <c r="BD192" s="41"/>
      <c r="BE192" s="41"/>
      <c r="BF192" s="41"/>
      <c r="BG192" s="41"/>
      <c r="BH192" s="41"/>
      <c r="BI192" s="41"/>
      <c r="BJ192" s="41"/>
      <c r="BK192" s="41"/>
      <c r="BL192" s="41"/>
      <c r="BM192" s="41"/>
      <c r="BN192" s="41"/>
      <c r="BO192" s="41"/>
      <c r="BP192" s="41"/>
      <c r="BQ192" s="41"/>
      <c r="BR192" s="41"/>
      <c r="BS192" s="41"/>
      <c r="BT192" s="41"/>
      <c r="BU192" s="41"/>
      <c r="BV192" s="41"/>
      <c r="BW192" s="41"/>
      <c r="BX192" s="41"/>
      <c r="BY192" s="41"/>
    </row>
    <row r="193" spans="1:77" s="40" customFormat="1">
      <c r="D193" s="41"/>
      <c r="E193" s="41"/>
      <c r="F193" s="41"/>
      <c r="G193" s="41"/>
      <c r="H193" s="41"/>
      <c r="I193" s="41"/>
      <c r="J193" s="41"/>
      <c r="K193" s="41"/>
      <c r="L193" s="41"/>
      <c r="M193" s="41"/>
      <c r="N193" s="41"/>
      <c r="O193" s="41"/>
      <c r="P193" s="41"/>
      <c r="Q193" s="41"/>
      <c r="R193" s="41"/>
      <c r="S193" s="41"/>
      <c r="T193" s="41"/>
      <c r="U193" s="41"/>
      <c r="V193" s="41"/>
      <c r="W193" s="41"/>
      <c r="X193" s="41"/>
      <c r="Y193" s="41"/>
      <c r="Z193" s="41"/>
      <c r="AA193" s="41"/>
      <c r="AB193" s="41"/>
      <c r="AC193" s="41"/>
      <c r="AD193" s="41"/>
      <c r="AE193" s="41"/>
      <c r="AF193" s="41"/>
      <c r="AG193" s="41"/>
      <c r="AH193" s="41"/>
      <c r="AI193" s="41"/>
      <c r="AJ193" s="41"/>
      <c r="AK193" s="41"/>
      <c r="AL193" s="41"/>
      <c r="AM193" s="41"/>
      <c r="AN193" s="41"/>
      <c r="AO193" s="41"/>
      <c r="AP193" s="41"/>
      <c r="AQ193" s="41"/>
      <c r="AR193" s="41"/>
      <c r="AS193" s="41"/>
      <c r="AT193" s="41"/>
      <c r="AU193" s="41"/>
      <c r="AV193" s="41"/>
      <c r="AW193" s="41"/>
      <c r="AX193" s="41"/>
      <c r="AY193" s="41"/>
      <c r="AZ193" s="41"/>
      <c r="BA193" s="41"/>
      <c r="BB193" s="41"/>
      <c r="BC193" s="41"/>
      <c r="BD193" s="41"/>
      <c r="BE193" s="41"/>
      <c r="BF193" s="41"/>
      <c r="BG193" s="41"/>
      <c r="BH193" s="41"/>
      <c r="BI193" s="41"/>
      <c r="BJ193" s="41"/>
      <c r="BK193" s="41"/>
      <c r="BL193" s="41"/>
      <c r="BM193" s="41"/>
      <c r="BN193" s="41"/>
      <c r="BO193" s="41"/>
      <c r="BP193" s="41"/>
      <c r="BQ193" s="41"/>
      <c r="BR193" s="41"/>
      <c r="BS193" s="41"/>
      <c r="BT193" s="41"/>
      <c r="BU193" s="41"/>
      <c r="BV193" s="41"/>
      <c r="BW193" s="41"/>
      <c r="BX193" s="41"/>
      <c r="BY193" s="41"/>
    </row>
    <row r="194" spans="1:77" s="40" customFormat="1">
      <c r="D194" s="41"/>
      <c r="E194" s="41"/>
      <c r="F194" s="41"/>
      <c r="G194" s="41"/>
      <c r="H194" s="41"/>
      <c r="I194" s="41"/>
      <c r="J194" s="41"/>
      <c r="K194" s="41"/>
      <c r="L194" s="41"/>
      <c r="M194" s="41"/>
      <c r="N194" s="41"/>
      <c r="O194" s="41"/>
      <c r="P194" s="41"/>
      <c r="Q194" s="41"/>
      <c r="R194" s="41"/>
      <c r="S194" s="41"/>
      <c r="T194" s="41"/>
      <c r="U194" s="41"/>
      <c r="V194" s="41"/>
      <c r="W194" s="41"/>
      <c r="X194" s="41"/>
      <c r="Y194" s="41"/>
      <c r="Z194" s="41"/>
      <c r="AA194" s="41"/>
      <c r="AB194" s="41"/>
      <c r="AC194" s="41"/>
      <c r="AD194" s="41"/>
      <c r="AE194" s="41"/>
      <c r="AF194" s="41"/>
      <c r="AG194" s="41"/>
      <c r="AH194" s="41"/>
      <c r="AI194" s="41"/>
      <c r="AJ194" s="41"/>
      <c r="AK194" s="41"/>
      <c r="AL194" s="41"/>
      <c r="AM194" s="41"/>
      <c r="AN194" s="41"/>
      <c r="AO194" s="41"/>
      <c r="AP194" s="41"/>
      <c r="AQ194" s="41"/>
      <c r="AR194" s="41"/>
      <c r="AS194" s="41"/>
      <c r="AT194" s="41"/>
      <c r="AU194" s="41"/>
      <c r="AV194" s="41"/>
      <c r="AW194" s="41"/>
      <c r="AX194" s="41"/>
      <c r="AY194" s="41"/>
      <c r="AZ194" s="41"/>
      <c r="BA194" s="41"/>
      <c r="BB194" s="41"/>
      <c r="BC194" s="41"/>
      <c r="BD194" s="41"/>
      <c r="BE194" s="41"/>
      <c r="BF194" s="41"/>
      <c r="BG194" s="41"/>
      <c r="BH194" s="41"/>
      <c r="BI194" s="41"/>
      <c r="BJ194" s="41"/>
      <c r="BK194" s="41"/>
      <c r="BL194" s="41"/>
      <c r="BM194" s="41"/>
      <c r="BN194" s="41"/>
      <c r="BO194" s="41"/>
      <c r="BP194" s="41"/>
      <c r="BQ194" s="41"/>
      <c r="BR194" s="41"/>
      <c r="BS194" s="41"/>
      <c r="BT194" s="41"/>
      <c r="BU194" s="41"/>
      <c r="BV194" s="41"/>
      <c r="BW194" s="41"/>
      <c r="BX194" s="41"/>
      <c r="BY194" s="41"/>
    </row>
    <row r="195" spans="1:77" s="40" customFormat="1">
      <c r="D195" s="41"/>
      <c r="E195" s="41"/>
      <c r="F195" s="41"/>
      <c r="G195" s="41"/>
      <c r="H195" s="41"/>
      <c r="I195" s="41"/>
      <c r="J195" s="41"/>
      <c r="K195" s="41"/>
      <c r="L195" s="41"/>
      <c r="M195" s="41"/>
      <c r="N195" s="41"/>
      <c r="O195" s="41"/>
      <c r="P195" s="41"/>
      <c r="Q195" s="41"/>
      <c r="R195" s="41"/>
      <c r="S195" s="41"/>
      <c r="T195" s="41"/>
      <c r="U195" s="41"/>
      <c r="V195" s="41"/>
      <c r="W195" s="41"/>
      <c r="X195" s="41"/>
      <c r="Y195" s="41"/>
      <c r="Z195" s="41"/>
      <c r="AA195" s="41"/>
      <c r="AB195" s="41"/>
      <c r="AC195" s="41"/>
      <c r="AD195" s="41"/>
      <c r="AE195" s="41"/>
      <c r="AF195" s="41"/>
      <c r="AG195" s="41"/>
      <c r="AH195" s="41"/>
      <c r="AI195" s="41"/>
      <c r="AJ195" s="41"/>
      <c r="AK195" s="41"/>
      <c r="AL195" s="41"/>
      <c r="AM195" s="41"/>
      <c r="AN195" s="41"/>
      <c r="AO195" s="41"/>
      <c r="AP195" s="41"/>
      <c r="AQ195" s="41"/>
      <c r="AR195" s="41"/>
      <c r="AS195" s="41"/>
      <c r="AT195" s="41"/>
      <c r="AU195" s="41"/>
      <c r="AV195" s="41"/>
      <c r="AW195" s="41"/>
      <c r="AX195" s="41"/>
      <c r="AY195" s="41"/>
      <c r="AZ195" s="41"/>
      <c r="BA195" s="41"/>
      <c r="BB195" s="41"/>
      <c r="BC195" s="41"/>
      <c r="BD195" s="41"/>
      <c r="BE195" s="41"/>
      <c r="BF195" s="41"/>
      <c r="BG195" s="41"/>
      <c r="BH195" s="41"/>
      <c r="BI195" s="41"/>
      <c r="BJ195" s="41"/>
      <c r="BK195" s="41"/>
      <c r="BL195" s="41"/>
      <c r="BM195" s="41"/>
      <c r="BN195" s="41"/>
      <c r="BO195" s="41"/>
      <c r="BP195" s="41"/>
      <c r="BQ195" s="41"/>
      <c r="BR195" s="41"/>
      <c r="BS195" s="41"/>
      <c r="BT195" s="41"/>
      <c r="BU195" s="41"/>
      <c r="BV195" s="41"/>
      <c r="BW195" s="41"/>
      <c r="BX195" s="41"/>
      <c r="BY195" s="41"/>
    </row>
    <row r="196" spans="1:77" s="40" customFormat="1" ht="18.75">
      <c r="A196" s="98" t="s">
        <v>149</v>
      </c>
      <c r="D196" s="283"/>
      <c r="E196" s="283"/>
      <c r="F196" s="283"/>
      <c r="G196" s="283"/>
      <c r="H196" s="283"/>
      <c r="I196" s="283"/>
      <c r="J196" s="283"/>
      <c r="K196" s="283"/>
      <c r="L196" s="283"/>
      <c r="M196" s="283"/>
      <c r="N196" s="283"/>
      <c r="O196" s="283"/>
      <c r="P196" s="283"/>
      <c r="Q196" s="283"/>
      <c r="R196" s="283"/>
      <c r="S196" s="283"/>
      <c r="T196" s="283"/>
      <c r="U196" s="283"/>
      <c r="V196" s="283"/>
      <c r="W196" s="283"/>
      <c r="X196" s="283"/>
      <c r="Y196" s="283"/>
      <c r="Z196" s="283"/>
      <c r="AA196" s="283"/>
      <c r="AB196" s="283"/>
      <c r="AC196" s="283"/>
      <c r="AD196" s="283"/>
      <c r="AE196" s="283"/>
      <c r="AF196" s="283"/>
      <c r="AG196" s="283"/>
      <c r="AH196" s="283"/>
      <c r="AI196" s="283"/>
      <c r="AJ196" s="283"/>
      <c r="AK196" s="283"/>
      <c r="AL196" s="283"/>
      <c r="AM196" s="283"/>
      <c r="AN196" s="283"/>
      <c r="AO196" s="283"/>
      <c r="AP196" s="283"/>
      <c r="AQ196" s="283"/>
      <c r="AR196" s="283"/>
      <c r="AS196" s="283"/>
      <c r="AT196" s="283"/>
      <c r="AU196" s="283"/>
      <c r="AV196" s="283"/>
      <c r="AW196" s="283"/>
      <c r="AX196" s="283"/>
      <c r="AY196" s="283"/>
      <c r="AZ196" s="283"/>
      <c r="BA196" s="283"/>
      <c r="BB196" s="283"/>
      <c r="BC196" s="283"/>
      <c r="BD196" s="283"/>
      <c r="BE196" s="283"/>
      <c r="BF196" s="283"/>
      <c r="BG196" s="41"/>
      <c r="BH196" s="41"/>
      <c r="BI196" s="41"/>
      <c r="BJ196" s="41"/>
      <c r="BK196" s="41"/>
      <c r="BL196" s="41"/>
      <c r="BM196" s="41"/>
      <c r="BN196" s="41"/>
      <c r="BO196" s="41"/>
      <c r="BP196" s="41"/>
      <c r="BQ196" s="41"/>
      <c r="BR196" s="41"/>
      <c r="BS196" s="41"/>
      <c r="BT196" s="41"/>
      <c r="BU196" s="41"/>
      <c r="BV196" s="41"/>
      <c r="BW196" s="41"/>
      <c r="BX196" s="41"/>
      <c r="BY196" s="41"/>
    </row>
    <row r="197" spans="1:77" s="40" customFormat="1" ht="18.75">
      <c r="A197" s="44"/>
      <c r="B197" s="45"/>
      <c r="C197" s="45"/>
      <c r="D197" s="277" t="s">
        <v>70</v>
      </c>
      <c r="E197" s="278"/>
      <c r="F197" s="278"/>
      <c r="G197" s="278"/>
      <c r="H197" s="278"/>
      <c r="I197" s="278"/>
      <c r="J197" s="278"/>
      <c r="K197" s="278"/>
      <c r="L197" s="278"/>
      <c r="M197" s="278"/>
      <c r="N197" s="279"/>
      <c r="O197" s="277" t="s">
        <v>70</v>
      </c>
      <c r="P197" s="278"/>
      <c r="Q197" s="278"/>
      <c r="R197" s="278"/>
      <c r="S197" s="278"/>
      <c r="T197" s="278"/>
      <c r="U197" s="278"/>
      <c r="V197" s="278"/>
      <c r="W197" s="278"/>
      <c r="X197" s="278"/>
      <c r="Y197" s="279"/>
      <c r="Z197" s="277" t="s">
        <v>70</v>
      </c>
      <c r="AA197" s="278"/>
      <c r="AB197" s="278"/>
      <c r="AC197" s="278"/>
      <c r="AD197" s="278"/>
      <c r="AE197" s="278"/>
      <c r="AF197" s="278"/>
      <c r="AG197" s="278"/>
      <c r="AH197" s="278"/>
      <c r="AI197" s="278"/>
      <c r="AJ197" s="279"/>
      <c r="AK197" s="277" t="s">
        <v>70</v>
      </c>
      <c r="AL197" s="278"/>
      <c r="AM197" s="278"/>
      <c r="AN197" s="278"/>
      <c r="AO197" s="278"/>
      <c r="AP197" s="278"/>
      <c r="AQ197" s="278"/>
      <c r="AR197" s="278"/>
      <c r="AS197" s="278"/>
      <c r="AT197" s="278"/>
      <c r="AU197" s="279"/>
      <c r="AV197" s="277" t="s">
        <v>70</v>
      </c>
      <c r="AW197" s="278"/>
      <c r="AX197" s="278"/>
      <c r="AY197" s="278"/>
      <c r="AZ197" s="278"/>
      <c r="BA197" s="278"/>
      <c r="BB197" s="278"/>
      <c r="BC197" s="278"/>
      <c r="BD197" s="278"/>
      <c r="BE197" s="278"/>
      <c r="BF197" s="279"/>
      <c r="BG197" s="41"/>
      <c r="BH197" s="41"/>
      <c r="BI197" s="41"/>
      <c r="BJ197" s="41"/>
      <c r="BK197" s="41"/>
      <c r="BL197" s="41"/>
      <c r="BM197" s="41"/>
      <c r="BN197" s="41"/>
      <c r="BO197" s="41"/>
      <c r="BP197" s="41"/>
      <c r="BQ197" s="41"/>
      <c r="BR197" s="41"/>
      <c r="BS197" s="41"/>
      <c r="BT197" s="41"/>
      <c r="BU197" s="41"/>
      <c r="BV197" s="41"/>
      <c r="BW197" s="41"/>
      <c r="BX197" s="41"/>
      <c r="BY197" s="41"/>
    </row>
    <row r="198" spans="1:77" s="40" customFormat="1">
      <c r="A198" s="44" t="s">
        <v>0</v>
      </c>
      <c r="B198" s="45" t="s">
        <v>3</v>
      </c>
      <c r="C198" s="45"/>
      <c r="D198" s="277" t="s">
        <v>16</v>
      </c>
      <c r="E198" s="278"/>
      <c r="F198" s="278"/>
      <c r="G198" s="278"/>
      <c r="H198" s="278"/>
      <c r="I198" s="278"/>
      <c r="J198" s="278"/>
      <c r="K198" s="278"/>
      <c r="L198" s="278"/>
      <c r="M198" s="278"/>
      <c r="N198" s="279"/>
      <c r="O198" s="277" t="s">
        <v>8</v>
      </c>
      <c r="P198" s="278"/>
      <c r="Q198" s="278"/>
      <c r="R198" s="278"/>
      <c r="S198" s="278"/>
      <c r="T198" s="278"/>
      <c r="U198" s="278"/>
      <c r="V198" s="278"/>
      <c r="W198" s="278"/>
      <c r="X198" s="278"/>
      <c r="Y198" s="279"/>
      <c r="Z198" s="277" t="s">
        <v>9</v>
      </c>
      <c r="AA198" s="278"/>
      <c r="AB198" s="278"/>
      <c r="AC198" s="278"/>
      <c r="AD198" s="278"/>
      <c r="AE198" s="278"/>
      <c r="AF198" s="278"/>
      <c r="AG198" s="278"/>
      <c r="AH198" s="278"/>
      <c r="AI198" s="278"/>
      <c r="AJ198" s="279"/>
      <c r="AK198" s="277" t="s">
        <v>10</v>
      </c>
      <c r="AL198" s="278"/>
      <c r="AM198" s="278"/>
      <c r="AN198" s="278"/>
      <c r="AO198" s="278"/>
      <c r="AP198" s="278"/>
      <c r="AQ198" s="278"/>
      <c r="AR198" s="278"/>
      <c r="AS198" s="278"/>
      <c r="AT198" s="278"/>
      <c r="AU198" s="279"/>
      <c r="AV198" s="277" t="s">
        <v>11</v>
      </c>
      <c r="AW198" s="278"/>
      <c r="AX198" s="278"/>
      <c r="AY198" s="278"/>
      <c r="AZ198" s="278"/>
      <c r="BA198" s="278"/>
      <c r="BB198" s="278"/>
      <c r="BC198" s="278"/>
      <c r="BD198" s="278"/>
      <c r="BE198" s="278"/>
      <c r="BF198" s="279"/>
      <c r="BG198" s="41"/>
      <c r="BH198" s="41"/>
      <c r="BI198" s="41"/>
      <c r="BJ198" s="41"/>
      <c r="BK198" s="41"/>
      <c r="BL198" s="41"/>
      <c r="BM198" s="41"/>
      <c r="BN198" s="41"/>
      <c r="BO198" s="41"/>
      <c r="BP198" s="41"/>
      <c r="BQ198" s="41"/>
      <c r="BR198" s="41"/>
      <c r="BS198" s="41"/>
      <c r="BT198" s="41"/>
      <c r="BU198" s="41"/>
      <c r="BV198" s="41"/>
      <c r="BW198" s="41"/>
      <c r="BX198" s="41"/>
      <c r="BY198" s="41"/>
    </row>
    <row r="199" spans="1:77" s="40" customFormat="1">
      <c r="A199" s="44"/>
      <c r="B199" s="45"/>
      <c r="C199" s="45"/>
      <c r="D199" s="46" t="s">
        <v>18</v>
      </c>
      <c r="E199" s="47" t="s">
        <v>32</v>
      </c>
      <c r="F199" s="47" t="s">
        <v>33</v>
      </c>
      <c r="G199" s="47" t="s">
        <v>34</v>
      </c>
      <c r="H199" s="47" t="s">
        <v>19</v>
      </c>
      <c r="I199" s="47" t="s">
        <v>35</v>
      </c>
      <c r="J199" s="47" t="s">
        <v>20</v>
      </c>
      <c r="K199" s="47" t="s">
        <v>36</v>
      </c>
      <c r="L199" s="47" t="s">
        <v>21</v>
      </c>
      <c r="M199" s="47" t="s">
        <v>38</v>
      </c>
      <c r="N199" s="47" t="s">
        <v>39</v>
      </c>
      <c r="O199" s="46" t="s">
        <v>18</v>
      </c>
      <c r="P199" s="47" t="s">
        <v>32</v>
      </c>
      <c r="Q199" s="47" t="s">
        <v>33</v>
      </c>
      <c r="R199" s="47" t="s">
        <v>34</v>
      </c>
      <c r="S199" s="47" t="s">
        <v>19</v>
      </c>
      <c r="T199" s="47" t="s">
        <v>35</v>
      </c>
      <c r="U199" s="47" t="s">
        <v>20</v>
      </c>
      <c r="V199" s="47" t="s">
        <v>36</v>
      </c>
      <c r="W199" s="47" t="s">
        <v>21</v>
      </c>
      <c r="X199" s="47" t="s">
        <v>38</v>
      </c>
      <c r="Y199" s="47" t="s">
        <v>39</v>
      </c>
      <c r="Z199" s="46" t="s">
        <v>18</v>
      </c>
      <c r="AA199" s="47" t="s">
        <v>32</v>
      </c>
      <c r="AB199" s="47" t="s">
        <v>33</v>
      </c>
      <c r="AC199" s="47" t="s">
        <v>34</v>
      </c>
      <c r="AD199" s="47" t="s">
        <v>19</v>
      </c>
      <c r="AE199" s="47" t="s">
        <v>35</v>
      </c>
      <c r="AF199" s="47" t="s">
        <v>20</v>
      </c>
      <c r="AG199" s="47" t="s">
        <v>36</v>
      </c>
      <c r="AH199" s="47" t="s">
        <v>21</v>
      </c>
      <c r="AI199" s="47" t="s">
        <v>38</v>
      </c>
      <c r="AJ199" s="47" t="s">
        <v>39</v>
      </c>
      <c r="AK199" s="46" t="s">
        <v>18</v>
      </c>
      <c r="AL199" s="47" t="s">
        <v>32</v>
      </c>
      <c r="AM199" s="47" t="s">
        <v>33</v>
      </c>
      <c r="AN199" s="47" t="s">
        <v>34</v>
      </c>
      <c r="AO199" s="47" t="s">
        <v>19</v>
      </c>
      <c r="AP199" s="47" t="s">
        <v>35</v>
      </c>
      <c r="AQ199" s="47" t="s">
        <v>20</v>
      </c>
      <c r="AR199" s="47" t="s">
        <v>36</v>
      </c>
      <c r="AS199" s="47" t="s">
        <v>21</v>
      </c>
      <c r="AT199" s="47" t="s">
        <v>38</v>
      </c>
      <c r="AU199" s="47" t="s">
        <v>39</v>
      </c>
      <c r="AV199" s="46" t="s">
        <v>18</v>
      </c>
      <c r="AW199" s="47" t="s">
        <v>32</v>
      </c>
      <c r="AX199" s="47" t="s">
        <v>33</v>
      </c>
      <c r="AY199" s="47" t="s">
        <v>34</v>
      </c>
      <c r="AZ199" s="47" t="s">
        <v>19</v>
      </c>
      <c r="BA199" s="47" t="s">
        <v>35</v>
      </c>
      <c r="BB199" s="47" t="s">
        <v>20</v>
      </c>
      <c r="BC199" s="47" t="s">
        <v>36</v>
      </c>
      <c r="BD199" s="47" t="s">
        <v>21</v>
      </c>
      <c r="BE199" s="47" t="s">
        <v>38</v>
      </c>
      <c r="BF199" s="47" t="s">
        <v>39</v>
      </c>
      <c r="BG199" s="41"/>
      <c r="BH199" s="41"/>
      <c r="BI199" s="41"/>
      <c r="BJ199" s="41"/>
      <c r="BK199" s="41"/>
      <c r="BL199" s="41"/>
      <c r="BM199" s="41"/>
      <c r="BN199" s="41"/>
      <c r="BO199" s="41"/>
      <c r="BP199" s="41"/>
      <c r="BQ199" s="41"/>
      <c r="BR199" s="41"/>
      <c r="BS199" s="41"/>
      <c r="BT199" s="41"/>
      <c r="BU199" s="41"/>
      <c r="BV199" s="41"/>
      <c r="BW199" s="41"/>
      <c r="BX199" s="41"/>
      <c r="BY199" s="41"/>
    </row>
    <row r="200" spans="1:77" s="40" customFormat="1">
      <c r="A200" s="44"/>
      <c r="B200" s="45"/>
      <c r="C200" s="45"/>
      <c r="D200" s="46" t="s">
        <v>26</v>
      </c>
      <c r="E200" s="47" t="s">
        <v>26</v>
      </c>
      <c r="F200" s="47" t="s">
        <v>26</v>
      </c>
      <c r="G200" s="47" t="s">
        <v>26</v>
      </c>
      <c r="H200" s="47" t="s">
        <v>26</v>
      </c>
      <c r="I200" s="47" t="s">
        <v>26</v>
      </c>
      <c r="J200" s="47" t="s">
        <v>26</v>
      </c>
      <c r="K200" s="47" t="s">
        <v>26</v>
      </c>
      <c r="L200" s="47" t="s">
        <v>26</v>
      </c>
      <c r="M200" s="47" t="s">
        <v>26</v>
      </c>
      <c r="N200" s="48" t="s">
        <v>26</v>
      </c>
      <c r="O200" s="46" t="s">
        <v>26</v>
      </c>
      <c r="P200" s="47" t="s">
        <v>26</v>
      </c>
      <c r="Q200" s="47" t="s">
        <v>26</v>
      </c>
      <c r="R200" s="47" t="s">
        <v>26</v>
      </c>
      <c r="S200" s="47" t="s">
        <v>26</v>
      </c>
      <c r="T200" s="47" t="s">
        <v>26</v>
      </c>
      <c r="U200" s="47" t="s">
        <v>26</v>
      </c>
      <c r="V200" s="47" t="s">
        <v>26</v>
      </c>
      <c r="W200" s="47" t="s">
        <v>26</v>
      </c>
      <c r="X200" s="47" t="s">
        <v>26</v>
      </c>
      <c r="Y200" s="48" t="s">
        <v>26</v>
      </c>
      <c r="Z200" s="46" t="s">
        <v>26</v>
      </c>
      <c r="AA200" s="47" t="s">
        <v>26</v>
      </c>
      <c r="AB200" s="47" t="s">
        <v>26</v>
      </c>
      <c r="AC200" s="47" t="s">
        <v>26</v>
      </c>
      <c r="AD200" s="47" t="s">
        <v>26</v>
      </c>
      <c r="AE200" s="47" t="s">
        <v>26</v>
      </c>
      <c r="AF200" s="47" t="s">
        <v>26</v>
      </c>
      <c r="AG200" s="47" t="s">
        <v>26</v>
      </c>
      <c r="AH200" s="47" t="s">
        <v>26</v>
      </c>
      <c r="AI200" s="47" t="s">
        <v>26</v>
      </c>
      <c r="AJ200" s="48" t="s">
        <v>26</v>
      </c>
      <c r="AK200" s="46" t="s">
        <v>26</v>
      </c>
      <c r="AL200" s="47" t="s">
        <v>26</v>
      </c>
      <c r="AM200" s="47" t="s">
        <v>26</v>
      </c>
      <c r="AN200" s="47" t="s">
        <v>26</v>
      </c>
      <c r="AO200" s="47" t="s">
        <v>26</v>
      </c>
      <c r="AP200" s="47" t="s">
        <v>26</v>
      </c>
      <c r="AQ200" s="47" t="s">
        <v>26</v>
      </c>
      <c r="AR200" s="47" t="s">
        <v>26</v>
      </c>
      <c r="AS200" s="47" t="s">
        <v>26</v>
      </c>
      <c r="AT200" s="47" t="s">
        <v>26</v>
      </c>
      <c r="AU200" s="48" t="s">
        <v>26</v>
      </c>
      <c r="AV200" s="46" t="s">
        <v>26</v>
      </c>
      <c r="AW200" s="47" t="s">
        <v>26</v>
      </c>
      <c r="AX200" s="47" t="s">
        <v>26</v>
      </c>
      <c r="AY200" s="47" t="s">
        <v>26</v>
      </c>
      <c r="AZ200" s="47" t="s">
        <v>26</v>
      </c>
      <c r="BA200" s="47" t="s">
        <v>26</v>
      </c>
      <c r="BB200" s="47" t="s">
        <v>26</v>
      </c>
      <c r="BC200" s="47" t="s">
        <v>26</v>
      </c>
      <c r="BD200" s="47" t="s">
        <v>26</v>
      </c>
      <c r="BE200" s="47" t="s">
        <v>26</v>
      </c>
      <c r="BF200" s="48" t="s">
        <v>26</v>
      </c>
      <c r="BG200" s="41"/>
      <c r="BH200" s="41"/>
      <c r="BI200" s="41"/>
      <c r="BJ200" s="41"/>
      <c r="BK200" s="41"/>
      <c r="BL200" s="41"/>
      <c r="BM200" s="41"/>
      <c r="BN200" s="41"/>
      <c r="BO200" s="41"/>
      <c r="BP200" s="41"/>
      <c r="BQ200" s="41"/>
      <c r="BR200" s="41"/>
      <c r="BS200" s="41"/>
      <c r="BT200" s="41"/>
      <c r="BU200" s="41"/>
      <c r="BV200" s="41"/>
      <c r="BW200" s="41"/>
      <c r="BX200" s="41"/>
      <c r="BY200" s="41"/>
    </row>
    <row r="201" spans="1:77" s="40" customFormat="1">
      <c r="A201" s="49" t="str">
        <f>A$14</f>
        <v>Container</v>
      </c>
      <c r="B201" s="50" t="str">
        <f>B183</f>
        <v>1,000 teu</v>
      </c>
      <c r="C201" s="50"/>
      <c r="D201" s="63">
        <f>IF(D140="","",((D140*'Ship &amp; EF Parameters'!$F31)+(D140*'Ship &amp; EF Parameters'!$G31)+(D140*'Ship &amp; EF Parameters'!$H31))/1000000)</f>
        <v>80.766900000000007</v>
      </c>
      <c r="E201" s="64">
        <f>IF(E140="","",((E140*'Ship &amp; EF Parameters'!$F31)+(E140*'Ship &amp; EF Parameters'!$G31)+(E140*'Ship &amp; EF Parameters'!$H31))/1000000)</f>
        <v>83.913662337662345</v>
      </c>
      <c r="F201" s="64">
        <f>IF(F140="","",((F140*'Ship &amp; EF Parameters'!$F31)+(F140*'Ship &amp; EF Parameters'!$G31)+(F140*'Ship &amp; EF Parameters'!$H31))/1000000)</f>
        <v>87.31556756756757</v>
      </c>
      <c r="G201" s="64">
        <f>IF(G140="","",((G140*'Ship &amp; EF Parameters'!$F31)+(G140*'Ship &amp; EF Parameters'!$G31)+(G140*'Ship &amp; EF Parameters'!$H31))/1000000)</f>
        <v>91.004957746478865</v>
      </c>
      <c r="H201" s="64">
        <f>IF(H140="","",((H140*'Ship &amp; EF Parameters'!$F31)+(H140*'Ship &amp; EF Parameters'!$G31)+(H140*'Ship &amp; EF Parameters'!$H31))/1000000)</f>
        <v>95.019882352941153</v>
      </c>
      <c r="I201" s="64">
        <f>IF(I140="","",((I140*'Ship &amp; EF Parameters'!$F31)+(I140*'Ship &amp; EF Parameters'!$G31)+(I140*'Ship &amp; EF Parameters'!$H31))/1000000)</f>
        <v>99.405415384615381</v>
      </c>
      <c r="J201" s="64">
        <f>IF(J140="","",((J140*'Ship &amp; EF Parameters'!$F31)+(J140*'Ship &amp; EF Parameters'!$G31)+(J140*'Ship &amp; EF Parameters'!$H31))/1000000)</f>
        <v>104.21535483870967</v>
      </c>
      <c r="K201" s="64">
        <f>IF(K140="","",((K140*'Ship &amp; EF Parameters'!$F31)+(K140*'Ship &amp; EF Parameters'!$G31)+(K140*'Ship &amp; EF Parameters'!$H31))/1000000)</f>
        <v>109.51444067796611</v>
      </c>
      <c r="L201" s="64">
        <f>IF(L140="","",((L140*'Ship &amp; EF Parameters'!$F31)+(L140*'Ship &amp; EF Parameters'!$G31)+(L140*'Ship &amp; EF Parameters'!$H31))/1000000)</f>
        <v>115.38128571428567</v>
      </c>
      <c r="M201" s="64">
        <f>IF(M140="","",((M140*'Ship &amp; EF Parameters'!$F31)+(M140*'Ship &amp; EF Parameters'!$G31)+(M140*'Ship &amp; EF Parameters'!$H31))/1000000)</f>
        <v>121.91230188679242</v>
      </c>
      <c r="N201" s="65">
        <f>IF(N140="","",((N140*'Ship &amp; EF Parameters'!$F31)+(N140*'Ship &amp; EF Parameters'!$G31)+(N140*'Ship &amp; EF Parameters'!$H31))/1000000)</f>
        <v>129.22703999999996</v>
      </c>
      <c r="O201" s="63">
        <f>IF(O140="","",((O140*'Ship &amp; EF Parameters'!$F31)+(O140*'Ship &amp; EF Parameters'!$G31)+(O140*'Ship &amp; EF Parameters'!$H31))/1000000)</f>
        <v>666.32692499999996</v>
      </c>
      <c r="P201" s="64">
        <f>IF(P140="","",((P140*'Ship &amp; EF Parameters'!$F31)+(P140*'Ship &amp; EF Parameters'!$G31)+(P140*'Ship &amp; EF Parameters'!$H31))/1000000)</f>
        <v>692.2877142857144</v>
      </c>
      <c r="Q201" s="64">
        <f>IF(Q140="","",((Q140*'Ship &amp; EF Parameters'!$F31)+(Q140*'Ship &amp; EF Parameters'!$G31)+(Q140*'Ship &amp; EF Parameters'!$H31))/1000000)</f>
        <v>720.35343243243244</v>
      </c>
      <c r="R201" s="64">
        <f>IF(R140="","",((R140*'Ship &amp; EF Parameters'!$F31)+(R140*'Ship &amp; EF Parameters'!$G31)+(R140*'Ship &amp; EF Parameters'!$H31))/1000000)</f>
        <v>750.79090140845051</v>
      </c>
      <c r="S201" s="64">
        <f>IF(S140="","",((S140*'Ship &amp; EF Parameters'!$F31)+(S140*'Ship &amp; EF Parameters'!$G31)+(S140*'Ship &amp; EF Parameters'!$H31))/1000000)</f>
        <v>783.91402941176477</v>
      </c>
      <c r="T201" s="64">
        <f>IF(T140="","",((T140*'Ship &amp; EF Parameters'!$F31)+(T140*'Ship &amp; EF Parameters'!$G31)+(T140*'Ship &amp; EF Parameters'!$H31))/1000000)</f>
        <v>820.0946769230768</v>
      </c>
      <c r="U201" s="64">
        <f>IF(U140="","",((U140*'Ship &amp; EF Parameters'!$F31)+(U140*'Ship &amp; EF Parameters'!$G31)+(U140*'Ship &amp; EF Parameters'!$H31))/1000000)</f>
        <v>859.77667741935454</v>
      </c>
      <c r="V201" s="64">
        <f>IF(V140="","",((V140*'Ship &amp; EF Parameters'!$F31)+(V140*'Ship &amp; EF Parameters'!$G31)+(V140*'Ship &amp; EF Parameters'!$H31))/1000000)</f>
        <v>903.49413559322011</v>
      </c>
      <c r="W201" s="64">
        <f>IF(W140="","",((W140*'Ship &amp; EF Parameters'!$F31)+(W140*'Ship &amp; EF Parameters'!$G31)+(W140*'Ship &amp; EF Parameters'!$H31))/1000000)</f>
        <v>951.89560714285687</v>
      </c>
      <c r="X201" s="64">
        <f>IF(X140="","",((X140*'Ship &amp; EF Parameters'!$F31)+(X140*'Ship &amp; EF Parameters'!$G31)+(X140*'Ship &amp; EF Parameters'!$H31))/1000000)</f>
        <v>1089.5911981132072</v>
      </c>
      <c r="Y201" s="65">
        <f>IF(Y140="","",((Y140*'Ship &amp; EF Parameters'!$F31)+(Y140*'Ship &amp; EF Parameters'!$G31)+(Y140*'Ship &amp; EF Parameters'!$H31))/1000000)</f>
        <v>1243.8102599999995</v>
      </c>
      <c r="Z201" s="63">
        <f>IF(Z140="","",((Z140*'Ship &amp; EF Parameters'!$F31)+(Z140*'Ship &amp; EF Parameters'!$G31)+(Z140*'Ship &amp; EF Parameters'!$H31))/1000000)</f>
        <v>1251.8869500000001</v>
      </c>
      <c r="AA201" s="64">
        <f>IF(AA140="","",((AA140*'Ship &amp; EF Parameters'!$F31)+(AA140*'Ship &amp; EF Parameters'!$G31)+(AA140*'Ship &amp; EF Parameters'!$H31))/1000000)</f>
        <v>1300.6617662337665</v>
      </c>
      <c r="AB201" s="64">
        <f>IF(AB140="","",((AB140*'Ship &amp; EF Parameters'!$F31)+(AB140*'Ship &amp; EF Parameters'!$G31)+(AB140*'Ship &amp; EF Parameters'!$H31))/1000000)</f>
        <v>1353.3912972972973</v>
      </c>
      <c r="AC201" s="64">
        <f>IF(AC140="","",((AC140*'Ship &amp; EF Parameters'!$F31)+(AC140*'Ship &amp; EF Parameters'!$G31)+(AC140*'Ship &amp; EF Parameters'!$H31))/1000000)</f>
        <v>1410.5768450704225</v>
      </c>
      <c r="AD201" s="64">
        <f>IF(AD140="","",((AD140*'Ship &amp; EF Parameters'!$F31)+(AD140*'Ship &amp; EF Parameters'!$G31)+(AD140*'Ship &amp; EF Parameters'!$H31))/1000000)</f>
        <v>1472.808176470588</v>
      </c>
      <c r="AE201" s="64">
        <f>IF(AE140="","",((AE140*'Ship &amp; EF Parameters'!$F31)+(AE140*'Ship &amp; EF Parameters'!$G31)+(AE140*'Ship &amp; EF Parameters'!$H31))/1000000)</f>
        <v>1540.7839384615386</v>
      </c>
      <c r="AF201" s="64">
        <f>IF(AF140="","",((AF140*'Ship &amp; EF Parameters'!$F31)+(AF140*'Ship &amp; EF Parameters'!$G31)+(AF140*'Ship &amp; EF Parameters'!$H31))/1000000)</f>
        <v>1749.9494999999997</v>
      </c>
      <c r="AG201" s="64">
        <f>IF(AG140="","",((AG140*'Ship &amp; EF Parameters'!$F31)+(AG140*'Ship &amp; EF Parameters'!$G31)+(AG140*'Ship &amp; EF Parameters'!$H31))/1000000)</f>
        <v>1980.3861355932199</v>
      </c>
      <c r="AH201" s="64">
        <f>IF(AH140="","",((AH140*'Ship &amp; EF Parameters'!$F31)+(AH140*'Ship &amp; EF Parameters'!$G31)+(AH140*'Ship &amp; EF Parameters'!$H31))/1000000)</f>
        <v>2086.4782499999992</v>
      </c>
      <c r="AI201" s="64">
        <f>IF(AI140="","",((AI140*'Ship &amp; EF Parameters'!$F31)+(AI140*'Ship &amp; EF Parameters'!$G31)+(AI140*'Ship &amp; EF Parameters'!$H31))/1000000)</f>
        <v>2362.0508490566035</v>
      </c>
      <c r="AJ201" s="65">
        <f>IF(AJ140="","",((AJ140*'Ship &amp; EF Parameters'!$F31)+(AJ140*'Ship &amp; EF Parameters'!$G31)+(AJ140*'Ship &amp; EF Parameters'!$H31))/1000000)</f>
        <v>2670.6921599999991</v>
      </c>
      <c r="AK201" s="63">
        <f>IF(AK140="","",((AK140*'Ship &amp; EF Parameters'!$F31)+(AK140*'Ship &amp; EF Parameters'!$G31)+(AK140*'Ship &amp; EF Parameters'!$H31))/1000000)</f>
        <v>1837.4469750000001</v>
      </c>
      <c r="AL201" s="64">
        <f>IF(AL140="","",((AL140*'Ship &amp; EF Parameters'!$F31)+(AL140*'Ship &amp; EF Parameters'!$G31)+(AL140*'Ship &amp; EF Parameters'!$H31))/1000000)</f>
        <v>1909.0358181818183</v>
      </c>
      <c r="AM201" s="64">
        <f>IF(AM140="","",((AM140*'Ship &amp; EF Parameters'!$F31)+(AM140*'Ship &amp; EF Parameters'!$G31)+(AM140*'Ship &amp; EF Parameters'!$H31))/1000000)</f>
        <v>1986.4291621621621</v>
      </c>
      <c r="AN201" s="64">
        <f>IF(AN140="","",((AN140*'Ship &amp; EF Parameters'!$F31)+(AN140*'Ship &amp; EF Parameters'!$G31)+(AN140*'Ship &amp; EF Parameters'!$H31))/1000000)</f>
        <v>2070.3627887323942</v>
      </c>
      <c r="AO201" s="64">
        <f>IF(AO140="","",((AO140*'Ship &amp; EF Parameters'!$F31)+(AO140*'Ship &amp; EF Parameters'!$G31)+(AO140*'Ship &amp; EF Parameters'!$H31))/1000000)</f>
        <v>2341.8441838235294</v>
      </c>
      <c r="AP201" s="64">
        <f>IF(AP140="","",((AP140*'Ship &amp; EF Parameters'!$F31)+(AP140*'Ship &amp; EF Parameters'!$G31)+(AP140*'Ship &amp; EF Parameters'!$H31))/1000000)</f>
        <v>2449.9292999999993</v>
      </c>
      <c r="AQ201" s="64">
        <f>IF(AQ140="","",((AQ140*'Ship &amp; EF Parameters'!$F31)+(AQ140*'Ship &amp; EF Parameters'!$G31)+(AQ140*'Ship &amp; EF Parameters'!$H31))/1000000)</f>
        <v>2766.0492096774187</v>
      </c>
      <c r="AR201" s="64">
        <f>IF(AR140="","",((AR140*'Ship &amp; EF Parameters'!$F31)+(AR140*'Ship &amp; EF Parameters'!$G31)+(AR140*'Ship &amp; EF Parameters'!$H31))/1000000)</f>
        <v>2906.6957796610168</v>
      </c>
      <c r="AS201" s="64">
        <f>IF(AS140="","",((AS140*'Ship &amp; EF Parameters'!$F31)+(AS140*'Ship &amp; EF Parameters'!$G31)+(AS140*'Ship &amp; EF Parameters'!$H31))/1000000)</f>
        <v>3281.1553124999996</v>
      </c>
      <c r="AT201" s="64">
        <f>IF(AT140="","",((AT140*'Ship &amp; EF Parameters'!$F31)+(AT140*'Ship &amp; EF Parameters'!$G31)+(AT140*'Ship &amp; EF Parameters'!$H31))/1000000)</f>
        <v>3698.0064905660365</v>
      </c>
      <c r="AU201" s="65">
        <f>IF(AU140="","",((AU140*'Ship &amp; EF Parameters'!$F31)+(AU140*'Ship &amp; EF Parameters'!$G31)+(AU140*'Ship &amp; EF Parameters'!$H31))/1000000)</f>
        <v>4164.8798099999985</v>
      </c>
      <c r="AV201" s="63">
        <f>IF(AV140="","",((AV140*'Ship &amp; EF Parameters'!$F31)+(AV140*'Ship &amp; EF Parameters'!$G31)+(AV140*'Ship &amp; EF Parameters'!$H31))/1000000)</f>
        <v>2423.0070000000001</v>
      </c>
      <c r="AW201" s="64">
        <f>IF(AW140="","",((AW140*'Ship &amp; EF Parameters'!$F31)+(AW140*'Ship &amp; EF Parameters'!$G31)+(AW140*'Ship &amp; EF Parameters'!$H31))/1000000)</f>
        <v>2517.4098701298694</v>
      </c>
      <c r="AX201" s="64">
        <f>IF(AX140="","",((AX140*'Ship &amp; EF Parameters'!$F31)+(AX140*'Ship &amp; EF Parameters'!$G31)+(AX140*'Ship &amp; EF Parameters'!$H31))/1000000)</f>
        <v>2619.4670270270267</v>
      </c>
      <c r="AY201" s="64">
        <f>IF(AY140="","",((AY140*'Ship &amp; EF Parameters'!$F31)+(AY140*'Ship &amp; EF Parameters'!$G31)+(AY140*'Ship &amp; EF Parameters'!$H31))/1000000)</f>
        <v>2730.1487323943661</v>
      </c>
      <c r="AZ201" s="64">
        <f>IF(AZ140="","",((AZ140*'Ship &amp; EF Parameters'!$F31)+(AZ140*'Ship &amp; EF Parameters'!$G31)+(AZ140*'Ship &amp; EF Parameters'!$H31))/1000000)</f>
        <v>3088.1461764705878</v>
      </c>
      <c r="BA201" s="64">
        <f>IF(BA140="","",((BA140*'Ship &amp; EF Parameters'!$F31)+(BA140*'Ship &amp; EF Parameters'!$G31)+(BA140*'Ship &amp; EF Parameters'!$H31))/1000000)</f>
        <v>3479.1895384615382</v>
      </c>
      <c r="BB201" s="64">
        <f>IF(BB140="","",((BB140*'Ship &amp; EF Parameters'!$F31)+(BB140*'Ship &amp; EF Parameters'!$G31)+(BB140*'Ship &amp; EF Parameters'!$H31))/1000000)</f>
        <v>3647.5374193548378</v>
      </c>
      <c r="BC201" s="64">
        <f>IF(BC140="","",((BC140*'Ship &amp; EF Parameters'!$F31)+(BC140*'Ship &amp; EF Parameters'!$G31)+(BC140*'Ship &amp; EF Parameters'!$H31))/1000000)</f>
        <v>4106.7915254237287</v>
      </c>
      <c r="BD201" s="64">
        <f>IF(BD140="","",((BD140*'Ship &amp; EF Parameters'!$F31)+(BD140*'Ship &amp; EF Parameters'!$G31)+(BD140*'Ship &amp; EF Parameters'!$H31))/1000000)</f>
        <v>4615.251428571426</v>
      </c>
      <c r="BE201" s="64">
        <f>IF(BE140="","",((BE140*'Ship &amp; EF Parameters'!$F31)+(BE140*'Ship &amp; EF Parameters'!$G31)+(BE140*'Ship &amp; EF Parameters'!$H31))/1000000)</f>
        <v>5181.2728301886764</v>
      </c>
      <c r="BF201" s="65">
        <f>IF(BF140="","",((BF140*'Ship &amp; EF Parameters'!$F31)+(BF140*'Ship &amp; EF Parameters'!$G31)+(BF140*'Ship &amp; EF Parameters'!$H31))/1000000)</f>
        <v>5815.2167999999983</v>
      </c>
      <c r="BG201" s="41"/>
      <c r="BH201" s="41"/>
      <c r="BI201" s="41"/>
      <c r="BJ201" s="41"/>
      <c r="BK201" s="41"/>
      <c r="BL201" s="41"/>
      <c r="BM201" s="41"/>
      <c r="BN201" s="41"/>
      <c r="BO201" s="41"/>
      <c r="BP201" s="41"/>
      <c r="BQ201" s="41"/>
      <c r="BR201" s="41"/>
      <c r="BS201" s="41"/>
      <c r="BT201" s="41"/>
      <c r="BU201" s="41"/>
      <c r="BV201" s="41"/>
      <c r="BW201" s="41"/>
      <c r="BX201" s="41"/>
      <c r="BY201" s="41"/>
    </row>
    <row r="202" spans="1:77" s="40" customFormat="1">
      <c r="A202" s="49"/>
      <c r="B202" s="54" t="str">
        <f t="shared" ref="B202:B209" si="200">B184</f>
        <v>3,000 teu</v>
      </c>
      <c r="C202" s="54"/>
      <c r="D202" s="66">
        <f>IF(D141="","",((D141*'Ship &amp; EF Parameters'!$F32)+(D141*'Ship &amp; EF Parameters'!$G32)+(D141*'Ship &amp; EF Parameters'!$H32))/1000000)</f>
        <v>68.01423157894736</v>
      </c>
      <c r="E202" s="67">
        <f>IF(E141="","",((E141*'Ship &amp; EF Parameters'!$F32)+(E141*'Ship &amp; EF Parameters'!$G32)+(E141*'Ship &amp; EF Parameters'!$H32))/1000000)</f>
        <v>71.396154696132598</v>
      </c>
      <c r="F202" s="67">
        <f>IF(F141="","",((F141*'Ship &amp; EF Parameters'!$F32)+(F141*'Ship &amp; EF Parameters'!$G32)+(F141*'Ship &amp; EF Parameters'!$H32))/1000000)</f>
        <v>75.131999999999991</v>
      </c>
      <c r="G202" s="67">
        <f>IF(G141="","",((G141*'Ship &amp; EF Parameters'!$F32)+(G141*'Ship &amp; EF Parameters'!$G32)+(G141*'Ship &amp; EF Parameters'!$H32))/1000000)</f>
        <v>79.280392638036801</v>
      </c>
      <c r="H202" s="67">
        <f>IF(H141="","",((H141*'Ship &amp; EF Parameters'!$F32)+(H141*'Ship &amp; EF Parameters'!$G32)+(H141*'Ship &amp; EF Parameters'!$H32))/1000000)</f>
        <v>83.913662337662288</v>
      </c>
      <c r="I202" s="67">
        <f>IF(I141="","",((I141*'Ship &amp; EF Parameters'!$F32)+(I141*'Ship &amp; EF Parameters'!$G32)+(I141*'Ship &amp; EF Parameters'!$H32))/1000000)</f>
        <v>89.122096551724127</v>
      </c>
      <c r="J202" s="67">
        <f>IF(J141="","",((J141*'Ship &amp; EF Parameters'!$F32)+(J141*'Ship &amp; EF Parameters'!$G32)+(J141*'Ship &amp; EF Parameters'!$H32))/1000000)</f>
        <v>95.019882352941138</v>
      </c>
      <c r="K202" s="67">
        <f>IF(K141="","",((K141*'Ship &amp; EF Parameters'!$F32)+(K141*'Ship &amp; EF Parameters'!$G32)+(K141*'Ship &amp; EF Parameters'!$H32))/1000000)</f>
        <v>101.75357480314958</v>
      </c>
      <c r="L202" s="67">
        <f>IF(L141="","",((L141*'Ship &amp; EF Parameters'!$F32)+(L141*'Ship &amp; EF Parameters'!$G32)+(L141*'Ship &amp; EF Parameters'!$H32))/1000000)</f>
        <v>109.51444067796611</v>
      </c>
      <c r="M202" s="67">
        <f>IF(M141="","",((M141*'Ship &amp; EF Parameters'!$F32)+(M141*'Ship &amp; EF Parameters'!$G32)+(M141*'Ship &amp; EF Parameters'!$H32))/1000000)</f>
        <v>118.55691743119263</v>
      </c>
      <c r="N202" s="68">
        <f>IF(N141="","",((N141*'Ship &amp; EF Parameters'!$F32)+(N141*'Ship &amp; EF Parameters'!$G32)+(N141*'Ship &amp; EF Parameters'!$H32))/1000000)</f>
        <v>129.22703999999999</v>
      </c>
      <c r="O202" s="66">
        <f>IF(O141="","",((O141*'Ship &amp; EF Parameters'!$F32)+(O141*'Ship &amp; EF Parameters'!$G32)+(O141*'Ship &amp; EF Parameters'!$H32))/1000000)</f>
        <v>561.11741052631567</v>
      </c>
      <c r="P202" s="67">
        <f>IF(P141="","",((P141*'Ship &amp; EF Parameters'!$F32)+(P141*'Ship &amp; EF Parameters'!$G32)+(P141*'Ship &amp; EF Parameters'!$H32))/1000000)</f>
        <v>589.01827624309374</v>
      </c>
      <c r="Q202" s="67">
        <f>IF(Q141="","",((Q141*'Ship &amp; EF Parameters'!$F32)+(Q141*'Ship &amp; EF Parameters'!$G32)+(Q141*'Ship &amp; EF Parameters'!$H32))/1000000)</f>
        <v>619.83899999999983</v>
      </c>
      <c r="R202" s="67">
        <f>IF(R141="","",((R141*'Ship &amp; EF Parameters'!$F32)+(R141*'Ship &amp; EF Parameters'!$G32)+(R141*'Ship &amp; EF Parameters'!$H32))/1000000)</f>
        <v>654.06323926380344</v>
      </c>
      <c r="S202" s="67">
        <f>IF(S141="","",((S141*'Ship &amp; EF Parameters'!$F32)+(S141*'Ship &amp; EF Parameters'!$G32)+(S141*'Ship &amp; EF Parameters'!$H32))/1000000)</f>
        <v>692.28771428571406</v>
      </c>
      <c r="T202" s="67">
        <f>IF(T141="","",((T141*'Ship &amp; EF Parameters'!$F32)+(T141*'Ship &amp; EF Parameters'!$G32)+(T141*'Ship &amp; EF Parameters'!$H32))/1000000)</f>
        <v>735.25729655172381</v>
      </c>
      <c r="U202" s="67">
        <f>IF(U141="","",((U141*'Ship &amp; EF Parameters'!$F32)+(U141*'Ship &amp; EF Parameters'!$G32)+(U141*'Ship &amp; EF Parameters'!$H32))/1000000)</f>
        <v>783.91402941176466</v>
      </c>
      <c r="V202" s="67">
        <f>IF(V141="","",((V141*'Ship &amp; EF Parameters'!$F32)+(V141*'Ship &amp; EF Parameters'!$G32)+(V141*'Ship &amp; EF Parameters'!$H32))/1000000)</f>
        <v>839.46699212598412</v>
      </c>
      <c r="W202" s="67">
        <f>IF(W141="","",((W141*'Ship &amp; EF Parameters'!$F32)+(W141*'Ship &amp; EF Parameters'!$G32)+(W141*'Ship &amp; EF Parameters'!$H32))/1000000)</f>
        <v>978.78531355932193</v>
      </c>
      <c r="X202" s="67">
        <f>IF(X141="","",((X141*'Ship &amp; EF Parameters'!$F32)+(X141*'Ship &amp; EF Parameters'!$G32)+(X141*'Ship &amp; EF Parameters'!$H32))/1000000)</f>
        <v>1141.1103302752292</v>
      </c>
      <c r="Y202" s="68">
        <f>IF(Y141="","",((Y141*'Ship &amp; EF Parameters'!$F32)+(Y141*'Ship &amp; EF Parameters'!$G32)+(Y141*'Ship &amp; EF Parameters'!$H32))/1000000)</f>
        <v>1332.6538499999997</v>
      </c>
      <c r="Z202" s="66">
        <f>IF(Z141="","",((Z141*'Ship &amp; EF Parameters'!$F32)+(Z141*'Ship &amp; EF Parameters'!$G32)+(Z141*'Ship &amp; EF Parameters'!$H32))/1000000)</f>
        <v>1054.2205894736844</v>
      </c>
      <c r="AA202" s="67">
        <f>IF(AA141="","",((AA141*'Ship &amp; EF Parameters'!$F32)+(AA141*'Ship &amp; EF Parameters'!$G32)+(AA141*'Ship &amp; EF Parameters'!$H32))/1000000)</f>
        <v>1106.640397790055</v>
      </c>
      <c r="AB202" s="67">
        <f>IF(AB141="","",((AB141*'Ship &amp; EF Parameters'!$F32)+(AB141*'Ship &amp; EF Parameters'!$G32)+(AB141*'Ship &amp; EF Parameters'!$H32))/1000000)</f>
        <v>1164.546</v>
      </c>
      <c r="AC202" s="67">
        <f>IF(AC141="","",((AC141*'Ship &amp; EF Parameters'!$F32)+(AC141*'Ship &amp; EF Parameters'!$G32)+(AC141*'Ship &amp; EF Parameters'!$H32))/1000000)</f>
        <v>1228.8460858895703</v>
      </c>
      <c r="AD202" s="67">
        <f>IF(AD141="","",((AD141*'Ship &amp; EF Parameters'!$F32)+(AD141*'Ship &amp; EF Parameters'!$G32)+(AD141*'Ship &amp; EF Parameters'!$H32))/1000000)</f>
        <v>1300.6617662337658</v>
      </c>
      <c r="AE202" s="67">
        <f>IF(AE141="","",((AE141*'Ship &amp; EF Parameters'!$F32)+(AE141*'Ship &amp; EF Parameters'!$G32)+(AE141*'Ship &amp; EF Parameters'!$H32))/1000000)</f>
        <v>1496.5085379310344</v>
      </c>
      <c r="AF202" s="67">
        <f>IF(AF141="","",((AF141*'Ship &amp; EF Parameters'!$F32)+(AF141*'Ship &amp; EF Parameters'!$G32)+(AF141*'Ship &amp; EF Parameters'!$H32))/1000000)</f>
        <v>1595.5421911764699</v>
      </c>
      <c r="AG202" s="67">
        <f>IF(AG141="","",((AG141*'Ship &amp; EF Parameters'!$F32)+(AG141*'Ship &amp; EF Parameters'!$G32)+(AG141*'Ship &amp; EF Parameters'!$H32))/1000000)</f>
        <v>1840.0438110236219</v>
      </c>
      <c r="AH202" s="67">
        <f>IF(AH141="","",((AH141*'Ship &amp; EF Parameters'!$F32)+(AH141*'Ship &amp; EF Parameters'!$G32)+(AH141*'Ship &amp; EF Parameters'!$H32))/1000000)</f>
        <v>2121.8422881355932</v>
      </c>
      <c r="AI202" s="67">
        <f>IF(AI141="","",((AI141*'Ship &amp; EF Parameters'!$F32)+(AI141*'Ship &amp; EF Parameters'!$G32)+(AI141*'Ship &amp; EF Parameters'!$H32))/1000000)</f>
        <v>2603.3123119266047</v>
      </c>
      <c r="AJ202" s="68">
        <f>IF(AJ141="","",((AJ141*'Ship &amp; EF Parameters'!$F32)+(AJ141*'Ship &amp; EF Parameters'!$G32)+(AJ141*'Ship &amp; EF Parameters'!$H32))/1000000)</f>
        <v>3004.5286799999994</v>
      </c>
      <c r="AK202" s="66">
        <f>IF(AK141="","",((AK141*'Ship &amp; EF Parameters'!$F32)+(AK141*'Ship &amp; EF Parameters'!$G32)+(AK141*'Ship &amp; EF Parameters'!$H32))/1000000)</f>
        <v>1547.323768421053</v>
      </c>
      <c r="AL202" s="67">
        <f>IF(AL141="","",((AL141*'Ship &amp; EF Parameters'!$F32)+(AL141*'Ship &amp; EF Parameters'!$G32)+(AL141*'Ship &amp; EF Parameters'!$H32))/1000000)</f>
        <v>1624.2625193370166</v>
      </c>
      <c r="AM202" s="67">
        <f>IF(AM141="","",((AM141*'Ship &amp; EF Parameters'!$F32)+(AM141*'Ship &amp; EF Parameters'!$G32)+(AM141*'Ship &amp; EF Parameters'!$H32))/1000000)</f>
        <v>1709.2529999999995</v>
      </c>
      <c r="AN202" s="67">
        <f>IF(AN141="","",((AN141*'Ship &amp; EF Parameters'!$F32)+(AN141*'Ship &amp; EF Parameters'!$G32)+(AN141*'Ship &amp; EF Parameters'!$H32))/1000000)</f>
        <v>1803.6289325153371</v>
      </c>
      <c r="AO202" s="67">
        <f>IF(AO141="","",((AO141*'Ship &amp; EF Parameters'!$F32)+(AO141*'Ship &amp; EF Parameters'!$G32)+(AO141*'Ship &amp; EF Parameters'!$H32))/1000000)</f>
        <v>2068.1221363636359</v>
      </c>
      <c r="AP202" s="67">
        <f>IF(AP141="","",((AP141*'Ship &amp; EF Parameters'!$F32)+(AP141*'Ship &amp; EF Parameters'!$G32)+(AP141*'Ship &amp; EF Parameters'!$H32))/1000000)</f>
        <v>2365.4489793103444</v>
      </c>
      <c r="AQ202" s="67">
        <f>IF(AQ141="","",((AQ141*'Ship &amp; EF Parameters'!$F32)+(AQ141*'Ship &amp; EF Parameters'!$G32)+(AQ141*'Ship &amp; EF Parameters'!$H32))/1000000)</f>
        <v>2521.9860441176465</v>
      </c>
      <c r="AR202" s="67">
        <f>IF(AR141="","",((AR141*'Ship &amp; EF Parameters'!$F32)+(AR141*'Ship &amp; EF Parameters'!$G32)+(AR141*'Ship &amp; EF Parameters'!$H32))/1000000)</f>
        <v>2893.6172834645668</v>
      </c>
      <c r="AS202" s="67">
        <f>IF(AS141="","",((AS141*'Ship &amp; EF Parameters'!$F32)+(AS141*'Ship &amp; EF Parameters'!$G32)+(AS141*'Ship &amp; EF Parameters'!$H32))/1000000)</f>
        <v>3529.5591610169481</v>
      </c>
      <c r="AT202" s="67">
        <f>IF(AT141="","",((AT141*'Ship &amp; EF Parameters'!$F32)+(AT141*'Ship &amp; EF Parameters'!$G32)+(AT141*'Ship &amp; EF Parameters'!$H32))/1000000)</f>
        <v>4045.7548073394482</v>
      </c>
      <c r="AU202" s="68">
        <f>IF(AU141="","",((AU141*'Ship &amp; EF Parameters'!$F32)+(AU141*'Ship &amp; EF Parameters'!$G32)+(AU141*'Ship &amp; EF Parameters'!$H32))/1000000)</f>
        <v>4654.8656699999992</v>
      </c>
      <c r="AV202" s="66">
        <f>IF(AV141="","",((AV141*'Ship &amp; EF Parameters'!$F32)+(AV141*'Ship &amp; EF Parameters'!$G32)+(AV141*'Ship &amp; EF Parameters'!$H32))/1000000)</f>
        <v>2040.426947368421</v>
      </c>
      <c r="AW202" s="67">
        <f>IF(AW141="","",((AW141*'Ship &amp; EF Parameters'!$F32)+(AW141*'Ship &amp; EF Parameters'!$G32)+(AW141*'Ship &amp; EF Parameters'!$H32))/1000000)</f>
        <v>2141.8846408839777</v>
      </c>
      <c r="AX202" s="67">
        <f>IF(AX141="","",((AX141*'Ship &amp; EF Parameters'!$F32)+(AX141*'Ship &amp; EF Parameters'!$G32)+(AX141*'Ship &amp; EF Parameters'!$H32))/1000000)</f>
        <v>2253.9599999999996</v>
      </c>
      <c r="AY202" s="67">
        <f>IF(AY141="","",((AY141*'Ship &amp; EF Parameters'!$F32)+(AY141*'Ship &amp; EF Parameters'!$G32)+(AY141*'Ship &amp; EF Parameters'!$H32))/1000000)</f>
        <v>2576.6127607361955</v>
      </c>
      <c r="AZ202" s="67">
        <f>IF(AZ141="","",((AZ141*'Ship &amp; EF Parameters'!$F32)+(AZ141*'Ship &amp; EF Parameters'!$G32)+(AZ141*'Ship &amp; EF Parameters'!$H32))/1000000)</f>
        <v>2727.1940259740254</v>
      </c>
      <c r="BA202" s="67">
        <f>IF(BA141="","",((BA141*'Ship &amp; EF Parameters'!$F32)+(BA141*'Ship &amp; EF Parameters'!$G32)+(BA141*'Ship &amp; EF Parameters'!$H32))/1000000)</f>
        <v>3119.2733793103448</v>
      </c>
      <c r="BB202" s="67">
        <f>IF(BB141="","",((BB141*'Ship &amp; EF Parameters'!$F32)+(BB141*'Ship &amp; EF Parameters'!$G32)+(BB141*'Ship &amp; EF Parameters'!$H32))/1000000)</f>
        <v>3563.2455882352938</v>
      </c>
      <c r="BC202" s="67">
        <f>IF(BC141="","",((BC141*'Ship &amp; EF Parameters'!$F32)+(BC141*'Ship &amp; EF Parameters'!$G32)+(BC141*'Ship &amp; EF Parameters'!$H32))/1000000)</f>
        <v>4070.1429921259833</v>
      </c>
      <c r="BD202" s="67">
        <f>IF(BD141="","",((BD141*'Ship &amp; EF Parameters'!$F32)+(BD141*'Ship &amp; EF Parameters'!$G32)+(BD141*'Ship &amp; EF Parameters'!$H32))/1000000)</f>
        <v>4654.3637288135587</v>
      </c>
      <c r="BE202" s="67">
        <f>IF(BE141="","",((BE141*'Ship &amp; EF Parameters'!$F32)+(BE141*'Ship &amp; EF Parameters'!$G32)+(BE141*'Ship &amp; EF Parameters'!$H32))/1000000)</f>
        <v>5631.4535779816506</v>
      </c>
      <c r="BF202" s="68">
        <f>IF(BF141="","",((BF141*'Ship &amp; EF Parameters'!$F32)+(BF141*'Ship &amp; EF Parameters'!$G32)+(BF141*'Ship &amp; EF Parameters'!$H32))/1000000)</f>
        <v>6461.351999999999</v>
      </c>
      <c r="BG202" s="41"/>
      <c r="BH202" s="41"/>
      <c r="BI202" s="41"/>
      <c r="BJ202" s="41"/>
      <c r="BK202" s="41"/>
      <c r="BL202" s="41"/>
      <c r="BM202" s="41"/>
      <c r="BN202" s="41"/>
      <c r="BO202" s="41"/>
      <c r="BP202" s="41"/>
      <c r="BQ202" s="41"/>
      <c r="BR202" s="41"/>
      <c r="BS202" s="41"/>
      <c r="BT202" s="41"/>
      <c r="BU202" s="41"/>
      <c r="BV202" s="41"/>
      <c r="BW202" s="41"/>
      <c r="BX202" s="41"/>
      <c r="BY202" s="41"/>
    </row>
    <row r="203" spans="1:77" s="40" customFormat="1">
      <c r="A203" s="49"/>
      <c r="B203" s="50" t="str">
        <f t="shared" si="200"/>
        <v>6,000 teu</v>
      </c>
      <c r="C203" s="50"/>
      <c r="D203" s="63">
        <f>IF(D142="","",((D142*'Ship &amp; EF Parameters'!$F33)+(D142*'Ship &amp; EF Parameters'!$G33)+(D142*'Ship &amp; EF Parameters'!$H33))/1000000)</f>
        <v>258.45407999999998</v>
      </c>
      <c r="E203" s="64">
        <f>IF(E142="","",((E142*'Ship &amp; EF Parameters'!$F33)+(E142*'Ship &amp; EF Parameters'!$G33)+(E142*'Ship &amp; EF Parameters'!$H33))/1000000)</f>
        <v>272.05692631578938</v>
      </c>
      <c r="F203" s="64">
        <f>IF(F142="","",((F142*'Ship &amp; EF Parameters'!$F33)+(F142*'Ship &amp; EF Parameters'!$G33)+(F142*'Ship &amp; EF Parameters'!$H33))/1000000)</f>
        <v>287.1712</v>
      </c>
      <c r="G203" s="64">
        <f>IF(G142="","",((G142*'Ship &amp; EF Parameters'!$F33)+(G142*'Ship &amp; EF Parameters'!$G33)+(G142*'Ship &amp; EF Parameters'!$H33))/1000000)</f>
        <v>304.06362352941181</v>
      </c>
      <c r="H203" s="64">
        <f>IF(H142="","",((H142*'Ship &amp; EF Parameters'!$F33)+(H142*'Ship &amp; EF Parameters'!$G33)+(H142*'Ship &amp; EF Parameters'!$H33))/1000000)</f>
        <v>323.06760000000003</v>
      </c>
      <c r="I203" s="64">
        <f>IF(I142="","",((I142*'Ship &amp; EF Parameters'!$F33)+(I142*'Ship &amp; EF Parameters'!$G33)+(I142*'Ship &amp; EF Parameters'!$H33))/1000000)</f>
        <v>344.60543999999999</v>
      </c>
      <c r="J203" s="64">
        <f>IF(J142="","",((J142*'Ship &amp; EF Parameters'!$F33)+(J142*'Ship &amp; EF Parameters'!$G33)+(J142*'Ship &amp; EF Parameters'!$H33))/1000000)</f>
        <v>369.22011428571426</v>
      </c>
      <c r="K203" s="64">
        <f>IF(K142="","",((K142*'Ship &amp; EF Parameters'!$F33)+(K142*'Ship &amp; EF Parameters'!$G33)+(K142*'Ship &amp; EF Parameters'!$H33))/1000000)</f>
        <v>397.62166153846158</v>
      </c>
      <c r="L203" s="64">
        <f>IF(L142="","",((L142*'Ship &amp; EF Parameters'!$F33)+(L142*'Ship &amp; EF Parameters'!$G33)+(L142*'Ship &amp; EF Parameters'!$H33))/1000000)</f>
        <v>430.7568</v>
      </c>
      <c r="M203" s="64">
        <f>IF(M142="","",((M142*'Ship &amp; EF Parameters'!$F33)+(M142*'Ship &amp; EF Parameters'!$G33)+(M142*'Ship &amp; EF Parameters'!$H33))/1000000)</f>
        <v>469.91650909090907</v>
      </c>
      <c r="N203" s="65">
        <f>IF(N142="","",((N142*'Ship &amp; EF Parameters'!$F33)+(N142*'Ship &amp; EF Parameters'!$G33)+(N142*'Ship &amp; EF Parameters'!$H33))/1000000)</f>
        <v>516.90815999999995</v>
      </c>
      <c r="O203" s="63">
        <f>IF(O142="","",((O142*'Ship &amp; EF Parameters'!$F33)+(O142*'Ship &amp; EF Parameters'!$G33)+(O142*'Ship &amp; EF Parameters'!$H33))/1000000)</f>
        <v>947.66495999999995</v>
      </c>
      <c r="P203" s="64">
        <f>IF(P142="","",((P142*'Ship &amp; EF Parameters'!$F33)+(P142*'Ship &amp; EF Parameters'!$G33)+(P142*'Ship &amp; EF Parameters'!$H33))/1000000)</f>
        <v>997.54206315789475</v>
      </c>
      <c r="Q203" s="64">
        <f>IF(Q142="","",((Q142*'Ship &amp; EF Parameters'!$F33)+(Q142*'Ship &amp; EF Parameters'!$G33)+(Q142*'Ship &amp; EF Parameters'!$H33))/1000000)</f>
        <v>1052.9610666666667</v>
      </c>
      <c r="R203" s="64">
        <f>IF(R142="","",((R142*'Ship &amp; EF Parameters'!$F33)+(R142*'Ship &amp; EF Parameters'!$G33)+(R142*'Ship &amp; EF Parameters'!$H33))/1000000)</f>
        <v>1114.8999529411765</v>
      </c>
      <c r="S203" s="64">
        <f>IF(S142="","",((S142*'Ship &amp; EF Parameters'!$F33)+(S142*'Ship &amp; EF Parameters'!$G33)+(S142*'Ship &amp; EF Parameters'!$H33))/1000000)</f>
        <v>1184.5812000000001</v>
      </c>
      <c r="T203" s="64">
        <f>IF(T142="","",((T142*'Ship &amp; EF Parameters'!$F33)+(T142*'Ship &amp; EF Parameters'!$G33)+(T142*'Ship &amp; EF Parameters'!$H33))/1000000)</f>
        <v>1263.5532800000001</v>
      </c>
      <c r="U203" s="64">
        <f>IF(U142="","",((U142*'Ship &amp; EF Parameters'!$F33)+(U142*'Ship &amp; EF Parameters'!$G33)+(U142*'Ship &amp; EF Parameters'!$H33))/1000000)</f>
        <v>1353.8070857142857</v>
      </c>
      <c r="V203" s="64">
        <f>IF(V142="","",((V142*'Ship &amp; EF Parameters'!$F33)+(V142*'Ship &amp; EF Parameters'!$G33)+(V142*'Ship &amp; EF Parameters'!$H33))/1000000)</f>
        <v>1579.4416000000001</v>
      </c>
      <c r="W203" s="64">
        <f>IF(W142="","",((W142*'Ship &amp; EF Parameters'!$F33)+(W142*'Ship &amp; EF Parameters'!$G33)+(W142*'Ship &amp; EF Parameters'!$H33))/1000000)</f>
        <v>1842.6818666666668</v>
      </c>
      <c r="X203" s="64">
        <f>IF(X142="","",((X142*'Ship &amp; EF Parameters'!$F33)+(X142*'Ship &amp; EF Parameters'!$G33)+(X142*'Ship &amp; EF Parameters'!$H33))/1000000)</f>
        <v>2297.3696</v>
      </c>
      <c r="Y203" s="65">
        <f>IF(Y142="","",((Y142*'Ship &amp; EF Parameters'!$F33)+(Y142*'Ship &amp; EF Parameters'!$G33)+(Y142*'Ship &amp; EF Parameters'!$H33))/1000000)</f>
        <v>2685.0507200000002</v>
      </c>
      <c r="Z203" s="63">
        <f>IF(Z142="","",((Z142*'Ship &amp; EF Parameters'!$F33)+(Z142*'Ship &amp; EF Parameters'!$G33)+(Z142*'Ship &amp; EF Parameters'!$H33))/1000000)</f>
        <v>1636.8758399999999</v>
      </c>
      <c r="AA203" s="64">
        <f>IF(AA142="","",((AA142*'Ship &amp; EF Parameters'!$F33)+(AA142*'Ship &amp; EF Parameters'!$G33)+(AA142*'Ship &amp; EF Parameters'!$H33))/1000000)</f>
        <v>1723.0272</v>
      </c>
      <c r="AB203" s="64">
        <f>IF(AB142="","",((AB142*'Ship &amp; EF Parameters'!$F33)+(AB142*'Ship &amp; EF Parameters'!$G33)+(AB142*'Ship &amp; EF Parameters'!$H33))/1000000)</f>
        <v>1818.7509333333335</v>
      </c>
      <c r="AC203" s="64">
        <f>IF(AC142="","",((AC142*'Ship &amp; EF Parameters'!$F33)+(AC142*'Ship &amp; EF Parameters'!$G33)+(AC142*'Ship &amp; EF Parameters'!$H33))/1000000)</f>
        <v>1925.7362823529413</v>
      </c>
      <c r="AD203" s="64">
        <f>IF(AD142="","",((AD142*'Ship &amp; EF Parameters'!$F33)+(AD142*'Ship &amp; EF Parameters'!$G33)+(AD142*'Ship &amp; EF Parameters'!$H33))/1000000)</f>
        <v>2046.0948000000001</v>
      </c>
      <c r="AE203" s="64">
        <f>IF(AE142="","",((AE142*'Ship &amp; EF Parameters'!$F33)+(AE142*'Ship &amp; EF Parameters'!$G33)+(AE142*'Ship &amp; EF Parameters'!$H33))/1000000)</f>
        <v>2364.3762133333335</v>
      </c>
      <c r="AF203" s="64">
        <f>IF(AF142="","",((AF142*'Ship &amp; EF Parameters'!$F33)+(AF142*'Ship &amp; EF Parameters'!$G33)+(AF142*'Ship &amp; EF Parameters'!$H33))/1000000)</f>
        <v>2728.1264000000001</v>
      </c>
      <c r="AG203" s="64">
        <f>IF(AG142="","",((AG142*'Ship &amp; EF Parameters'!$F33)+(AG142*'Ship &amp; EF Parameters'!$G33)+(AG142*'Ship &amp; EF Parameters'!$H33))/1000000)</f>
        <v>3147.8381538461535</v>
      </c>
      <c r="AH203" s="64">
        <f>IF(AH142="","",((AH142*'Ship &amp; EF Parameters'!$F33)+(AH142*'Ship &amp; EF Parameters'!$G33)+(AH142*'Ship &amp; EF Parameters'!$H33))/1000000)</f>
        <v>3637.501866666667</v>
      </c>
      <c r="AI203" s="64">
        <f>IF(AI142="","",((AI142*'Ship &amp; EF Parameters'!$F33)+(AI142*'Ship &amp; EF Parameters'!$G33)+(AI142*'Ship &amp; EF Parameters'!$H33))/1000000)</f>
        <v>4464.2068363636363</v>
      </c>
      <c r="AJ203" s="65">
        <f>IF(AJ142="","",((AJ142*'Ship &amp; EF Parameters'!$F33)+(AJ142*'Ship &amp; EF Parameters'!$G33)+(AJ142*'Ship &amp; EF Parameters'!$H33))/1000000)</f>
        <v>5456.2528000000002</v>
      </c>
      <c r="AK203" s="63">
        <f>IF(AK142="","",((AK142*'Ship &amp; EF Parameters'!$F33)+(AK142*'Ship &amp; EF Parameters'!$G33)+(AK142*'Ship &amp; EF Parameters'!$H33))/1000000)</f>
        <v>2326.0867199999998</v>
      </c>
      <c r="AL203" s="64">
        <f>IF(AL142="","",((AL142*'Ship &amp; EF Parameters'!$F33)+(AL142*'Ship &amp; EF Parameters'!$G33)+(AL142*'Ship &amp; EF Parameters'!$H33))/1000000)</f>
        <v>2448.5123368421059</v>
      </c>
      <c r="AM203" s="64">
        <f>IF(AM142="","",((AM142*'Ship &amp; EF Parameters'!$F33)+(AM142*'Ship &amp; EF Parameters'!$G33)+(AM142*'Ship &amp; EF Parameters'!$H33))/1000000)</f>
        <v>2584.5408000000002</v>
      </c>
      <c r="AN203" s="64">
        <f>IF(AN142="","",((AN142*'Ship &amp; EF Parameters'!$F33)+(AN142*'Ship &amp; EF Parameters'!$G33)+(AN142*'Ship &amp; EF Parameters'!$H33))/1000000)</f>
        <v>2736.5726117647055</v>
      </c>
      <c r="AO203" s="64">
        <f>IF(AO142="","",((AO142*'Ship &amp; EF Parameters'!$F33)+(AO142*'Ship &amp; EF Parameters'!$G33)+(AO142*'Ship &amp; EF Parameters'!$H33))/1000000)</f>
        <v>3149.9090999999999</v>
      </c>
      <c r="AP203" s="64">
        <f>IF(AP142="","",((AP142*'Ship &amp; EF Parameters'!$F33)+(AP142*'Ship &amp; EF Parameters'!$G33)+(AP142*'Ship &amp; EF Parameters'!$H33))/1000000)</f>
        <v>3618.3571200000001</v>
      </c>
      <c r="AQ203" s="64">
        <f>IF(AQ142="","",((AQ142*'Ship &amp; EF Parameters'!$F33)+(AQ142*'Ship &amp; EF Parameters'!$G33)+(AQ142*'Ship &amp; EF Parameters'!$H33))/1000000)</f>
        <v>4153.726285714286</v>
      </c>
      <c r="AR203" s="64">
        <f>IF(AR142="","",((AR142*'Ship &amp; EF Parameters'!$F33)+(AR142*'Ship &amp; EF Parameters'!$G33)+(AR142*'Ship &amp; EF Parameters'!$H33))/1000000)</f>
        <v>4771.4599384615385</v>
      </c>
      <c r="AS203" s="64">
        <f>IF(AS142="","",((AS142*'Ship &amp; EF Parameters'!$F33)+(AS142*'Ship &amp; EF Parameters'!$G33)+(AS142*'Ship &amp; EF Parameters'!$H33))/1000000)</f>
        <v>5492.1491999999998</v>
      </c>
      <c r="AT203" s="64">
        <f>IF(AT142="","",((AT142*'Ship &amp; EF Parameters'!$F33)+(AT142*'Ship &amp; EF Parameters'!$G33)+(AT142*'Ship &amp; EF Parameters'!$H33))/1000000)</f>
        <v>6696.3102545454558</v>
      </c>
      <c r="AU203" s="65">
        <f>IF(AU142="","",((AU142*'Ship &amp; EF Parameters'!$F33)+(AU142*'Ship &amp; EF Parameters'!$G33)+(AU142*'Ship &amp; EF Parameters'!$H33))/1000000)</f>
        <v>8141.3035200000004</v>
      </c>
      <c r="AV203" s="63">
        <f>IF(AV142="","",((AV142*'Ship &amp; EF Parameters'!$F33)+(AV142*'Ship &amp; EF Parameters'!$G33)+(AV142*'Ship &amp; EF Parameters'!$H33))/1000000)</f>
        <v>3015.2975999999999</v>
      </c>
      <c r="AW203" s="64">
        <f>IF(AW142="","",((AW142*'Ship &amp; EF Parameters'!$F33)+(AW142*'Ship &amp; EF Parameters'!$G33)+(AW142*'Ship &amp; EF Parameters'!$H33))/1000000)</f>
        <v>3173.9974736842105</v>
      </c>
      <c r="AX203" s="64">
        <f>IF(AX142="","",((AX142*'Ship &amp; EF Parameters'!$F33)+(AX142*'Ship &amp; EF Parameters'!$G33)+(AX142*'Ship &amp; EF Parameters'!$H33))/1000000)</f>
        <v>3350.3306666666672</v>
      </c>
      <c r="AY203" s="64">
        <f>IF(AY142="","",((AY142*'Ship &amp; EF Parameters'!$F33)+(AY142*'Ship &amp; EF Parameters'!$G33)+(AY142*'Ship &amp; EF Parameters'!$H33))/1000000)</f>
        <v>3843.0263529411764</v>
      </c>
      <c r="AZ203" s="64">
        <f>IF(AZ142="","",((AZ142*'Ship &amp; EF Parameters'!$F33)+(AZ142*'Ship &amp; EF Parameters'!$G33)+(AZ142*'Ship &amp; EF Parameters'!$H33))/1000000)</f>
        <v>4397.3090000000002</v>
      </c>
      <c r="BA203" s="64">
        <f>IF(BA142="","",((BA142*'Ship &amp; EF Parameters'!$F33)+(BA142*'Ship &amp; EF Parameters'!$G33)+(BA142*'Ship &amp; EF Parameters'!$H33))/1000000)</f>
        <v>5025.4960000000001</v>
      </c>
      <c r="BB203" s="64">
        <f>IF(BB142="","",((BB142*'Ship &amp; EF Parameters'!$F33)+(BB142*'Ship &amp; EF Parameters'!$G33)+(BB142*'Ship &amp; EF Parameters'!$H33))/1000000)</f>
        <v>5743.424</v>
      </c>
      <c r="BC203" s="64">
        <f>IF(BC142="","",((BC142*'Ship &amp; EF Parameters'!$F33)+(BC142*'Ship &amp; EF Parameters'!$G33)+(BC142*'Ship &amp; EF Parameters'!$H33))/1000000)</f>
        <v>6571.802461538462</v>
      </c>
      <c r="BD203" s="64">
        <f>IF(BD142="","",((BD142*'Ship &amp; EF Parameters'!$F33)+(BD142*'Ship &amp; EF Parameters'!$G33)+(BD142*'Ship &amp; EF Parameters'!$H33))/1000000)</f>
        <v>7538.2439999999997</v>
      </c>
      <c r="BE203" s="64">
        <f>IF(BE142="","",((BE142*'Ship &amp; EF Parameters'!$F33)+(BE142*'Ship &amp; EF Parameters'!$G33)+(BE142*'Ship &amp; EF Parameters'!$H33))/1000000)</f>
        <v>9137.2654545454534</v>
      </c>
      <c r="BF203" s="65">
        <f>IF(BF142="","",((BF142*'Ship &amp; EF Parameters'!$F33)+(BF142*'Ship &amp; EF Parameters'!$G33)+(BF142*'Ship &amp; EF Parameters'!$H33))/1000000)</f>
        <v>11056.091200000001</v>
      </c>
      <c r="BG203" s="41"/>
      <c r="BH203" s="41"/>
      <c r="BI203" s="41"/>
      <c r="BJ203" s="41"/>
      <c r="BK203" s="41"/>
      <c r="BL203" s="41"/>
      <c r="BM203" s="41"/>
      <c r="BN203" s="41"/>
      <c r="BO203" s="41"/>
      <c r="BP203" s="41"/>
      <c r="BQ203" s="41"/>
      <c r="BR203" s="41"/>
      <c r="BS203" s="41"/>
      <c r="BT203" s="41"/>
      <c r="BU203" s="41"/>
      <c r="BV203" s="41"/>
      <c r="BW203" s="41"/>
      <c r="BX203" s="41"/>
      <c r="BY203" s="41"/>
    </row>
    <row r="204" spans="1:77" s="40" customFormat="1">
      <c r="A204" s="49"/>
      <c r="B204" s="54" t="str">
        <f t="shared" si="200"/>
        <v>9,000 teu</v>
      </c>
      <c r="C204" s="54"/>
      <c r="D204" s="66">
        <f>IF(D143="","",((D143*'Ship &amp; EF Parameters'!$F34)+(D143*'Ship &amp; EF Parameters'!$G34)+(D143*'Ship &amp; EF Parameters'!$H34))/1000000)</f>
        <v>379.06598400000001</v>
      </c>
      <c r="E204" s="67">
        <f>IF(E143="","",((E143*'Ship &amp; EF Parameters'!$F34)+(E143*'Ship &amp; EF Parameters'!$G34)+(E143*'Ship &amp; EF Parameters'!$H34))/1000000)</f>
        <v>399.0168252631579</v>
      </c>
      <c r="F204" s="67">
        <f>IF(F143="","",((F143*'Ship &amp; EF Parameters'!$F34)+(F143*'Ship &amp; EF Parameters'!$G34)+(F143*'Ship &amp; EF Parameters'!$H34))/1000000)</f>
        <v>421.1844266666667</v>
      </c>
      <c r="G204" s="67">
        <f>IF(G143="","",((G143*'Ship &amp; EF Parameters'!$F34)+(G143*'Ship &amp; EF Parameters'!$G34)+(G143*'Ship &amp; EF Parameters'!$H34))/1000000)</f>
        <v>445.95998117647059</v>
      </c>
      <c r="H204" s="67">
        <f>IF(H143="","",((H143*'Ship &amp; EF Parameters'!$F34)+(H143*'Ship &amp; EF Parameters'!$G34)+(H143*'Ship &amp; EF Parameters'!$H34))/1000000)</f>
        <v>473.83247999999998</v>
      </c>
      <c r="I204" s="67">
        <f>IF(I143="","",((I143*'Ship &amp; EF Parameters'!$F34)+(I143*'Ship &amp; EF Parameters'!$G34)+(I143*'Ship &amp; EF Parameters'!$H34))/1000000)</f>
        <v>505.421312</v>
      </c>
      <c r="J204" s="67">
        <f>IF(J143="","",((J143*'Ship &amp; EF Parameters'!$F34)+(J143*'Ship &amp; EF Parameters'!$G34)+(J143*'Ship &amp; EF Parameters'!$H34))/1000000)</f>
        <v>541.52283428571434</v>
      </c>
      <c r="K204" s="67">
        <f>IF(K143="","",((K143*'Ship &amp; EF Parameters'!$F34)+(K143*'Ship &amp; EF Parameters'!$G34)+(K143*'Ship &amp; EF Parameters'!$H34))/1000000)</f>
        <v>583.1784369230769</v>
      </c>
      <c r="L204" s="67">
        <f>IF(L143="","",((L143*'Ship &amp; EF Parameters'!$F34)+(L143*'Ship &amp; EF Parameters'!$G34)+(L143*'Ship &amp; EF Parameters'!$H34))/1000000)</f>
        <v>631.77664000000016</v>
      </c>
      <c r="M204" s="67">
        <f>IF(M143="","",((M143*'Ship &amp; EF Parameters'!$F34)+(M143*'Ship &amp; EF Parameters'!$G34)+(M143*'Ship &amp; EF Parameters'!$H34))/1000000)</f>
        <v>689.21087999999997</v>
      </c>
      <c r="N204" s="68">
        <f>IF(N143="","",((N143*'Ship &amp; EF Parameters'!$F34)+(N143*'Ship &amp; EF Parameters'!$G34)+(N143*'Ship &amp; EF Parameters'!$H34))/1000000)</f>
        <v>758.13196800000003</v>
      </c>
      <c r="O204" s="66">
        <f>IF(O143="","",((O143*'Ship &amp; EF Parameters'!$F34)+(O143*'Ship &amp; EF Parameters'!$G34)+(O143*'Ship &amp; EF Parameters'!$H34))/1000000)</f>
        <v>1231.9644479999999</v>
      </c>
      <c r="P204" s="67">
        <f>IF(P143="","",((P143*'Ship &amp; EF Parameters'!$F34)+(P143*'Ship &amp; EF Parameters'!$G34)+(P143*'Ship &amp; EF Parameters'!$H34))/1000000)</f>
        <v>1296.8046821052633</v>
      </c>
      <c r="Q204" s="67">
        <f>IF(Q143="","",((Q143*'Ship &amp; EF Parameters'!$F34)+(Q143*'Ship &amp; EF Parameters'!$G34)+(Q143*'Ship &amp; EF Parameters'!$H34))/1000000)</f>
        <v>1368.8493866666668</v>
      </c>
      <c r="R204" s="67">
        <f>IF(R143="","",((R143*'Ship &amp; EF Parameters'!$F34)+(R143*'Ship &amp; EF Parameters'!$G34)+(R143*'Ship &amp; EF Parameters'!$H34))/1000000)</f>
        <v>1449.3699388235293</v>
      </c>
      <c r="S204" s="67">
        <f>IF(S143="","",((S143*'Ship &amp; EF Parameters'!$F34)+(S143*'Ship &amp; EF Parameters'!$G34)+(S143*'Ship &amp; EF Parameters'!$H34))/1000000)</f>
        <v>1539.9555600000001</v>
      </c>
      <c r="T204" s="67">
        <f>IF(T143="","",((T143*'Ship &amp; EF Parameters'!$F34)+(T143*'Ship &amp; EF Parameters'!$G34)+(T143*'Ship &amp; EF Parameters'!$H34))/1000000)</f>
        <v>1642.6192639999999</v>
      </c>
      <c r="U204" s="67">
        <f>IF(U143="","",((U143*'Ship &amp; EF Parameters'!$F34)+(U143*'Ship &amp; EF Parameters'!$G34)+(U143*'Ship &amp; EF Parameters'!$H34))/1000000)</f>
        <v>1906.6116457142862</v>
      </c>
      <c r="V204" s="67">
        <f>IF(V143="","",((V143*'Ship &amp; EF Parameters'!$F34)+(V143*'Ship &amp; EF Parameters'!$G34)+(V143*'Ship &amp; EF Parameters'!$H34))/1000000)</f>
        <v>2211.2182400000002</v>
      </c>
      <c r="W204" s="67">
        <f>IF(W143="","",((W143*'Ship &amp; EF Parameters'!$F34)+(W143*'Ship &amp; EF Parameters'!$G34)+(W143*'Ship &amp; EF Parameters'!$H34))/1000000)</f>
        <v>2566.5925999999995</v>
      </c>
      <c r="X204" s="67">
        <f>IF(X143="","",((X143*'Ship &amp; EF Parameters'!$F34)+(X143*'Ship &amp; EF Parameters'!$G34)+(X143*'Ship &amp; EF Parameters'!$H34))/1000000)</f>
        <v>2986.5804800000001</v>
      </c>
      <c r="Y204" s="68">
        <f>IF(Y143="","",((Y143*'Ship &amp; EF Parameters'!$F34)+(Y143*'Ship &amp; EF Parameters'!$G34)+(Y143*'Ship &amp; EF Parameters'!$H34))/1000000)</f>
        <v>3695.8933440000001</v>
      </c>
      <c r="Z204" s="66">
        <f>IF(Z143="","",((Z143*'Ship &amp; EF Parameters'!$F34)+(Z143*'Ship &amp; EF Parameters'!$G34)+(Z143*'Ship &amp; EF Parameters'!$H34))/1000000)</f>
        <v>2084.8629120000001</v>
      </c>
      <c r="AA204" s="67">
        <f>IF(AA143="","",((AA143*'Ship &amp; EF Parameters'!$F34)+(AA143*'Ship &amp; EF Parameters'!$G34)+(AA143*'Ship &amp; EF Parameters'!$H34))/1000000)</f>
        <v>2194.5925389473682</v>
      </c>
      <c r="AB204" s="67">
        <f>IF(AB143="","",((AB143*'Ship &amp; EF Parameters'!$F34)+(AB143*'Ship &amp; EF Parameters'!$G34)+(AB143*'Ship &amp; EF Parameters'!$H34))/1000000)</f>
        <v>2316.5143466666664</v>
      </c>
      <c r="AC204" s="67">
        <f>IF(AC143="","",((AC143*'Ship &amp; EF Parameters'!$F34)+(AC143*'Ship &amp; EF Parameters'!$G34)+(AC143*'Ship &amp; EF Parameters'!$H34))/1000000)</f>
        <v>2452.7798964705876</v>
      </c>
      <c r="AD204" s="67">
        <f>IF(AD143="","",((AD143*'Ship &amp; EF Parameters'!$F34)+(AD143*'Ship &amp; EF Parameters'!$G34)+(AD143*'Ship &amp; EF Parameters'!$H34))/1000000)</f>
        <v>2823.2518599999999</v>
      </c>
      <c r="AE204" s="67">
        <f>IF(AE143="","",((AE143*'Ship &amp; EF Parameters'!$F34)+(AE143*'Ship &amp; EF Parameters'!$G34)+(AE143*'Ship &amp; EF Parameters'!$H34))/1000000)</f>
        <v>3243.120085333333</v>
      </c>
      <c r="AF204" s="67">
        <f>IF(AF143="","",((AF143*'Ship &amp; EF Parameters'!$F34)+(AF143*'Ship &amp; EF Parameters'!$G34)+(AF143*'Ship &amp; EF Parameters'!$H34))/1000000)</f>
        <v>3722.9694857142858</v>
      </c>
      <c r="AG204" s="67">
        <f>IF(AG143="","",((AG143*'Ship &amp; EF Parameters'!$F34)+(AG143*'Ship &amp; EF Parameters'!$G34)+(AG143*'Ship &amp; EF Parameters'!$H34))/1000000)</f>
        <v>4276.641870769231</v>
      </c>
      <c r="AH204" s="67">
        <f>IF(AH143="","",((AH143*'Ship &amp; EF Parameters'!$F34)+(AH143*'Ship &amp; EF Parameters'!$G34)+(AH143*'Ship &amp; EF Parameters'!$H34))/1000000)</f>
        <v>4922.5929866666665</v>
      </c>
      <c r="AI204" s="67">
        <f>IF(AI143="","",((AI143*'Ship &amp; EF Parameters'!$F34)+(AI143*'Ship &amp; EF Parameters'!$G34)+(AI143*'Ship &amp; EF Parameters'!$H34))/1000000)</f>
        <v>5685.9897600000004</v>
      </c>
      <c r="AJ204" s="68">
        <f>IF(AJ143="","",((AJ143*'Ship &amp; EF Parameters'!$F34)+(AJ143*'Ship &amp; EF Parameters'!$G34)+(AJ143*'Ship &amp; EF Parameters'!$H34))/1000000)</f>
        <v>6949.5430399999996</v>
      </c>
      <c r="AK204" s="66">
        <f>IF(AK143="","",((AK143*'Ship &amp; EF Parameters'!$F34)+(AK143*'Ship &amp; EF Parameters'!$G34)+(AK143*'Ship &amp; EF Parameters'!$H34))/1000000)</f>
        <v>2937.7613759999999</v>
      </c>
      <c r="AL204" s="67">
        <f>IF(AL143="","",((AL143*'Ship &amp; EF Parameters'!$F34)+(AL143*'Ship &amp; EF Parameters'!$G34)+(AL143*'Ship &amp; EF Parameters'!$H34))/1000000)</f>
        <v>3092.3803957894734</v>
      </c>
      <c r="AM204" s="67">
        <f>IF(AM143="","",((AM143*'Ship &amp; EF Parameters'!$F34)+(AM143*'Ship &amp; EF Parameters'!$G34)+(AM143*'Ship &amp; EF Parameters'!$H34))/1000000)</f>
        <v>3264.1793066666664</v>
      </c>
      <c r="AN204" s="67">
        <f>IF(AN143="","",((AN143*'Ship &amp; EF Parameters'!$F34)+(AN143*'Ship &amp; EF Parameters'!$G34)+(AN143*'Ship &amp; EF Parameters'!$H34))/1000000)</f>
        <v>3744.2056752941176</v>
      </c>
      <c r="AO204" s="67">
        <f>IF(AO143="","",((AO143*'Ship &amp; EF Parameters'!$F34)+(AO143*'Ship &amp; EF Parameters'!$G34)+(AO143*'Ship &amp; EF Parameters'!$H34))/1000000)</f>
        <v>3978.2185300000001</v>
      </c>
      <c r="AP204" s="67">
        <f>IF(AP143="","",((AP143*'Ship &amp; EF Parameters'!$F34)+(AP143*'Ship &amp; EF Parameters'!$G34)+(AP143*'Ship &amp; EF Parameters'!$H34))/1000000)</f>
        <v>4569.8510293333329</v>
      </c>
      <c r="AQ204" s="67">
        <f>IF(AQ143="","",((AQ143*'Ship &amp; EF Parameters'!$F34)+(AQ143*'Ship &amp; EF Parameters'!$G34)+(AQ143*'Ship &amp; EF Parameters'!$H34))/1000000)</f>
        <v>5246.0024571428557</v>
      </c>
      <c r="AR204" s="67">
        <f>IF(AR143="","",((AR143*'Ship &amp; EF Parameters'!$F34)+(AR143*'Ship &amp; EF Parameters'!$G34)+(AR143*'Ship &amp; EF Parameters'!$H34))/1000000)</f>
        <v>6026.1771815384618</v>
      </c>
      <c r="AS204" s="67">
        <f>IF(AS143="","",((AS143*'Ship &amp; EF Parameters'!$F34)+(AS143*'Ship &amp; EF Parameters'!$G34)+(AS143*'Ship &amp; EF Parameters'!$H34))/1000000)</f>
        <v>7344.4034399999991</v>
      </c>
      <c r="AT204" s="67">
        <f>IF(AT143="","",((AT143*'Ship &amp; EF Parameters'!$F34)+(AT143*'Ship &amp; EF Parameters'!$G34)+(AT143*'Ship &amp; EF Parameters'!$H34))/1000000)</f>
        <v>8457.1918399999995</v>
      </c>
      <c r="AU204" s="68">
        <f>IF(AU143="","",((AU143*'Ship &amp; EF Parameters'!$F34)+(AU143*'Ship &amp; EF Parameters'!$G34)+(AU143*'Ship &amp; EF Parameters'!$H34))/1000000)</f>
        <v>10282.164816</v>
      </c>
      <c r="AV204" s="66">
        <f>IF(AV143="","",((AV143*'Ship &amp; EF Parameters'!$F34)+(AV143*'Ship &amp; EF Parameters'!$G34)+(AV143*'Ship &amp; EF Parameters'!$H34))/1000000)</f>
        <v>3790.6598399999998</v>
      </c>
      <c r="AW204" s="67">
        <f>IF(AW143="","",((AW143*'Ship &amp; EF Parameters'!$F34)+(AW143*'Ship &amp; EF Parameters'!$G34)+(AW143*'Ship &amp; EF Parameters'!$H34))/1000000)</f>
        <v>3990.168252631579</v>
      </c>
      <c r="AX204" s="67">
        <f>IF(AX143="","",((AX143*'Ship &amp; EF Parameters'!$F34)+(AX143*'Ship &amp; EF Parameters'!$G34)+(AX143*'Ship &amp; EF Parameters'!$H34))/1000000)</f>
        <v>4211.844266666667</v>
      </c>
      <c r="AY204" s="67">
        <f>IF(AY143="","",((AY143*'Ship &amp; EF Parameters'!$F34)+(AY143*'Ship &amp; EF Parameters'!$G34)+(AY143*'Ship &amp; EF Parameters'!$H34))/1000000)</f>
        <v>4831.2331294117648</v>
      </c>
      <c r="AZ204" s="67">
        <f>IF(AZ143="","",((AZ143*'Ship &amp; EF Parameters'!$F34)+(AZ143*'Ship &amp; EF Parameters'!$G34)+(AZ143*'Ship &amp; EF Parameters'!$H34))/1000000)</f>
        <v>5528.0456000000004</v>
      </c>
      <c r="BA204" s="67">
        <f>IF(BA143="","",((BA143*'Ship &amp; EF Parameters'!$F34)+(BA143*'Ship &amp; EF Parameters'!$G34)+(BA143*'Ship &amp; EF Parameters'!$H34))/1000000)</f>
        <v>6317.7664000000013</v>
      </c>
      <c r="BB204" s="67">
        <f>IF(BB143="","",((BB143*'Ship &amp; EF Parameters'!$F34)+(BB143*'Ship &amp; EF Parameters'!$G34)+(BB143*'Ship &amp; EF Parameters'!$H34))/1000000)</f>
        <v>7220.3044571428572</v>
      </c>
      <c r="BC204" s="67">
        <f>IF(BC143="","",((BC143*'Ship &amp; EF Parameters'!$F34)+(BC143*'Ship &amp; EF Parameters'!$G34)+(BC143*'Ship &amp; EF Parameters'!$H34))/1000000)</f>
        <v>8261.6945230769215</v>
      </c>
      <c r="BD204" s="67">
        <f>IF(BD143="","",((BD143*'Ship &amp; EF Parameters'!$F34)+(BD143*'Ship &amp; EF Parameters'!$G34)+(BD143*'Ship &amp; EF Parameters'!$H34))/1000000)</f>
        <v>9476.6495999999988</v>
      </c>
      <c r="BE204" s="67">
        <f>IF(BE143="","",((BE143*'Ship &amp; EF Parameters'!$F34)+(BE143*'Ship &amp; EF Parameters'!$G34)+(BE143*'Ship &amp; EF Parameters'!$H34))/1000000)</f>
        <v>11486.848</v>
      </c>
      <c r="BF204" s="68">
        <f>IF(BF143="","",((BF143*'Ship &amp; EF Parameters'!$F34)+(BF143*'Ship &amp; EF Parameters'!$G34)+(BF143*'Ship &amp; EF Parameters'!$H34))/1000000)</f>
        <v>13899.086079999999</v>
      </c>
      <c r="BG204" s="41"/>
      <c r="BH204" s="41"/>
      <c r="BI204" s="41"/>
      <c r="BJ204" s="41"/>
      <c r="BK204" s="41"/>
      <c r="BL204" s="41"/>
      <c r="BM204" s="41"/>
      <c r="BN204" s="41"/>
      <c r="BO204" s="41"/>
      <c r="BP204" s="41"/>
      <c r="BQ204" s="41"/>
      <c r="BR204" s="41"/>
      <c r="BS204" s="41"/>
      <c r="BT204" s="41"/>
      <c r="BU204" s="41"/>
      <c r="BV204" s="41"/>
      <c r="BW204" s="41"/>
      <c r="BX204" s="41"/>
      <c r="BY204" s="41"/>
    </row>
    <row r="205" spans="1:77" s="40" customFormat="1">
      <c r="A205" s="49"/>
      <c r="B205" s="50" t="str">
        <f t="shared" si="200"/>
        <v>14,000 teu</v>
      </c>
      <c r="C205" s="50"/>
      <c r="D205" s="63">
        <f>IF(D144="","",((D144*'Ship &amp; EF Parameters'!$F35)+(D144*'Ship &amp; EF Parameters'!$G35)+(D144*'Ship &amp; EF Parameters'!$H35))/1000000)</f>
        <v>646.13520000000005</v>
      </c>
      <c r="E205" s="64">
        <f>IF(E144="","",((E144*'Ship &amp; EF Parameters'!$F35)+(E144*'Ship &amp; EF Parameters'!$G35)+(E144*'Ship &amp; EF Parameters'!$H35))/1000000)</f>
        <v>680.14231578947351</v>
      </c>
      <c r="F205" s="64">
        <f>IF(F144="","",((F144*'Ship &amp; EF Parameters'!$F35)+(F144*'Ship &amp; EF Parameters'!$G35)+(F144*'Ship &amp; EF Parameters'!$H35))/1000000)</f>
        <v>717.92800000000011</v>
      </c>
      <c r="G205" s="64">
        <f>IF(G144="","",((G144*'Ship &amp; EF Parameters'!$F35)+(G144*'Ship &amp; EF Parameters'!$G35)+(G144*'Ship &amp; EF Parameters'!$H35))/1000000)</f>
        <v>760.15905882352934</v>
      </c>
      <c r="H205" s="64">
        <f>IF(H144="","",((H144*'Ship &amp; EF Parameters'!$F35)+(H144*'Ship &amp; EF Parameters'!$G35)+(H144*'Ship &amp; EF Parameters'!$H35))/1000000)</f>
        <v>807.66899999999998</v>
      </c>
      <c r="I205" s="64">
        <f>IF(I144="","",((I144*'Ship &amp; EF Parameters'!$F35)+(I144*'Ship &amp; EF Parameters'!$G35)+(I144*'Ship &amp; EF Parameters'!$H35))/1000000)</f>
        <v>861.5136</v>
      </c>
      <c r="J205" s="64">
        <f>IF(J144="","",((J144*'Ship &amp; EF Parameters'!$F35)+(J144*'Ship &amp; EF Parameters'!$G35)+(J144*'Ship &amp; EF Parameters'!$H35))/1000000)</f>
        <v>923.05028571428556</v>
      </c>
      <c r="K205" s="64">
        <f>IF(K144="","",((K144*'Ship &amp; EF Parameters'!$F35)+(K144*'Ship &amp; EF Parameters'!$G35)+(K144*'Ship &amp; EF Parameters'!$H35))/1000000)</f>
        <v>994.05415384615389</v>
      </c>
      <c r="L205" s="64">
        <f>IF(L144="","",((L144*'Ship &amp; EF Parameters'!$F35)+(L144*'Ship &amp; EF Parameters'!$G35)+(L144*'Ship &amp; EF Parameters'!$H35))/1000000)</f>
        <v>1076.8920000000001</v>
      </c>
      <c r="M205" s="64">
        <f>IF(M144="","",((M144*'Ship &amp; EF Parameters'!$F35)+(M144*'Ship &amp; EF Parameters'!$G35)+(M144*'Ship &amp; EF Parameters'!$H35))/1000000)</f>
        <v>1174.7912727272726</v>
      </c>
      <c r="N205" s="65">
        <f>IF(N144="","",((N144*'Ship &amp; EF Parameters'!$F35)+(N144*'Ship &amp; EF Parameters'!$G35)+(N144*'Ship &amp; EF Parameters'!$H35))/1000000)</f>
        <v>1378.4217599999999</v>
      </c>
      <c r="O205" s="63">
        <f>IF(O144="","",((O144*'Ship &amp; EF Parameters'!$F35)+(O144*'Ship &amp; EF Parameters'!$G35)+(O144*'Ship &amp; EF Parameters'!$H35))/1000000)</f>
        <v>1938.4056</v>
      </c>
      <c r="P205" s="64">
        <f>IF(P144="","",((P144*'Ship &amp; EF Parameters'!$F35)+(P144*'Ship &amp; EF Parameters'!$G35)+(P144*'Ship &amp; EF Parameters'!$H35))/1000000)</f>
        <v>2040.426947368421</v>
      </c>
      <c r="Q205" s="64">
        <f>IF(Q144="","",((Q144*'Ship &amp; EF Parameters'!$F35)+(Q144*'Ship &amp; EF Parameters'!$G35)+(Q144*'Ship &amp; EF Parameters'!$H35))/1000000)</f>
        <v>2153.7840000000001</v>
      </c>
      <c r="R205" s="64">
        <f>IF(R144="","",((R144*'Ship &amp; EF Parameters'!$F35)+(R144*'Ship &amp; EF Parameters'!$G35)+(R144*'Ship &amp; EF Parameters'!$H35))/1000000)</f>
        <v>2280.4771764705888</v>
      </c>
      <c r="S205" s="64">
        <f>IF(S144="","",((S144*'Ship &amp; EF Parameters'!$F35)+(S144*'Ship &amp; EF Parameters'!$G35)+(S144*'Ship &amp; EF Parameters'!$H35))/1000000)</f>
        <v>2423.0070000000001</v>
      </c>
      <c r="T205" s="64">
        <f>IF(T144="","",((T144*'Ship &amp; EF Parameters'!$F35)+(T144*'Ship &amp; EF Parameters'!$G35)+(T144*'Ship &amp; EF Parameters'!$H35))/1000000)</f>
        <v>2756.8435199999999</v>
      </c>
      <c r="U205" s="64">
        <f>IF(U144="","",((U144*'Ship &amp; EF Parameters'!$F35)+(U144*'Ship &amp; EF Parameters'!$G35)+(U144*'Ship &amp; EF Parameters'!$H35))/1000000)</f>
        <v>3138.370971428571</v>
      </c>
      <c r="V205" s="64">
        <f>IF(V144="","",((V144*'Ship &amp; EF Parameters'!$F35)+(V144*'Ship &amp; EF Parameters'!$G35)+(V144*'Ship &amp; EF Parameters'!$H35))/1000000)</f>
        <v>3578.5949538461537</v>
      </c>
      <c r="W205" s="64">
        <f>IF(W144="","",((W144*'Ship &amp; EF Parameters'!$F35)+(W144*'Ship &amp; EF Parameters'!$G35)+(W144*'Ship &amp; EF Parameters'!$H35))/1000000)</f>
        <v>4092.1896000000002</v>
      </c>
      <c r="X205" s="64">
        <f>IF(X144="","",((X144*'Ship &amp; EF Parameters'!$F35)+(X144*'Ship &amp; EF Parameters'!$G35)+(X144*'Ship &amp; EF Parameters'!$H35))/1000000)</f>
        <v>4934.1233454545454</v>
      </c>
      <c r="Y205" s="65">
        <f>IF(Y144="","",((Y144*'Ship &amp; EF Parameters'!$F35)+(Y144*'Ship &amp; EF Parameters'!$G35)+(Y144*'Ship &amp; EF Parameters'!$H35))/1000000)</f>
        <v>5944.4438399999999</v>
      </c>
      <c r="Z205" s="63">
        <f>IF(Z144="","",((Z144*'Ship &amp; EF Parameters'!$F35)+(Z144*'Ship &amp; EF Parameters'!$G35)+(Z144*'Ship &amp; EF Parameters'!$H35))/1000000)</f>
        <v>3230.6759999999999</v>
      </c>
      <c r="AA205" s="64">
        <f>IF(AA144="","",((AA144*'Ship &amp; EF Parameters'!$F35)+(AA144*'Ship &amp; EF Parameters'!$G35)+(AA144*'Ship &amp; EF Parameters'!$H35))/1000000)</f>
        <v>3400.7115789473683</v>
      </c>
      <c r="AB205" s="64">
        <f>IF(AB144="","",((AB144*'Ship &amp; EF Parameters'!$F35)+(AB144*'Ship &amp; EF Parameters'!$G35)+(AB144*'Ship &amp; EF Parameters'!$H35))/1000000)</f>
        <v>3589.64</v>
      </c>
      <c r="AC205" s="64">
        <f>IF(AC144="","",((AC144*'Ship &amp; EF Parameters'!$F35)+(AC144*'Ship &amp; EF Parameters'!$G35)+(AC144*'Ship &amp; EF Parameters'!$H35))/1000000)</f>
        <v>3800.7952941176477</v>
      </c>
      <c r="AD205" s="64">
        <f>IF(AD144="","",((AD144*'Ship &amp; EF Parameters'!$F35)+(AD144*'Ship &amp; EF Parameters'!$G35)+(AD144*'Ship &amp; EF Parameters'!$H35))/1000000)</f>
        <v>4307.5680000000002</v>
      </c>
      <c r="AE205" s="64">
        <f>IF(AE144="","",((AE144*'Ship &amp; EF Parameters'!$F35)+(AE144*'Ship &amp; EF Parameters'!$G35)+(AE144*'Ship &amp; EF Parameters'!$H35))/1000000)</f>
        <v>4881.9103999999998</v>
      </c>
      <c r="AF205" s="64">
        <f>IF(AF144="","",((AF144*'Ship &amp; EF Parameters'!$F35)+(AF144*'Ship &amp; EF Parameters'!$G35)+(AF144*'Ship &amp; EF Parameters'!$H35))/1000000)</f>
        <v>5538.3017142857152</v>
      </c>
      <c r="AG205" s="64">
        <f>IF(AG144="","",((AG144*'Ship &amp; EF Parameters'!$F35)+(AG144*'Ship &amp; EF Parameters'!$G35)+(AG144*'Ship &amp; EF Parameters'!$H35))/1000000)</f>
        <v>6627.0276923076935</v>
      </c>
      <c r="AH205" s="64">
        <f>IF(AH144="","",((AH144*'Ship &amp; EF Parameters'!$F35)+(AH144*'Ship &amp; EF Parameters'!$G35)+(AH144*'Ship &amp; EF Parameters'!$H35))/1000000)</f>
        <v>7538.2439999999997</v>
      </c>
      <c r="AI205" s="64">
        <f>IF(AI144="","",((AI144*'Ship &amp; EF Parameters'!$F35)+(AI144*'Ship &amp; EF Parameters'!$G35)+(AI144*'Ship &amp; EF Parameters'!$H35))/1000000)</f>
        <v>9006.7330909090906</v>
      </c>
      <c r="AJ205" s="65">
        <f>IF(AJ144="","",((AJ144*'Ship &amp; EF Parameters'!$F35)+(AJ144*'Ship &amp; EF Parameters'!$G35)+(AJ144*'Ship &amp; EF Parameters'!$H35))/1000000)</f>
        <v>11199.676799999999</v>
      </c>
      <c r="AK205" s="63">
        <f>IF(AK144="","",((AK144*'Ship &amp; EF Parameters'!$F35)+(AK144*'Ship &amp; EF Parameters'!$G35)+(AK144*'Ship &amp; EF Parameters'!$H35))/1000000)</f>
        <v>4522.9463999999998</v>
      </c>
      <c r="AL205" s="64">
        <f>IF(AL144="","",((AL144*'Ship &amp; EF Parameters'!$F35)+(AL144*'Ship &amp; EF Parameters'!$G35)+(AL144*'Ship &amp; EF Parameters'!$H35))/1000000)</f>
        <v>4760.9962105263166</v>
      </c>
      <c r="AM205" s="64">
        <f>IF(AM144="","",((AM144*'Ship &amp; EF Parameters'!$F35)+(AM144*'Ship &amp; EF Parameters'!$G35)+(AM144*'Ship &amp; EF Parameters'!$H35))/1000000)</f>
        <v>5025.4960000000001</v>
      </c>
      <c r="AN205" s="64">
        <f>IF(AN144="","",((AN144*'Ship &amp; EF Parameters'!$F35)+(AN144*'Ship &amp; EF Parameters'!$G35)+(AN144*'Ship &amp; EF Parameters'!$H35))/1000000)</f>
        <v>5675.8543058823525</v>
      </c>
      <c r="AO205" s="64">
        <f>IF(AO144="","",((AO144*'Ship &amp; EF Parameters'!$F35)+(AO144*'Ship &amp; EF Parameters'!$G35)+(AO144*'Ship &amp; EF Parameters'!$H35))/1000000)</f>
        <v>6407.5074000000004</v>
      </c>
      <c r="AP205" s="64">
        <f>IF(AP144="","",((AP144*'Ship &amp; EF Parameters'!$F35)+(AP144*'Ship &amp; EF Parameters'!$G35)+(AP144*'Ship &amp; EF Parameters'!$H35))/1000000)</f>
        <v>7236.7142400000002</v>
      </c>
      <c r="AQ205" s="64">
        <f>IF(AQ144="","",((AQ144*'Ship &amp; EF Parameters'!$F35)+(AQ144*'Ship &amp; EF Parameters'!$G35)+(AQ144*'Ship &amp; EF Parameters'!$H35))/1000000)</f>
        <v>8184.3792000000003</v>
      </c>
      <c r="AR205" s="64">
        <f>IF(AR144="","",((AR144*'Ship &amp; EF Parameters'!$F35)+(AR144*'Ship &amp; EF Parameters'!$G35)+(AR144*'Ship &amp; EF Parameters'!$H35))/1000000)</f>
        <v>9741.730707692308</v>
      </c>
      <c r="AS205" s="64">
        <f>IF(AS144="","",((AS144*'Ship &amp; EF Parameters'!$F35)+(AS144*'Ship &amp; EF Parameters'!$G35)+(AS144*'Ship &amp; EF Parameters'!$H35))/1000000)</f>
        <v>11056.091200000001</v>
      </c>
      <c r="AT205" s="64">
        <f>IF(AT144="","",((AT144*'Ship &amp; EF Parameters'!$F35)+(AT144*'Ship &amp; EF Parameters'!$G35)+(AT144*'Ship &amp; EF Parameters'!$H35))/1000000)</f>
        <v>13157.662254545454</v>
      </c>
      <c r="AU205" s="65">
        <f>IF(AU144="","",((AU144*'Ship &amp; EF Parameters'!$F35)+(AU144*'Ship &amp; EF Parameters'!$G35)+(AU144*'Ship &amp; EF Parameters'!$H35))/1000000)</f>
        <v>16282.607040000001</v>
      </c>
      <c r="AV205" s="63">
        <f>IF(AV144="","",((AV144*'Ship &amp; EF Parameters'!$F35)+(AV144*'Ship &amp; EF Parameters'!$G35)+(AV144*'Ship &amp; EF Parameters'!$H35))/1000000)</f>
        <v>5815.2168000000001</v>
      </c>
      <c r="AW205" s="64">
        <f>IF(AW144="","",((AW144*'Ship &amp; EF Parameters'!$F35)+(AW144*'Ship &amp; EF Parameters'!$G35)+(AW144*'Ship &amp; EF Parameters'!$H35))/1000000)</f>
        <v>6121.2808421052641</v>
      </c>
      <c r="AX205" s="64">
        <f>IF(AX144="","",((AX144*'Ship &amp; EF Parameters'!$F35)+(AX144*'Ship &amp; EF Parameters'!$G35)+(AX144*'Ship &amp; EF Parameters'!$H35))/1000000)</f>
        <v>6892.1088</v>
      </c>
      <c r="AY205" s="64">
        <f>IF(AY144="","",((AY144*'Ship &amp; EF Parameters'!$F35)+(AY144*'Ship &amp; EF Parameters'!$G35)+(AY144*'Ship &amp; EF Parameters'!$H35))/1000000)</f>
        <v>7297.5269647058822</v>
      </c>
      <c r="AZ205" s="64">
        <f>IF(AZ144="","",((AZ144*'Ship &amp; EF Parameters'!$F35)+(AZ144*'Ship &amp; EF Parameters'!$G35)+(AZ144*'Ship &amp; EF Parameters'!$H35))/1000000)</f>
        <v>8238.2237999999998</v>
      </c>
      <c r="BA205" s="64">
        <f>IF(BA144="","",((BA144*'Ship &amp; EF Parameters'!$F35)+(BA144*'Ship &amp; EF Parameters'!$G35)+(BA144*'Ship &amp; EF Parameters'!$H35))/1000000)</f>
        <v>9821.25504</v>
      </c>
      <c r="BB205" s="64">
        <f>IF(BB144="","",((BB144*'Ship &amp; EF Parameters'!$F35)+(BB144*'Ship &amp; EF Parameters'!$G35)+(BB144*'Ship &amp; EF Parameters'!$H35))/1000000)</f>
        <v>11076.60342857143</v>
      </c>
      <c r="BC205" s="64">
        <f>IF(BC144="","",((BC144*'Ship &amp; EF Parameters'!$F35)+(BC144*'Ship &amp; EF Parameters'!$G35)+(BC144*'Ship &amp; EF Parameters'!$H35))/1000000)</f>
        <v>12525.082338461536</v>
      </c>
      <c r="BD205" s="64">
        <f>IF(BD144="","",((BD144*'Ship &amp; EF Parameters'!$F35)+(BD144*'Ship &amp; EF Parameters'!$G35)+(BD144*'Ship &amp; EF Parameters'!$H35))/1000000)</f>
        <v>14861.1096</v>
      </c>
      <c r="BE205" s="64">
        <f>IF(BE144="","",((BE144*'Ship &amp; EF Parameters'!$F35)+(BE144*'Ship &amp; EF Parameters'!$G35)+(BE144*'Ship &amp; EF Parameters'!$H35))/1000000)</f>
        <v>17621.869090909087</v>
      </c>
      <c r="BF205" s="65">
        <f>IF(BF144="","",((BF144*'Ship &amp; EF Parameters'!$F35)+(BF144*'Ship &amp; EF Parameters'!$G35)+(BF144*'Ship &amp; EF Parameters'!$H35))/1000000)</f>
        <v>21710.14272</v>
      </c>
      <c r="BG205" s="41"/>
      <c r="BH205" s="41"/>
      <c r="BI205" s="41"/>
      <c r="BJ205" s="41"/>
      <c r="BK205" s="41"/>
      <c r="BL205" s="41"/>
      <c r="BM205" s="41"/>
      <c r="BN205" s="41"/>
      <c r="BO205" s="41"/>
      <c r="BP205" s="41"/>
      <c r="BQ205" s="41"/>
      <c r="BR205" s="41"/>
      <c r="BS205" s="41"/>
      <c r="BT205" s="41"/>
      <c r="BU205" s="41"/>
      <c r="BV205" s="41"/>
      <c r="BW205" s="41"/>
      <c r="BX205" s="41"/>
      <c r="BY205" s="41"/>
    </row>
    <row r="206" spans="1:77" s="40" customFormat="1">
      <c r="A206" s="189"/>
      <c r="B206" s="54" t="str">
        <f t="shared" si="200"/>
        <v>17,000 teu</v>
      </c>
      <c r="C206" s="54"/>
      <c r="D206" s="66">
        <f>IF(D145="","",((D145*'Ship &amp; EF Parameters'!$F36)+(D145*'Ship &amp; EF Parameters'!$G36)+(D145*'Ship &amp; EF Parameters'!$H36))/1000000)</f>
        <v>904.58928000000003</v>
      </c>
      <c r="E206" s="67">
        <f>IF(E145="","",((E145*'Ship &amp; EF Parameters'!$F36)+(E145*'Ship &amp; EF Parameters'!$G36)+(E145*'Ship &amp; EF Parameters'!$H36))/1000000)</f>
        <v>952.19924210526312</v>
      </c>
      <c r="F206" s="67">
        <f>IF(F145="","",((F145*'Ship &amp; EF Parameters'!$F36)+(F145*'Ship &amp; EF Parameters'!$G36)+(F145*'Ship &amp; EF Parameters'!$H36))/1000000)</f>
        <v>1005.0992000000001</v>
      </c>
      <c r="G206" s="67">
        <f>IF(G145="","",((G145*'Ship &amp; EF Parameters'!$F36)+(G145*'Ship &amp; EF Parameters'!$G36)+(G145*'Ship &amp; EF Parameters'!$H36))/1000000)</f>
        <v>1064.2226823529411</v>
      </c>
      <c r="H206" s="67">
        <f>IF(H145="","",((H145*'Ship &amp; EF Parameters'!$F36)+(H145*'Ship &amp; EF Parameters'!$G36)+(H145*'Ship &amp; EF Parameters'!$H36))/1000000)</f>
        <v>1130.7366</v>
      </c>
      <c r="I206" s="67">
        <f>IF(I145="","",((I145*'Ship &amp; EF Parameters'!$F36)+(I145*'Ship &amp; EF Parameters'!$G36)+(I145*'Ship &amp; EF Parameters'!$H36))/1000000)</f>
        <v>1206.11904</v>
      </c>
      <c r="J206" s="67">
        <f>IF(J145="","",((J145*'Ship &amp; EF Parameters'!$F36)+(J145*'Ship &amp; EF Parameters'!$G36)+(J145*'Ship &amp; EF Parameters'!$H36))/1000000)</f>
        <v>1292.2703999999997</v>
      </c>
      <c r="K206" s="67">
        <f>IF(K145="","",((K145*'Ship &amp; EF Parameters'!$F36)+(K145*'Ship &amp; EF Parameters'!$G36)+(K145*'Ship &amp; EF Parameters'!$H36))/1000000)</f>
        <v>1391.6758153846154</v>
      </c>
      <c r="L206" s="67">
        <f>IF(L145="","",((L145*'Ship &amp; EF Parameters'!$F36)+(L145*'Ship &amp; EF Parameters'!$G36)+(L145*'Ship &amp; EF Parameters'!$H36))/1000000)</f>
        <v>1507.6487999999999</v>
      </c>
      <c r="M206" s="67">
        <f>IF(M145="","",((M145*'Ship &amp; EF Parameters'!$F36)+(M145*'Ship &amp; EF Parameters'!$G36)+(M145*'Ship &amp; EF Parameters'!$H36))/1000000)</f>
        <v>1754.3549672727274</v>
      </c>
      <c r="N206" s="68">
        <f>IF(N145="","",((N145*'Ship &amp; EF Parameters'!$F36)+(N145*'Ship &amp; EF Parameters'!$G36)+(N145*'Ship &amp; EF Parameters'!$H36))/1000000)</f>
        <v>2050.402368</v>
      </c>
      <c r="O206" s="66">
        <f>IF(O145="","",((O145*'Ship &amp; EF Parameters'!$F36)+(O145*'Ship &amp; EF Parameters'!$G36)+(O145*'Ship &amp; EF Parameters'!$H36))/1000000)</f>
        <v>3505.2834600000001</v>
      </c>
      <c r="P206" s="67">
        <f>IF(P145="","",((P145*'Ship &amp; EF Parameters'!$F36)+(P145*'Ship &amp; EF Parameters'!$G36)+(P145*'Ship &amp; EF Parameters'!$H36))/1000000)</f>
        <v>3689.772063157895</v>
      </c>
      <c r="Q206" s="67">
        <f>IF(Q145="","",((Q145*'Ship &amp; EF Parameters'!$F36)+(Q145*'Ship &amp; EF Parameters'!$G36)+(Q145*'Ship &amp; EF Parameters'!$H36))/1000000)</f>
        <v>3894.7593999999995</v>
      </c>
      <c r="R206" s="67">
        <f>IF(R145="","",((R145*'Ship &amp; EF Parameters'!$F36)+(R145*'Ship &amp; EF Parameters'!$G36)+(R145*'Ship &amp; EF Parameters'!$H36))/1000000)</f>
        <v>4123.8628941176466</v>
      </c>
      <c r="S206" s="67">
        <f>IF(S145="","",((S145*'Ship &amp; EF Parameters'!$F36)+(S145*'Ship &amp; EF Parameters'!$G36)+(S145*'Ship &amp; EF Parameters'!$H36))/1000000)</f>
        <v>4673.7112800000004</v>
      </c>
      <c r="T206" s="67">
        <f>IF(T145="","",((T145*'Ship &amp; EF Parameters'!$F36)+(T145*'Ship &amp; EF Parameters'!$G36)+(T145*'Ship &amp; EF Parameters'!$H36))/1000000)</f>
        <v>5296.8727840000001</v>
      </c>
      <c r="U206" s="67">
        <f>IF(U145="","",((U145*'Ship &amp; EF Parameters'!$F36)+(U145*'Ship &amp; EF Parameters'!$G36)+(U145*'Ship &amp; EF Parameters'!$H36))/1000000)</f>
        <v>6009.0573600000007</v>
      </c>
      <c r="V206" s="67">
        <f>IF(V145="","",((V145*'Ship &amp; EF Parameters'!$F36)+(V145*'Ship &amp; EF Parameters'!$G36)+(V145*'Ship &amp; EF Parameters'!$H36))/1000000)</f>
        <v>7190.3250461538455</v>
      </c>
      <c r="W206" s="67">
        <f>IF(W145="","",((W145*'Ship &amp; EF Parameters'!$F36)+(W145*'Ship &amp; EF Parameters'!$G36)+(W145*'Ship &amp; EF Parameters'!$H36))/1000000)</f>
        <v>8178.9947400000001</v>
      </c>
      <c r="X206" s="67">
        <f>IF(X145="","",((X145*'Ship &amp; EF Parameters'!$F36)+(X145*'Ship &amp; EF Parameters'!$G36)+(X145*'Ship &amp; EF Parameters'!$H36))/1000000)</f>
        <v>9772.3054036363665</v>
      </c>
      <c r="Y206" s="68">
        <f>IF(Y145="","",((Y145*'Ship &amp; EF Parameters'!$F36)+(Y145*'Ship &amp; EF Parameters'!$G36)+(Y145*'Ship &amp; EF Parameters'!$H36))/1000000)</f>
        <v>11684.278200000001</v>
      </c>
      <c r="Z206" s="66">
        <f>IF(Z145="","",((Z145*'Ship &amp; EF Parameters'!$F36)+(Z145*'Ship &amp; EF Parameters'!$G36)+(Z145*'Ship &amp; EF Parameters'!$H36))/1000000)</f>
        <v>6105.9776400000001</v>
      </c>
      <c r="AA206" s="67">
        <f>IF(AA145="","",((AA145*'Ship &amp; EF Parameters'!$F36)+(AA145*'Ship &amp; EF Parameters'!$G36)+(AA145*'Ship &amp; EF Parameters'!$H36))/1000000)</f>
        <v>6427.3448842105245</v>
      </c>
      <c r="AB206" s="67">
        <f>IF(AB145="","",((AB145*'Ship &amp; EF Parameters'!$F36)+(AB145*'Ship &amp; EF Parameters'!$G36)+(AB145*'Ship &amp; EF Parameters'!$H36))/1000000)</f>
        <v>6784.4196000000002</v>
      </c>
      <c r="AC206" s="67">
        <f>IF(AC145="","",((AC145*'Ship &amp; EF Parameters'!$F36)+(AC145*'Ship &amp; EF Parameters'!$G36)+(AC145*'Ship &amp; EF Parameters'!$H36))/1000000)</f>
        <v>7662.4033129411773</v>
      </c>
      <c r="AD206" s="67">
        <f>IF(AD145="","",((AD145*'Ship &amp; EF Parameters'!$F36)+(AD145*'Ship &amp; EF Parameters'!$G36)+(AD145*'Ship &amp; EF Parameters'!$H36))/1000000)</f>
        <v>8650.1349900000005</v>
      </c>
      <c r="AE206" s="67">
        <f>IF(AE145="","",((AE145*'Ship &amp; EF Parameters'!$F36)+(AE145*'Ship &amp; EF Parameters'!$G36)+(AE145*'Ship &amp; EF Parameters'!$H36))/1000000)</f>
        <v>9769.5642239999997</v>
      </c>
      <c r="AF206" s="67">
        <f>IF(AF145="","",((AF145*'Ship &amp; EF Parameters'!$F36)+(AF145*'Ship &amp; EF Parameters'!$G36)+(AF145*'Ship &amp; EF Parameters'!$H36))/1000000)</f>
        <v>11630.4336</v>
      </c>
      <c r="AG206" s="67">
        <f>IF(AG145="","",((AG145*'Ship &amp; EF Parameters'!$F36)+(AG145*'Ship &amp; EF Parameters'!$G36)+(AG145*'Ship &amp; EF Parameters'!$H36))/1000000)</f>
        <v>13151.336455384615</v>
      </c>
      <c r="AH206" s="67">
        <f>IF(AH145="","",((AH145*'Ship &amp; EF Parameters'!$F36)+(AH145*'Ship &amp; EF Parameters'!$G36)+(AH145*'Ship &amp; EF Parameters'!$H36))/1000000)</f>
        <v>15604.165080000001</v>
      </c>
      <c r="AI206" s="67">
        <f>IF(AI145="","",((AI145*'Ship &amp; EF Parameters'!$F36)+(AI145*'Ship &amp; EF Parameters'!$G36)+(AI145*'Ship &amp; EF Parameters'!$H36))/1000000)</f>
        <v>18502.962545454549</v>
      </c>
      <c r="AJ206" s="68">
        <f>IF(AJ145="","",((AJ145*'Ship &amp; EF Parameters'!$F36)+(AJ145*'Ship &amp; EF Parameters'!$G36)+(AJ145*'Ship &amp; EF Parameters'!$H36))/1000000)</f>
        <v>21981.519504</v>
      </c>
      <c r="AK206" s="66">
        <f>IF(AK145="","",((AK145*'Ship &amp; EF Parameters'!$F36)+(AK145*'Ship &amp; EF Parameters'!$G36)+(AK145*'Ship &amp; EF Parameters'!$H36))/1000000)</f>
        <v>8706.6718199999996</v>
      </c>
      <c r="AL206" s="67">
        <f>IF(AL145="","",((AL145*'Ship &amp; EF Parameters'!$F36)+(AL145*'Ship &amp; EF Parameters'!$G36)+(AL145*'Ship &amp; EF Parameters'!$H36))/1000000)</f>
        <v>9164.9177052631585</v>
      </c>
      <c r="AM206" s="67">
        <f>IF(AM145="","",((AM145*'Ship &amp; EF Parameters'!$F36)+(AM145*'Ship &amp; EF Parameters'!$G36)+(AM145*'Ship &amp; EF Parameters'!$H36))/1000000)</f>
        <v>10319.018453333332</v>
      </c>
      <c r="AN206" s="67">
        <f>IF(AN145="","",((AN145*'Ship &amp; EF Parameters'!$F36)+(AN145*'Ship &amp; EF Parameters'!$G36)+(AN145*'Ship &amp; EF Parameters'!$H36))/1000000)</f>
        <v>11608.895759999999</v>
      </c>
      <c r="AO206" s="67">
        <f>IF(AO145="","",((AO145*'Ship &amp; EF Parameters'!$F36)+(AO145*'Ship &amp; EF Parameters'!$G36)+(AO145*'Ship &amp; EF Parameters'!$H36))/1000000)</f>
        <v>13060.007729999999</v>
      </c>
      <c r="AP206" s="67">
        <f>IF(AP145="","",((AP145*'Ship &amp; EF Parameters'!$F36)+(AP145*'Ship &amp; EF Parameters'!$G36)+(AP145*'Ship &amp; EF Parameters'!$H36))/1000000)</f>
        <v>14704.601296000001</v>
      </c>
      <c r="AQ206" s="67">
        <f>IF(AQ145="","",((AQ145*'Ship &amp; EF Parameters'!$F36)+(AQ145*'Ship &amp; EF Parameters'!$G36)+(AQ145*'Ship &amp; EF Parameters'!$H36))/1000000)</f>
        <v>16584.1368</v>
      </c>
      <c r="AR206" s="67">
        <f>IF(AR145="","",((AR145*'Ship &amp; EF Parameters'!$F36)+(AR145*'Ship &amp; EF Parameters'!$G36)+(AR145*'Ship &amp; EF Parameters'!$H36))/1000000)</f>
        <v>19645.823593846155</v>
      </c>
      <c r="AS206" s="67">
        <f>IF(AS145="","",((AS145*'Ship &amp; EF Parameters'!$F36)+(AS145*'Ship &amp; EF Parameters'!$G36)+(AS145*'Ship &amp; EF Parameters'!$H36))/1000000)</f>
        <v>23217.791519999999</v>
      </c>
      <c r="AT206" s="67">
        <f>IF(AT145="","",((AT145*'Ship &amp; EF Parameters'!$F36)+(AT145*'Ship &amp; EF Parameters'!$G36)+(AT145*'Ship &amp; EF Parameters'!$H36))/1000000)</f>
        <v>27439.208159999998</v>
      </c>
      <c r="AU206" s="68">
        <f>IF(AU145="","",((AU145*'Ship &amp; EF Parameters'!$F36)+(AU145*'Ship &amp; EF Parameters'!$G36)+(AU145*'Ship &amp; EF Parameters'!$H36))/1000000)</f>
        <v>32504.908127999999</v>
      </c>
      <c r="AV206" s="66">
        <f>IF(AV145="","",((AV145*'Ship &amp; EF Parameters'!$F36)+(AV145*'Ship &amp; EF Parameters'!$G36)+(AV145*'Ship &amp; EF Parameters'!$H36))/1000000)</f>
        <v>11307.366</v>
      </c>
      <c r="AW206" s="67">
        <f>IF(AW145="","",((AW145*'Ship &amp; EF Parameters'!$F36)+(AW145*'Ship &amp; EF Parameters'!$G36)+(AW145*'Ship &amp; EF Parameters'!$H36))/1000000)</f>
        <v>11902.490526315791</v>
      </c>
      <c r="AX206" s="67">
        <f>IF(AX145="","",((AX145*'Ship &amp; EF Parameters'!$F36)+(AX145*'Ship &amp; EF Parameters'!$G36)+(AX145*'Ship &amp; EF Parameters'!$H36))/1000000)</f>
        <v>13401.322666666669</v>
      </c>
      <c r="AY206" s="67">
        <f>IF(AY145="","",((AY145*'Ship &amp; EF Parameters'!$F36)+(AY145*'Ship &amp; EF Parameters'!$G36)+(AY145*'Ship &amp; EF Parameters'!$H36))/1000000)</f>
        <v>15076.487999999999</v>
      </c>
      <c r="AZ206" s="67">
        <f>IF(AZ145="","",((AZ145*'Ship &amp; EF Parameters'!$F36)+(AZ145*'Ship &amp; EF Parameters'!$G36)+(AZ145*'Ship &amp; EF Parameters'!$H36))/1000000)</f>
        <v>16961.048999999999</v>
      </c>
      <c r="BA206" s="67">
        <f>IF(BA145="","",((BA145*'Ship &amp; EF Parameters'!$F36)+(BA145*'Ship &amp; EF Parameters'!$G36)+(BA145*'Ship &amp; EF Parameters'!$H36))/1000000)</f>
        <v>19096.8848</v>
      </c>
      <c r="BB206" s="67">
        <f>IF(BB145="","",((BB145*'Ship &amp; EF Parameters'!$F36)+(BB145*'Ship &amp; EF Parameters'!$G36)+(BB145*'Ship &amp; EF Parameters'!$H36))/1000000)</f>
        <v>22614.731999999996</v>
      </c>
      <c r="BC206" s="67">
        <f>IF(BC145="","",((BC145*'Ship &amp; EF Parameters'!$F36)+(BC145*'Ship &amp; EF Parameters'!$G36)+(BC145*'Ship &amp; EF Parameters'!$H36))/1000000)</f>
        <v>25514.056615384616</v>
      </c>
      <c r="BD206" s="67">
        <f>IF(BD145="","",((BD145*'Ship &amp; EF Parameters'!$F36)+(BD145*'Ship &amp; EF Parameters'!$G36)+(BD145*'Ship &amp; EF Parameters'!$H36))/1000000)</f>
        <v>30152.975999999999</v>
      </c>
      <c r="BE206" s="67">
        <f>IF(BE145="","",((BE145*'Ship &amp; EF Parameters'!$F36)+(BE145*'Ship &amp; EF Parameters'!$G36)+(BE145*'Ship &amp; EF Parameters'!$H36))/1000000)</f>
        <v>35635.33527272728</v>
      </c>
      <c r="BF206" s="68">
        <f>IF(BF145="","",((BF145*'Ship &amp; EF Parameters'!$F36)+(BF145*'Ship &amp; EF Parameters'!$G36)+(BF145*'Ship &amp; EF Parameters'!$H36))/1000000)</f>
        <v>43721.815199999997</v>
      </c>
      <c r="BG206" s="41"/>
      <c r="BH206" s="41"/>
      <c r="BI206" s="41"/>
      <c r="BJ206" s="41"/>
      <c r="BK206" s="41"/>
      <c r="BL206" s="41"/>
      <c r="BM206" s="41"/>
      <c r="BN206" s="41"/>
      <c r="BO206" s="41"/>
      <c r="BP206" s="41"/>
      <c r="BQ206" s="41"/>
      <c r="BR206" s="41"/>
      <c r="BS206" s="41"/>
      <c r="BT206" s="41"/>
      <c r="BU206" s="41"/>
      <c r="BV206" s="41"/>
      <c r="BW206" s="41"/>
      <c r="BX206" s="41"/>
      <c r="BY206" s="41"/>
    </row>
    <row r="207" spans="1:77" s="40" customFormat="1">
      <c r="A207" s="58" t="str">
        <f>A$20</f>
        <v>Bulk</v>
      </c>
      <c r="B207" s="59" t="str">
        <f t="shared" si="200"/>
        <v>Handymax</v>
      </c>
      <c r="C207" s="59"/>
      <c r="D207" s="69">
        <f>IF(D146="","",((D146*'Ship &amp; EF Parameters'!$F37)+(D146*'Ship &amp; EF Parameters'!$G37)+(D146*'Ship &amp; EF Parameters'!$H37))/1000000)</f>
        <v>107.6892</v>
      </c>
      <c r="E207" s="70">
        <f>IF(E146="","",((E146*'Ship &amp; EF Parameters'!$F37)+(E146*'Ship &amp; EF Parameters'!$G37)+(E146*'Ship &amp; EF Parameters'!$H37))/1000000)</f>
        <v>109.51444067796611</v>
      </c>
      <c r="F207" s="70">
        <f>IF(F146="","",((F146*'Ship &amp; EF Parameters'!$F37)+(F146*'Ship &amp; EF Parameters'!$G37)+(F146*'Ship &amp; EF Parameters'!$H37))/1000000)</f>
        <v>111.40262068965515</v>
      </c>
      <c r="G207" s="70">
        <f>IF(G146="","",((G146*'Ship &amp; EF Parameters'!$F37)+(G146*'Ship &amp; EF Parameters'!$G37)+(G146*'Ship &amp; EF Parameters'!$H37))/1000000)</f>
        <v>113.35705263157894</v>
      </c>
      <c r="H207" s="70">
        <f>IF(H146="","",((H146*'Ship &amp; EF Parameters'!$F37)+(H146*'Ship &amp; EF Parameters'!$G37)+(H146*'Ship &amp; EF Parameters'!$H37))/1000000)</f>
        <v>115.38128571428567</v>
      </c>
      <c r="I207" s="70">
        <f>IF(I146="","",((I146*'Ship &amp; EF Parameters'!$F37)+(I146*'Ship &amp; EF Parameters'!$G37)+(I146*'Ship &amp; EF Parameters'!$H37))/1000000)</f>
        <v>117.47912727272721</v>
      </c>
      <c r="J207" s="70">
        <f>IF(J146="","",((J146*'Ship &amp; EF Parameters'!$F37)+(J146*'Ship &amp; EF Parameters'!$G37)+(J146*'Ship &amp; EF Parameters'!$H37))/1000000)</f>
        <v>119.65466666666661</v>
      </c>
      <c r="K207" s="70">
        <f>IF(K146="","",((K146*'Ship &amp; EF Parameters'!$F37)+(K146*'Ship &amp; EF Parameters'!$G37)+(K146*'Ship &amp; EF Parameters'!$H37))/1000000)</f>
        <v>121.91230188679239</v>
      </c>
      <c r="L207" s="70">
        <f>IF(L146="","",((L146*'Ship &amp; EF Parameters'!$F37)+(L146*'Ship &amp; EF Parameters'!$G37)+(L146*'Ship &amp; EF Parameters'!$H37))/1000000)</f>
        <v>124.25676923076917</v>
      </c>
      <c r="M207" s="70">
        <f>IF(M146="","",((M146*'Ship &amp; EF Parameters'!$F37)+(M146*'Ship &amp; EF Parameters'!$G37)+(M146*'Ship &amp; EF Parameters'!$H37))/1000000)</f>
        <v>126.69317647058814</v>
      </c>
      <c r="N207" s="71">
        <f>IF(N146="","",((N146*'Ship &amp; EF Parameters'!$F37)+(N146*'Ship &amp; EF Parameters'!$G37)+(N146*'Ship &amp; EF Parameters'!$H37))/1000000)</f>
        <v>129.2270399999999</v>
      </c>
      <c r="O207" s="69">
        <f>IF(O146="","",((O146*'Ship &amp; EF Parameters'!$F37)+(O146*'Ship &amp; EF Parameters'!$G37)+(O146*'Ship &amp; EF Parameters'!$H37))/1000000)</f>
        <v>484.60140000000001</v>
      </c>
      <c r="P207" s="70">
        <f>IF(P146="","",((P146*'Ship &amp; EF Parameters'!$F37)+(P146*'Ship &amp; EF Parameters'!$G37)+(P146*'Ship &amp; EF Parameters'!$H37))/1000000)</f>
        <v>492.81498305084745</v>
      </c>
      <c r="Q207" s="70">
        <f>IF(Q146="","",((Q146*'Ship &amp; EF Parameters'!$F37)+(Q146*'Ship &amp; EF Parameters'!$G37)+(Q146*'Ship &amp; EF Parameters'!$H37))/1000000)</f>
        <v>501.31179310344822</v>
      </c>
      <c r="R207" s="70">
        <f>IF(R146="","",((R146*'Ship &amp; EF Parameters'!$F37)+(R146*'Ship &amp; EF Parameters'!$G37)+(R146*'Ship &amp; EF Parameters'!$H37))/1000000)</f>
        <v>510.10673684210519</v>
      </c>
      <c r="S207" s="70">
        <f>IF(S146="","",((S146*'Ship &amp; EF Parameters'!$F37)+(S146*'Ship &amp; EF Parameters'!$G37)+(S146*'Ship &amp; EF Parameters'!$H37))/1000000)</f>
        <v>519.21578571428552</v>
      </c>
      <c r="T207" s="70">
        <f>IF(T146="","",((T146*'Ship &amp; EF Parameters'!$F37)+(T146*'Ship &amp; EF Parameters'!$G37)+(T146*'Ship &amp; EF Parameters'!$H37))/1000000)</f>
        <v>528.65607272727254</v>
      </c>
      <c r="U207" s="70">
        <f>IF(U146="","",((U146*'Ship &amp; EF Parameters'!$F37)+(U146*'Ship &amp; EF Parameters'!$G37)+(U146*'Ship &amp; EF Parameters'!$H37))/1000000)</f>
        <v>538.4459999999998</v>
      </c>
      <c r="V207" s="70">
        <f>IF(V146="","",((V146*'Ship &amp; EF Parameters'!$F37)+(V146*'Ship &amp; EF Parameters'!$G37)+(V146*'Ship &amp; EF Parameters'!$H37))/1000000)</f>
        <v>548.60535849056578</v>
      </c>
      <c r="W207" s="70">
        <f>IF(W146="","",((W146*'Ship &amp; EF Parameters'!$F37)+(W146*'Ship &amp; EF Parameters'!$G37)+(W146*'Ship &amp; EF Parameters'!$H37))/1000000)</f>
        <v>559.15546153846128</v>
      </c>
      <c r="X207" s="70">
        <f>IF(X146="","",((X146*'Ship &amp; EF Parameters'!$F37)+(X146*'Ship &amp; EF Parameters'!$G37)+(X146*'Ship &amp; EF Parameters'!$H37))/1000000)</f>
        <v>570.11929411764675</v>
      </c>
      <c r="Y207" s="71">
        <f>IF(Y146="","",((Y146*'Ship &amp; EF Parameters'!$F37)+(Y146*'Ship &amp; EF Parameters'!$G37)+(Y146*'Ship &amp; EF Parameters'!$H37))/1000000)</f>
        <v>581.52167999999961</v>
      </c>
      <c r="Z207" s="69">
        <f>IF(Z146="","",((Z146*'Ship &amp; EF Parameters'!$F37)+(Z146*'Ship &amp; EF Parameters'!$G37)+(Z146*'Ship &amp; EF Parameters'!$H37))/1000000)</f>
        <v>861.5136</v>
      </c>
      <c r="AA207" s="70">
        <f>IF(AA146="","",((AA146*'Ship &amp; EF Parameters'!$F37)+(AA146*'Ship &amp; EF Parameters'!$G37)+(AA146*'Ship &amp; EF Parameters'!$H37))/1000000)</f>
        <v>876.11552542372885</v>
      </c>
      <c r="AB207" s="70">
        <f>IF(AB146="","",((AB146*'Ship &amp; EF Parameters'!$F37)+(AB146*'Ship &amp; EF Parameters'!$G37)+(AB146*'Ship &amp; EF Parameters'!$H37))/1000000)</f>
        <v>891.22096551724121</v>
      </c>
      <c r="AC207" s="70">
        <f>IF(AC146="","",((AC146*'Ship &amp; EF Parameters'!$F37)+(AC146*'Ship &amp; EF Parameters'!$G37)+(AC146*'Ship &amp; EF Parameters'!$H37))/1000000)</f>
        <v>906.8564210526315</v>
      </c>
      <c r="AD207" s="70">
        <f>IF(AD146="","",((AD146*'Ship &amp; EF Parameters'!$F37)+(AD146*'Ship &amp; EF Parameters'!$G37)+(AD146*'Ship &amp; EF Parameters'!$H37))/1000000)</f>
        <v>923.05028571428534</v>
      </c>
      <c r="AE207" s="70">
        <f>IF(AE146="","",((AE146*'Ship &amp; EF Parameters'!$F37)+(AE146*'Ship &amp; EF Parameters'!$G37)+(AE146*'Ship &amp; EF Parameters'!$H37))/1000000)</f>
        <v>939.83301818181769</v>
      </c>
      <c r="AF207" s="70">
        <f>IF(AF146="","",((AF146*'Ship &amp; EF Parameters'!$F37)+(AF146*'Ship &amp; EF Parameters'!$G37)+(AF146*'Ship &amp; EF Parameters'!$H37))/1000000)</f>
        <v>957.23733333333291</v>
      </c>
      <c r="AG207" s="70">
        <f>IF(AG146="","",((AG146*'Ship &amp; EF Parameters'!$F37)+(AG146*'Ship &amp; EF Parameters'!$G37)+(AG146*'Ship &amp; EF Parameters'!$H37))/1000000)</f>
        <v>1056.5732830188674</v>
      </c>
      <c r="AH207" s="70">
        <f>IF(AH146="","",((AH146*'Ship &amp; EF Parameters'!$F37)+(AH146*'Ship &amp; EF Parameters'!$G37)+(AH146*'Ship &amp; EF Parameters'!$H37))/1000000)</f>
        <v>1076.8919999999994</v>
      </c>
      <c r="AI207" s="70">
        <f>IF(AI146="","",((AI146*'Ship &amp; EF Parameters'!$F37)+(AI146*'Ship &amp; EF Parameters'!$G37)+(AI146*'Ship &amp; EF Parameters'!$H37))/1000000)</f>
        <v>1098.0075294117642</v>
      </c>
      <c r="AJ207" s="71">
        <f>IF(AJ146="","",((AJ146*'Ship &amp; EF Parameters'!$F37)+(AJ146*'Ship &amp; EF Parameters'!$G37)+(AJ146*'Ship &amp; EF Parameters'!$H37))/1000000)</f>
        <v>1119.9676799999993</v>
      </c>
      <c r="AK207" s="69">
        <f>IF(AK146="","",((AK146*'Ship &amp; EF Parameters'!$F37)+(AK146*'Ship &amp; EF Parameters'!$G37)+(AK146*'Ship &amp; EF Parameters'!$H37))/1000000)</f>
        <v>1238.4258</v>
      </c>
      <c r="AL207" s="70">
        <f>IF(AL146="","",((AL146*'Ship &amp; EF Parameters'!$F37)+(AL146*'Ship &amp; EF Parameters'!$G37)+(AL146*'Ship &amp; EF Parameters'!$H37))/1000000)</f>
        <v>1259.4160677966099</v>
      </c>
      <c r="AM207" s="70">
        <f>IF(AM146="","",((AM146*'Ship &amp; EF Parameters'!$F37)+(AM146*'Ship &amp; EF Parameters'!$G37)+(AM146*'Ship &amp; EF Parameters'!$H37))/1000000)</f>
        <v>1281.1301379310344</v>
      </c>
      <c r="AN207" s="70">
        <f>IF(AN146="","",((AN146*'Ship &amp; EF Parameters'!$F37)+(AN146*'Ship &amp; EF Parameters'!$G37)+(AN146*'Ship &amp; EF Parameters'!$H37))/1000000)</f>
        <v>1303.6061052631578</v>
      </c>
      <c r="AO207" s="70">
        <f>IF(AO146="","",((AO146*'Ship &amp; EF Parameters'!$F37)+(AO146*'Ship &amp; EF Parameters'!$G37)+(AO146*'Ship &amp; EF Parameters'!$H37))/1000000)</f>
        <v>1326.8847857142855</v>
      </c>
      <c r="AP207" s="70">
        <f>IF(AP146="","",((AP146*'Ship &amp; EF Parameters'!$F37)+(AP146*'Ship &amp; EF Parameters'!$G37)+(AP146*'Ship &amp; EF Parameters'!$H37))/1000000)</f>
        <v>1463.5941272727268</v>
      </c>
      <c r="AQ207" s="70">
        <f>IF(AQ146="","",((AQ146*'Ship &amp; EF Parameters'!$F37)+(AQ146*'Ship &amp; EF Parameters'!$G37)+(AQ146*'Ship &amp; EF Parameters'!$H37))/1000000)</f>
        <v>1490.6977222222215</v>
      </c>
      <c r="AR207" s="70">
        <f>IF(AR146="","",((AR146*'Ship &amp; EF Parameters'!$F37)+(AR146*'Ship &amp; EF Parameters'!$G37)+(AR146*'Ship &amp; EF Parameters'!$H37))/1000000)</f>
        <v>1518.8240943396215</v>
      </c>
      <c r="AS207" s="70">
        <f>IF(AS146="","",((AS146*'Ship &amp; EF Parameters'!$F37)+(AS146*'Ship &amp; EF Parameters'!$G37)+(AS146*'Ship &amp; EF Parameters'!$H37))/1000000)</f>
        <v>1548.0322499999993</v>
      </c>
      <c r="AT207" s="70">
        <f>IF(AT146="","",((AT146*'Ship &amp; EF Parameters'!$F37)+(AT146*'Ship &amp; EF Parameters'!$G37)+(AT146*'Ship &amp; EF Parameters'!$H37))/1000000)</f>
        <v>1699.8001176470577</v>
      </c>
      <c r="AU207" s="71">
        <f>IF(AU146="","",((AU146*'Ship &amp; EF Parameters'!$F37)+(AU146*'Ship &amp; EF Parameters'!$G37)+(AU146*'Ship &amp; EF Parameters'!$H37))/1000000)</f>
        <v>1733.7961199999986</v>
      </c>
      <c r="AV207" s="69">
        <f>IF(AV146="","",((AV146*'Ship &amp; EF Parameters'!$F37)+(AV146*'Ship &amp; EF Parameters'!$G37)+(AV146*'Ship &amp; EF Parameters'!$H37))/1000000)</f>
        <v>1615.338</v>
      </c>
      <c r="AW207" s="70">
        <f>IF(AW146="","",((AW146*'Ship &amp; EF Parameters'!$F37)+(AW146*'Ship &amp; EF Parameters'!$G37)+(AW146*'Ship &amp; EF Parameters'!$H37))/1000000)</f>
        <v>1642.7166101694913</v>
      </c>
      <c r="AX207" s="70">
        <f>IF(AX146="","",((AX146*'Ship &amp; EF Parameters'!$F37)+(AX146*'Ship &amp; EF Parameters'!$G37)+(AX146*'Ship &amp; EF Parameters'!$H37))/1000000)</f>
        <v>1671.0393103448271</v>
      </c>
      <c r="AY207" s="70">
        <f>IF(AY146="","",((AY146*'Ship &amp; EF Parameters'!$F37)+(AY146*'Ship &amp; EF Parameters'!$G37)+(AY146*'Ship &amp; EF Parameters'!$H37))/1000000)</f>
        <v>1700.3557894736839</v>
      </c>
      <c r="AZ207" s="70">
        <f>IF(AZ146="","",((AZ146*'Ship &amp; EF Parameters'!$F37)+(AZ146*'Ship &amp; EF Parameters'!$G37)+(AZ146*'Ship &amp; EF Parameters'!$H37))/1000000)</f>
        <v>1874.9458928571421</v>
      </c>
      <c r="BA207" s="70">
        <f>IF(BA146="","",((BA146*'Ship &amp; EF Parameters'!$F37)+(BA146*'Ship &amp; EF Parameters'!$G37)+(BA146*'Ship &amp; EF Parameters'!$H37))/1000000)</f>
        <v>1909.0358181818176</v>
      </c>
      <c r="BB207" s="70">
        <f>IF(BB146="","",((BB146*'Ship &amp; EF Parameters'!$F37)+(BB146*'Ship &amp; EF Parameters'!$G37)+(BB146*'Ship &amp; EF Parameters'!$H37))/1000000)</f>
        <v>1944.3883333333326</v>
      </c>
      <c r="BC207" s="70">
        <f>IF(BC146="","",((BC146*'Ship &amp; EF Parameters'!$F37)+(BC146*'Ship &amp; EF Parameters'!$G37)+(BC146*'Ship &amp; EF Parameters'!$H37))/1000000)</f>
        <v>1981.0749056603761</v>
      </c>
      <c r="BD207" s="70">
        <f>IF(BD146="","",((BD146*'Ship &amp; EF Parameters'!$F37)+(BD146*'Ship &amp; EF Parameters'!$G37)+(BD146*'Ship &amp; EF Parameters'!$H37))/1000000)</f>
        <v>2174.4934615384605</v>
      </c>
      <c r="BE207" s="70">
        <f>IF(BE146="","",((BE146*'Ship &amp; EF Parameters'!$F37)+(BE146*'Ship &amp; EF Parameters'!$G37)+(BE146*'Ship &amp; EF Parameters'!$H37))/1000000)</f>
        <v>2217.1305882352926</v>
      </c>
      <c r="BF207" s="71">
        <f>IF(BF146="","",((BF146*'Ship &amp; EF Parameters'!$F37)+(BF146*'Ship &amp; EF Parameters'!$G37)+(BF146*'Ship &amp; EF Parameters'!$H37))/1000000)</f>
        <v>2261.4731999999985</v>
      </c>
      <c r="BG207" s="41"/>
      <c r="BH207" s="41"/>
      <c r="BI207" s="41"/>
      <c r="BJ207" s="41"/>
      <c r="BK207" s="41"/>
      <c r="BL207" s="41"/>
      <c r="BM207" s="41"/>
      <c r="BN207" s="41"/>
      <c r="BO207" s="41"/>
      <c r="BP207" s="41"/>
      <c r="BQ207" s="41"/>
      <c r="BR207" s="41"/>
      <c r="BS207" s="41"/>
      <c r="BT207" s="41"/>
      <c r="BU207" s="41"/>
      <c r="BV207" s="41"/>
      <c r="BW207" s="41"/>
      <c r="BX207" s="41"/>
      <c r="BY207" s="41"/>
    </row>
    <row r="208" spans="1:77" s="40" customFormat="1">
      <c r="A208" s="49"/>
      <c r="B208" s="50" t="str">
        <f t="shared" si="200"/>
        <v>Panamax</v>
      </c>
      <c r="C208" s="50"/>
      <c r="D208" s="63">
        <f>IF(D147="","",((D147*'Ship &amp; EF Parameters'!$F38)+(D147*'Ship &amp; EF Parameters'!$G38)+(D147*'Ship &amp; EF Parameters'!$H38))/1000000)</f>
        <v>150.76488000000001</v>
      </c>
      <c r="E208" s="64">
        <f>IF(E147="","",((E147*'Ship &amp; EF Parameters'!$F38)+(E147*'Ship &amp; EF Parameters'!$G38)+(E147*'Ship &amp; EF Parameters'!$H38))/1000000)</f>
        <v>153.32021694915255</v>
      </c>
      <c r="F208" s="64">
        <f>IF(F147="","",((F147*'Ship &amp; EF Parameters'!$F38)+(F147*'Ship &amp; EF Parameters'!$G38)+(F147*'Ship &amp; EF Parameters'!$H38))/1000000)</f>
        <v>155.96366896551723</v>
      </c>
      <c r="G208" s="64">
        <f>IF(G147="","",((G147*'Ship &amp; EF Parameters'!$F38)+(G147*'Ship &amp; EF Parameters'!$G38)+(G147*'Ship &amp; EF Parameters'!$H38))/1000000)</f>
        <v>158.69987368421047</v>
      </c>
      <c r="H208" s="64">
        <f>IF(H147="","",((H147*'Ship &amp; EF Parameters'!$F38)+(H147*'Ship &amp; EF Parameters'!$G38)+(H147*'Ship &amp; EF Parameters'!$H38))/1000000)</f>
        <v>161.53379999999993</v>
      </c>
      <c r="I208" s="64">
        <f>IF(I147="","",((I147*'Ship &amp; EF Parameters'!$F38)+(I147*'Ship &amp; EF Parameters'!$G38)+(I147*'Ship &amp; EF Parameters'!$H38))/1000000)</f>
        <v>164.47077818181813</v>
      </c>
      <c r="J208" s="64">
        <f>IF(J147="","",((J147*'Ship &amp; EF Parameters'!$F38)+(J147*'Ship &amp; EF Parameters'!$G38)+(J147*'Ship &amp; EF Parameters'!$H38))/1000000)</f>
        <v>167.51653333333326</v>
      </c>
      <c r="K208" s="64">
        <f>IF(K147="","",((K147*'Ship &amp; EF Parameters'!$F38)+(K147*'Ship &amp; EF Parameters'!$G38)+(K147*'Ship &amp; EF Parameters'!$H38))/1000000)</f>
        <v>170.67722264150933</v>
      </c>
      <c r="L208" s="64">
        <f>IF(L147="","",((L147*'Ship &amp; EF Parameters'!$F38)+(L147*'Ship &amp; EF Parameters'!$G38)+(L147*'Ship &amp; EF Parameters'!$H38))/1000000)</f>
        <v>173.95947692307683</v>
      </c>
      <c r="M208" s="64">
        <f>IF(M147="","",((M147*'Ship &amp; EF Parameters'!$F38)+(M147*'Ship &amp; EF Parameters'!$G38)+(M147*'Ship &amp; EF Parameters'!$H38))/1000000)</f>
        <v>177.3704470588234</v>
      </c>
      <c r="N208" s="65">
        <f>IF(N147="","",((N147*'Ship &amp; EF Parameters'!$F38)+(N147*'Ship &amp; EF Parameters'!$G38)+(N147*'Ship &amp; EF Parameters'!$H38))/1000000)</f>
        <v>180.91785599999989</v>
      </c>
      <c r="O208" s="63">
        <f>IF(O147="","",((O147*'Ship &amp; EF Parameters'!$F38)+(O147*'Ship &amp; EF Parameters'!$G38)+(O147*'Ship &amp; EF Parameters'!$H38))/1000000)</f>
        <v>866.89805999999999</v>
      </c>
      <c r="P208" s="64">
        <f>IF(P147="","",((P147*'Ship &amp; EF Parameters'!$F38)+(P147*'Ship &amp; EF Parameters'!$G38)+(P147*'Ship &amp; EF Parameters'!$H38))/1000000)</f>
        <v>881.59124745762699</v>
      </c>
      <c r="Q208" s="64">
        <f>IF(Q147="","",((Q147*'Ship &amp; EF Parameters'!$F38)+(Q147*'Ship &amp; EF Parameters'!$G38)+(Q147*'Ship &amp; EF Parameters'!$H38))/1000000)</f>
        <v>896.79109655172397</v>
      </c>
      <c r="R208" s="64">
        <f>IF(R147="","",((R147*'Ship &amp; EF Parameters'!$F38)+(R147*'Ship &amp; EF Parameters'!$G38)+(R147*'Ship &amp; EF Parameters'!$H38))/1000000)</f>
        <v>912.52427368421047</v>
      </c>
      <c r="S208" s="64">
        <f>IF(S147="","",((S147*'Ship &amp; EF Parameters'!$F38)+(S147*'Ship &amp; EF Parameters'!$G38)+(S147*'Ship &amp; EF Parameters'!$H38))/1000000)</f>
        <v>928.81934999999964</v>
      </c>
      <c r="T208" s="64">
        <f>IF(T147="","",((T147*'Ship &amp; EF Parameters'!$F38)+(T147*'Ship &amp; EF Parameters'!$G38)+(T147*'Ship &amp; EF Parameters'!$H38))/1000000)</f>
        <v>945.70697454545427</v>
      </c>
      <c r="U208" s="64">
        <f>IF(U147="","",((U147*'Ship &amp; EF Parameters'!$F38)+(U147*'Ship &amp; EF Parameters'!$G38)+(U147*'Ship &amp; EF Parameters'!$H38))/1000000)</f>
        <v>963.22006666666641</v>
      </c>
      <c r="V208" s="64">
        <f>IF(V147="","",((V147*'Ship &amp; EF Parameters'!$F38)+(V147*'Ship &amp; EF Parameters'!$G38)+(V147*'Ship &amp; EF Parameters'!$H38))/1000000)</f>
        <v>981.39403018867858</v>
      </c>
      <c r="W208" s="64">
        <f>IF(W147="","",((W147*'Ship &amp; EF Parameters'!$F38)+(W147*'Ship &amp; EF Parameters'!$G38)+(W147*'Ship &amp; EF Parameters'!$H38))/1000000)</f>
        <v>1000.2669923076918</v>
      </c>
      <c r="X208" s="64">
        <f>IF(X147="","",((X147*'Ship &amp; EF Parameters'!$F38)+(X147*'Ship &amp; EF Parameters'!$G38)+(X147*'Ship &amp; EF Parameters'!$H38))/1000000)</f>
        <v>1104.8700764705875</v>
      </c>
      <c r="Y208" s="65">
        <f>IF(Y147="","",((Y147*'Ship &amp; EF Parameters'!$F38)+(Y147*'Ship &amp; EF Parameters'!$G38)+(Y147*'Ship &amp; EF Parameters'!$H38))/1000000)</f>
        <v>1126.9674779999993</v>
      </c>
      <c r="Z208" s="63">
        <f>IF(Z147="","",((Z147*'Ship &amp; EF Parameters'!$F38)+(Z147*'Ship &amp; EF Parameters'!$G38)+(Z147*'Ship &amp; EF Parameters'!$H38))/1000000)</f>
        <v>1583.03124</v>
      </c>
      <c r="AA208" s="64">
        <f>IF(AA147="","",((AA147*'Ship &amp; EF Parameters'!$F38)+(AA147*'Ship &amp; EF Parameters'!$G38)+(AA147*'Ship &amp; EF Parameters'!$H38))/1000000)</f>
        <v>1609.8622779661016</v>
      </c>
      <c r="AB208" s="64">
        <f>IF(AB147="","",((AB147*'Ship &amp; EF Parameters'!$F38)+(AB147*'Ship &amp; EF Parameters'!$G38)+(AB147*'Ship &amp; EF Parameters'!$H38))/1000000)</f>
        <v>1637.6185241379305</v>
      </c>
      <c r="AC208" s="64">
        <f>IF(AC147="","",((AC147*'Ship &amp; EF Parameters'!$F38)+(AC147*'Ship &amp; EF Parameters'!$G38)+(AC147*'Ship &amp; EF Parameters'!$H38))/1000000)</f>
        <v>1666.3486736842101</v>
      </c>
      <c r="AD208" s="64">
        <f>IF(AD147="","",((AD147*'Ship &amp; EF Parameters'!$F38)+(AD147*'Ship &amp; EF Parameters'!$G38)+(AD147*'Ship &amp; EF Parameters'!$H38))/1000000)</f>
        <v>1696.1048999999998</v>
      </c>
      <c r="AE208" s="64">
        <f>IF(AE147="","",((AE147*'Ship &amp; EF Parameters'!$F38)+(AE147*'Ship &amp; EF Parameters'!$G38)+(AE147*'Ship &amp; EF Parameters'!$H38))/1000000)</f>
        <v>1726.9431709090902</v>
      </c>
      <c r="AF208" s="64">
        <f>IF(AF147="","",((AF147*'Ship &amp; EF Parameters'!$F38)+(AF147*'Ship &amp; EF Parameters'!$G38)+(AF147*'Ship &amp; EF Parameters'!$H38))/1000000)</f>
        <v>1905.5005666666657</v>
      </c>
      <c r="AG208" s="64">
        <f>IF(AG147="","",((AG147*'Ship &amp; EF Parameters'!$F38)+(AG147*'Ship &amp; EF Parameters'!$G38)+(AG147*'Ship &amp; EF Parameters'!$H38))/1000000)</f>
        <v>1941.453407547169</v>
      </c>
      <c r="AH208" s="64">
        <f>IF(AH147="","",((AH147*'Ship &amp; EF Parameters'!$F38)+(AH147*'Ship &amp; EF Parameters'!$G38)+(AH147*'Ship &amp; EF Parameters'!$H38))/1000000)</f>
        <v>1978.789049999999</v>
      </c>
      <c r="AI208" s="64">
        <f>IF(AI147="","",((AI147*'Ship &amp; EF Parameters'!$F38)+(AI147*'Ship &amp; EF Parameters'!$G38)+(AI147*'Ship &amp; EF Parameters'!$H38))/1000000)</f>
        <v>2017.5888352941165</v>
      </c>
      <c r="AJ208" s="65">
        <f>IF(AJ147="","",((AJ147*'Ship &amp; EF Parameters'!$F38)+(AJ147*'Ship &amp; EF Parameters'!$G38)+(AJ147*'Ship &amp; EF Parameters'!$H38))/1000000)</f>
        <v>2216.2437359999985</v>
      </c>
      <c r="AK208" s="63">
        <f>IF(AK147="","",((AK147*'Ship &amp; EF Parameters'!$F38)+(AK147*'Ship &amp; EF Parameters'!$G38)+(AK147*'Ship &amp; EF Parameters'!$H38))/1000000)</f>
        <v>2299.1644200000001</v>
      </c>
      <c r="AL208" s="64">
        <f>IF(AL147="","",((AL147*'Ship &amp; EF Parameters'!$F38)+(AL147*'Ship &amp; EF Parameters'!$G38)+(AL147*'Ship &amp; EF Parameters'!$H38))/1000000)</f>
        <v>2338.1333084745761</v>
      </c>
      <c r="AM208" s="64">
        <f>IF(AM147="","",((AM147*'Ship &amp; EF Parameters'!$F38)+(AM147*'Ship &amp; EF Parameters'!$G38)+(AM147*'Ship &amp; EF Parameters'!$H38))/1000000)</f>
        <v>2378.4459517241376</v>
      </c>
      <c r="AN208" s="64">
        <f>IF(AN147="","",((AN147*'Ship &amp; EF Parameters'!$F38)+(AN147*'Ship &amp; EF Parameters'!$G38)+(AN147*'Ship &amp; EF Parameters'!$H38))/1000000)</f>
        <v>2420.1730736842105</v>
      </c>
      <c r="AO208" s="64">
        <f>IF(AO147="","",((AO147*'Ship &amp; EF Parameters'!$F38)+(AO147*'Ship &amp; EF Parameters'!$G38)+(AO147*'Ship &amp; EF Parameters'!$H38))/1000000)</f>
        <v>2668.6729874999996</v>
      </c>
      <c r="AP208" s="64">
        <f>IF(AP147="","",((AP147*'Ship &amp; EF Parameters'!$F38)+(AP147*'Ship &amp; EF Parameters'!$G38)+(AP147*'Ship &amp; EF Parameters'!$H38))/1000000)</f>
        <v>2717.1943145454534</v>
      </c>
      <c r="AQ208" s="64">
        <f>IF(AQ147="","",((AQ147*'Ship &amp; EF Parameters'!$F38)+(AQ147*'Ship &amp; EF Parameters'!$G38)+(AQ147*'Ship &amp; EF Parameters'!$H38))/1000000)</f>
        <v>2767.5127277777774</v>
      </c>
      <c r="AR208" s="64">
        <f>IF(AR147="","",((AR147*'Ship &amp; EF Parameters'!$F38)+(AR147*'Ship &amp; EF Parameters'!$G38)+(AR147*'Ship &amp; EF Parameters'!$H38))/1000000)</f>
        <v>2819.7299490566029</v>
      </c>
      <c r="AS208" s="64">
        <f>IF(AS147="","",((AS147*'Ship &amp; EF Parameters'!$F38)+(AS147*'Ship &amp; EF Parameters'!$G38)+(AS147*'Ship &amp; EF Parameters'!$H38))/1000000)</f>
        <v>3095.0290269230759</v>
      </c>
      <c r="AT208" s="64">
        <f>IF(AT147="","",((AT147*'Ship &amp; EF Parameters'!$F38)+(AT147*'Ship &amp; EF Parameters'!$G38)+(AT147*'Ship &amp; EF Parameters'!$H38))/1000000)</f>
        <v>3155.7158705882334</v>
      </c>
      <c r="AU208" s="65">
        <f>IF(AU147="","",((AU147*'Ship &amp; EF Parameters'!$F38)+(AU147*'Ship &amp; EF Parameters'!$G38)+(AU147*'Ship &amp; EF Parameters'!$H38))/1000000)</f>
        <v>3218.8301879999972</v>
      </c>
      <c r="AV208" s="63">
        <f>IF(AV147="","",((AV147*'Ship &amp; EF Parameters'!$F38)+(AV147*'Ship &amp; EF Parameters'!$G38)+(AV147*'Ship &amp; EF Parameters'!$H38))/1000000)</f>
        <v>3015.2975999999999</v>
      </c>
      <c r="AW208" s="64">
        <f>IF(AW147="","",((AW147*'Ship &amp; EF Parameters'!$F38)+(AW147*'Ship &amp; EF Parameters'!$G38)+(AW147*'Ship &amp; EF Parameters'!$H38))/1000000)</f>
        <v>3066.4043389830508</v>
      </c>
      <c r="AX208" s="64">
        <f>IF(AX147="","",((AX147*'Ship &amp; EF Parameters'!$F38)+(AX147*'Ship &amp; EF Parameters'!$G38)+(AX147*'Ship &amp; EF Parameters'!$H38))/1000000)</f>
        <v>3119.2733793103448</v>
      </c>
      <c r="AY208" s="64">
        <f>IF(AY147="","",((AY147*'Ship &amp; EF Parameters'!$F38)+(AY147*'Ship &amp; EF Parameters'!$G38)+(AY147*'Ship &amp; EF Parameters'!$H38))/1000000)</f>
        <v>3438.4972631578939</v>
      </c>
      <c r="AZ208" s="64">
        <f>IF(AZ147="","",((AZ147*'Ship &amp; EF Parameters'!$F38)+(AZ147*'Ship &amp; EF Parameters'!$G38)+(AZ147*'Ship &amp; EF Parameters'!$H38))/1000000)</f>
        <v>3499.8989999999985</v>
      </c>
      <c r="BA208" s="64">
        <f>IF(BA147="","",((BA147*'Ship &amp; EF Parameters'!$F38)+(BA147*'Ship &amp; EF Parameters'!$G38)+(BA147*'Ship &amp; EF Parameters'!$H38))/1000000)</f>
        <v>3563.5335272727266</v>
      </c>
      <c r="BB208" s="64">
        <f>IF(BB147="","",((BB147*'Ship &amp; EF Parameters'!$F38)+(BB147*'Ship &amp; EF Parameters'!$G38)+(BB147*'Ship &amp; EF Parameters'!$H38))/1000000)</f>
        <v>3629.5248888888873</v>
      </c>
      <c r="BC208" s="64">
        <f>IF(BC147="","",((BC147*'Ship &amp; EF Parameters'!$F38)+(BC147*'Ship &amp; EF Parameters'!$G38)+(BC147*'Ship &amp; EF Parameters'!$H38))/1000000)</f>
        <v>3698.0064905660361</v>
      </c>
      <c r="BD208" s="64">
        <f>IF(BD147="","",((BD147*'Ship &amp; EF Parameters'!$F38)+(BD147*'Ship &amp; EF Parameters'!$G38)+(BD147*'Ship &amp; EF Parameters'!$H38))/1000000)</f>
        <v>4059.0544615384592</v>
      </c>
      <c r="BE208" s="64">
        <f>IF(BE147="","",((BE147*'Ship &amp; EF Parameters'!$F38)+(BE147*'Ship &amp; EF Parameters'!$G38)+(BE147*'Ship &amp; EF Parameters'!$H38))/1000000)</f>
        <v>4138.643764705881</v>
      </c>
      <c r="BF208" s="65">
        <f>IF(BF147="","",((BF147*'Ship &amp; EF Parameters'!$F38)+(BF147*'Ship &amp; EF Parameters'!$G38)+(BF147*'Ship &amp; EF Parameters'!$H38))/1000000)</f>
        <v>4221.4166399999967</v>
      </c>
      <c r="BG208" s="41"/>
      <c r="BH208" s="41"/>
      <c r="BI208" s="41"/>
      <c r="BJ208" s="41"/>
      <c r="BK208" s="41"/>
      <c r="BL208" s="41"/>
      <c r="BM208" s="41"/>
      <c r="BN208" s="41"/>
      <c r="BO208" s="41"/>
      <c r="BP208" s="41"/>
      <c r="BQ208" s="41"/>
      <c r="BR208" s="41"/>
      <c r="BS208" s="41"/>
      <c r="BT208" s="41"/>
      <c r="BU208" s="41"/>
      <c r="BV208" s="41"/>
      <c r="BW208" s="41"/>
      <c r="BX208" s="41"/>
      <c r="BY208" s="41"/>
    </row>
    <row r="209" spans="1:77" s="40" customFormat="1">
      <c r="A209" s="49"/>
      <c r="B209" s="54" t="str">
        <f t="shared" si="200"/>
        <v>Capesize</v>
      </c>
      <c r="C209" s="54"/>
      <c r="D209" s="66">
        <f>IF(D148="","",((D148*'Ship &amp; EF Parameters'!$F39)+(D148*'Ship &amp; EF Parameters'!$G39)+(D148*'Ship &amp; EF Parameters'!$H39))/1000000)</f>
        <v>172.30271999999999</v>
      </c>
      <c r="E209" s="67">
        <f>IF(E148="","",((E148*'Ship &amp; EF Parameters'!$F39)+(E148*'Ship &amp; EF Parameters'!$G39)+(E148*'Ship &amp; EF Parameters'!$H39))/1000000)</f>
        <v>175.22310508474578</v>
      </c>
      <c r="F209" s="67">
        <f>IF(F148="","",((F148*'Ship &amp; EF Parameters'!$F39)+(F148*'Ship &amp; EF Parameters'!$G39)+(F148*'Ship &amp; EF Parameters'!$H39))/1000000)</f>
        <v>178.24419310344825</v>
      </c>
      <c r="G209" s="67">
        <f>IF(G148="","",((G148*'Ship &amp; EF Parameters'!$F39)+(G148*'Ship &amp; EF Parameters'!$G39)+(G148*'Ship &amp; EF Parameters'!$H39))/1000000)</f>
        <v>181.37128421052626</v>
      </c>
      <c r="H209" s="67">
        <f>IF(H148="","",((H148*'Ship &amp; EF Parameters'!$F39)+(H148*'Ship &amp; EF Parameters'!$G39)+(H148*'Ship &amp; EF Parameters'!$H39))/1000000)</f>
        <v>184.61005714285707</v>
      </c>
      <c r="I209" s="67">
        <f>IF(I148="","",((I148*'Ship &amp; EF Parameters'!$F39)+(I148*'Ship &amp; EF Parameters'!$G39)+(I148*'Ship &amp; EF Parameters'!$H39))/1000000)</f>
        <v>187.96660363636357</v>
      </c>
      <c r="J209" s="67">
        <f>IF(J148="","",((J148*'Ship &amp; EF Parameters'!$F39)+(J148*'Ship &amp; EF Parameters'!$G39)+(J148*'Ship &amp; EF Parameters'!$H39))/1000000)</f>
        <v>191.4474666666666</v>
      </c>
      <c r="K209" s="67">
        <f>IF(K148="","",((K148*'Ship &amp; EF Parameters'!$F39)+(K148*'Ship &amp; EF Parameters'!$G39)+(K148*'Ship &amp; EF Parameters'!$H39))/1000000)</f>
        <v>195.05968301886779</v>
      </c>
      <c r="L209" s="67">
        <f>IF(L148="","",((L148*'Ship &amp; EF Parameters'!$F39)+(L148*'Ship &amp; EF Parameters'!$G39)+(L148*'Ship &amp; EF Parameters'!$H39))/1000000)</f>
        <v>198.81083076923062</v>
      </c>
      <c r="M209" s="67">
        <f>IF(M148="","",((M148*'Ship &amp; EF Parameters'!$F39)+(M148*'Ship &amp; EF Parameters'!$G39)+(M148*'Ship &amp; EF Parameters'!$H39))/1000000)</f>
        <v>202.70908235294104</v>
      </c>
      <c r="N209" s="68">
        <f>IF(N148="","",((N148*'Ship &amp; EF Parameters'!$F39)+(N148*'Ship &amp; EF Parameters'!$G39)+(N148*'Ship &amp; EF Parameters'!$H39))/1000000)</f>
        <v>206.76326399999982</v>
      </c>
      <c r="O209" s="66">
        <f>IF(O148="","",((O148*'Ship &amp; EF Parameters'!$F39)+(O148*'Ship &amp; EF Parameters'!$G39)+(O148*'Ship &amp; EF Parameters'!$H39))/1000000)</f>
        <v>1134.3262400000003</v>
      </c>
      <c r="P209" s="67">
        <f>IF(P148="","",((P148*'Ship &amp; EF Parameters'!$F39)+(P148*'Ship &amp; EF Parameters'!$G39)+(P148*'Ship &amp; EF Parameters'!$H39))/1000000)</f>
        <v>1153.552108474576</v>
      </c>
      <c r="Q209" s="67">
        <f>IF(Q148="","",((Q148*'Ship &amp; EF Parameters'!$F39)+(Q148*'Ship &amp; EF Parameters'!$G39)+(Q148*'Ship &amp; EF Parameters'!$H39))/1000000)</f>
        <v>1173.4409379310343</v>
      </c>
      <c r="R209" s="67">
        <f>IF(R148="","",((R148*'Ship &amp; EF Parameters'!$F39)+(R148*'Ship &amp; EF Parameters'!$G39)+(R148*'Ship &amp; EF Parameters'!$H39))/1000000)</f>
        <v>1194.0276210526313</v>
      </c>
      <c r="S209" s="67">
        <f>IF(S148="","",((S148*'Ship &amp; EF Parameters'!$F39)+(S148*'Ship &amp; EF Parameters'!$G39)+(S148*'Ship &amp; EF Parameters'!$H39))/1000000)</f>
        <v>1215.3495428571425</v>
      </c>
      <c r="T209" s="67">
        <f>IF(T148="","",((T148*'Ship &amp; EF Parameters'!$F39)+(T148*'Ship &amp; EF Parameters'!$G39)+(T148*'Ship &amp; EF Parameters'!$H39))/1000000)</f>
        <v>1237.446807272727</v>
      </c>
      <c r="U209" s="67">
        <f>IF(U148="","",((U148*'Ship &amp; EF Parameters'!$F39)+(U148*'Ship &amp; EF Parameters'!$G39)+(U148*'Ship &amp; EF Parameters'!$H39))/1000000)</f>
        <v>1260.3624888888883</v>
      </c>
      <c r="V209" s="67">
        <f>IF(V148="","",((V148*'Ship &amp; EF Parameters'!$F39)+(V148*'Ship &amp; EF Parameters'!$G39)+(V148*'Ship &amp; EF Parameters'!$H39))/1000000)</f>
        <v>1284.1429132075466</v>
      </c>
      <c r="W209" s="67">
        <f>IF(W148="","",((W148*'Ship &amp; EF Parameters'!$F39)+(W148*'Ship &amp; EF Parameters'!$G39)+(W148*'Ship &amp; EF Parameters'!$H39))/1000000)</f>
        <v>1417.9077999999993</v>
      </c>
      <c r="X209" s="67">
        <f>IF(X148="","",((X148*'Ship &amp; EF Parameters'!$F39)+(X148*'Ship &amp; EF Parameters'!$G39)+(X148*'Ship &amp; EF Parameters'!$H39))/1000000)</f>
        <v>1445.7099137254893</v>
      </c>
      <c r="Y209" s="68">
        <f>IF(Y148="","",((Y148*'Ship &amp; EF Parameters'!$F39)+(Y148*'Ship &amp; EF Parameters'!$G39)+(Y148*'Ship &amp; EF Parameters'!$H39))/1000000)</f>
        <v>1474.6241119999991</v>
      </c>
      <c r="Z209" s="66">
        <f>IF(Z148="","",((Z148*'Ship &amp; EF Parameters'!$F39)+(Z148*'Ship &amp; EF Parameters'!$G39)+(Z148*'Ship &amp; EF Parameters'!$H39))/1000000)</f>
        <v>2096.3497600000001</v>
      </c>
      <c r="AA209" s="67">
        <f>IF(AA148="","",((AA148*'Ship &amp; EF Parameters'!$F39)+(AA148*'Ship &amp; EF Parameters'!$G39)+(AA148*'Ship &amp; EF Parameters'!$H39))/1000000)</f>
        <v>2131.8811118644062</v>
      </c>
      <c r="AB209" s="67">
        <f>IF(AB148="","",((AB148*'Ship &amp; EF Parameters'!$F39)+(AB148*'Ship &amp; EF Parameters'!$G39)+(AB148*'Ship &amp; EF Parameters'!$H39))/1000000)</f>
        <v>2168.6376827586209</v>
      </c>
      <c r="AC209" s="67">
        <f>IF(AC148="","",((AC148*'Ship &amp; EF Parameters'!$F39)+(AC148*'Ship &amp; EF Parameters'!$G39)+(AC148*'Ship &amp; EF Parameters'!$H39))/1000000)</f>
        <v>2206.683957894737</v>
      </c>
      <c r="AD209" s="67">
        <f>IF(AD148="","",((AD148*'Ship &amp; EF Parameters'!$F39)+(AD148*'Ship &amp; EF Parameters'!$G39)+(AD148*'Ship &amp; EF Parameters'!$H39))/1000000)</f>
        <v>2246.0890285714277</v>
      </c>
      <c r="AE209" s="67">
        <f>IF(AE148="","",((AE148*'Ship &amp; EF Parameters'!$F39)+(AE148*'Ship &amp; EF Parameters'!$G39)+(AE148*'Ship &amp; EF Parameters'!$H39))/1000000)</f>
        <v>2477.5042618181806</v>
      </c>
      <c r="AF209" s="67">
        <f>IF(AF148="","",((AF148*'Ship &amp; EF Parameters'!$F39)+(AF148*'Ship &amp; EF Parameters'!$G39)+(AF148*'Ship &amp; EF Parameters'!$H39))/1000000)</f>
        <v>2523.3839703703698</v>
      </c>
      <c r="AG209" s="67">
        <f>IF(AG148="","",((AG148*'Ship &amp; EF Parameters'!$F39)+(AG148*'Ship &amp; EF Parameters'!$G39)+(AG148*'Ship &amp; EF Parameters'!$H39))/1000000)</f>
        <v>2570.9949886792442</v>
      </c>
      <c r="AH209" s="67">
        <f>IF(AH148="","",((AH148*'Ship &amp; EF Parameters'!$F39)+(AH148*'Ship &amp; EF Parameters'!$G39)+(AH148*'Ship &amp; EF Parameters'!$H39))/1000000)</f>
        <v>2620.4371999999985</v>
      </c>
      <c r="AI209" s="67">
        <f>IF(AI148="","",((AI148*'Ship &amp; EF Parameters'!$F39)+(AI148*'Ship &amp; EF Parameters'!$G39)+(AI148*'Ship &amp; EF Parameters'!$H39))/1000000)</f>
        <v>2877.3428078431352</v>
      </c>
      <c r="AJ209" s="68">
        <f>IF(AJ148="","",((AJ148*'Ship &amp; EF Parameters'!$F39)+(AJ148*'Ship &amp; EF Parameters'!$G39)+(AJ148*'Ship &amp; EF Parameters'!$H39))/1000000)</f>
        <v>2934.8896639999975</v>
      </c>
      <c r="AK209" s="66">
        <f>IF(AK148="","",((AK148*'Ship &amp; EF Parameters'!$F39)+(AK148*'Ship &amp; EF Parameters'!$G39)+(AK148*'Ship &amp; EF Parameters'!$H39))/1000000)</f>
        <v>3058.3732799999998</v>
      </c>
      <c r="AL209" s="67">
        <f>IF(AL148="","",((AL148*'Ship &amp; EF Parameters'!$F39)+(AL148*'Ship &amp; EF Parameters'!$G39)+(AL148*'Ship &amp; EF Parameters'!$H39))/1000000)</f>
        <v>3110.2101152542373</v>
      </c>
      <c r="AM209" s="67">
        <f>IF(AM148="","",((AM148*'Ship &amp; EF Parameters'!$F39)+(AM148*'Ship &amp; EF Parameters'!$G39)+(AM148*'Ship &amp; EF Parameters'!$H39))/1000000)</f>
        <v>3163.8344275862069</v>
      </c>
      <c r="AN209" s="67">
        <f>IF(AN148="","",((AN148*'Ship &amp; EF Parameters'!$F39)+(AN148*'Ship &amp; EF Parameters'!$G39)+(AN148*'Ship &amp; EF Parameters'!$H39))/1000000)</f>
        <v>3219.3402947368418</v>
      </c>
      <c r="AO209" s="67">
        <f>IF(AO148="","",((AO148*'Ship &amp; EF Parameters'!$F39)+(AO148*'Ship &amp; EF Parameters'!$G39)+(AO148*'Ship &amp; EF Parameters'!$H39))/1000000)</f>
        <v>3549.8975571428559</v>
      </c>
      <c r="AP209" s="67">
        <f>IF(AP148="","",((AP148*'Ship &amp; EF Parameters'!$F39)+(AP148*'Ship &amp; EF Parameters'!$G39)+(AP148*'Ship &amp; EF Parameters'!$H39))/1000000)</f>
        <v>3614.4411490909079</v>
      </c>
      <c r="AQ209" s="67">
        <f>IF(AQ148="","",((AQ148*'Ship &amp; EF Parameters'!$F39)+(AQ148*'Ship &amp; EF Parameters'!$G39)+(AQ148*'Ship &amp; EF Parameters'!$H39))/1000000)</f>
        <v>3681.3752444444431</v>
      </c>
      <c r="AR209" s="67">
        <f>IF(AR148="","",((AR148*'Ship &amp; EF Parameters'!$F39)+(AR148*'Ship &amp; EF Parameters'!$G39)+(AR148*'Ship &amp; EF Parameters'!$H39))/1000000)</f>
        <v>3750.83515471698</v>
      </c>
      <c r="AS209" s="67">
        <f>IF(AS148="","",((AS148*'Ship &amp; EF Parameters'!$F39)+(AS148*'Ship &amp; EF Parameters'!$G39)+(AS148*'Ship &amp; EF Parameters'!$H39))/1000000)</f>
        <v>4117.0409538461518</v>
      </c>
      <c r="AT209" s="67">
        <f>IF(AT148="","",((AT148*'Ship &amp; EF Parameters'!$F39)+(AT148*'Ship &amp; EF Parameters'!$G39)+(AT148*'Ship &amp; EF Parameters'!$H39))/1000000)</f>
        <v>4197.7672470588204</v>
      </c>
      <c r="AU209" s="68">
        <f>IF(AU148="","",((AU148*'Ship &amp; EF Parameters'!$F39)+(AU148*'Ship &amp; EF Parameters'!$G39)+(AU148*'Ship &amp; EF Parameters'!$H39))/1000000)</f>
        <v>4281.7225919999973</v>
      </c>
      <c r="AV209" s="66">
        <f>IF(AV148="","",((AV148*'Ship &amp; EF Parameters'!$F39)+(AV148*'Ship &amp; EF Parameters'!$G39)+(AV148*'Ship &amp; EF Parameters'!$H39))/1000000)</f>
        <v>4020.3968</v>
      </c>
      <c r="AW209" s="67">
        <f>IF(AW148="","",((AW148*'Ship &amp; EF Parameters'!$F39)+(AW148*'Ship &amp; EF Parameters'!$G39)+(AW148*'Ship &amp; EF Parameters'!$H39))/1000000)</f>
        <v>4088.5391186440675</v>
      </c>
      <c r="AX209" s="67">
        <f>IF(AX148="","",((AX148*'Ship &amp; EF Parameters'!$F39)+(AX148*'Ship &amp; EF Parameters'!$G39)+(AX148*'Ship &amp; EF Parameters'!$H39))/1000000)</f>
        <v>4159.0311724137919</v>
      </c>
      <c r="AY209" s="67">
        <f>IF(AY148="","",((AY148*'Ship &amp; EF Parameters'!$F39)+(AY148*'Ship &amp; EF Parameters'!$G39)+(AY148*'Ship &amp; EF Parameters'!$H39))/1000000)</f>
        <v>4584.6630175438586</v>
      </c>
      <c r="AZ209" s="67">
        <f>IF(AZ148="","",((AZ148*'Ship &amp; EF Parameters'!$F39)+(AZ148*'Ship &amp; EF Parameters'!$G39)+(AZ148*'Ship &amp; EF Parameters'!$H39))/1000000)</f>
        <v>4666.5319999999992</v>
      </c>
      <c r="BA209" s="67">
        <f>IF(BA148="","",((BA148*'Ship &amp; EF Parameters'!$F39)+(BA148*'Ship &amp; EF Parameters'!$G39)+(BA148*'Ship &amp; EF Parameters'!$H39))/1000000)</f>
        <v>4751.3780363636351</v>
      </c>
      <c r="BB209" s="67">
        <f>IF(BB148="","",((BB148*'Ship &amp; EF Parameters'!$F39)+(BB148*'Ship &amp; EF Parameters'!$G39)+(BB148*'Ship &amp; EF Parameters'!$H39))/1000000)</f>
        <v>4839.3665185185173</v>
      </c>
      <c r="BC209" s="67">
        <f>IF(BC148="","",((BC148*'Ship &amp; EF Parameters'!$F39)+(BC148*'Ship &amp; EF Parameters'!$G39)+(BC148*'Ship &amp; EF Parameters'!$H39))/1000000)</f>
        <v>5309.9580377358461</v>
      </c>
      <c r="BD209" s="67">
        <f>IF(BD148="","",((BD148*'Ship &amp; EF Parameters'!$F39)+(BD148*'Ship &amp; EF Parameters'!$G39)+(BD148*'Ship &amp; EF Parameters'!$H39))/1000000)</f>
        <v>5412.0726153846117</v>
      </c>
      <c r="BE209" s="67">
        <f>IF(BE148="","",((BE148*'Ship &amp; EF Parameters'!$F39)+(BE148*'Ship &amp; EF Parameters'!$G39)+(BE148*'Ship &amp; EF Parameters'!$H39))/1000000)</f>
        <v>5518.1916862745056</v>
      </c>
      <c r="BF209" s="68">
        <f>IF(BF148="","",((BF148*'Ship &amp; EF Parameters'!$F39)+(BF148*'Ship &amp; EF Parameters'!$G39)+(BF148*'Ship &amp; EF Parameters'!$H39))/1000000)</f>
        <v>5628.5555199999972</v>
      </c>
      <c r="BG209" s="41"/>
      <c r="BH209" s="41"/>
      <c r="BI209" s="41"/>
      <c r="BJ209" s="41"/>
      <c r="BK209" s="41"/>
      <c r="BL209" s="41"/>
      <c r="BM209" s="41"/>
      <c r="BN209" s="41"/>
      <c r="BO209" s="41"/>
      <c r="BP209" s="41"/>
      <c r="BQ209" s="41"/>
      <c r="BR209" s="41"/>
      <c r="BS209" s="41"/>
      <c r="BT209" s="41"/>
      <c r="BU209" s="41"/>
      <c r="BV209" s="41"/>
      <c r="BW209" s="41"/>
      <c r="BX209" s="41"/>
      <c r="BY209" s="41"/>
    </row>
    <row r="210" spans="1:77" s="40" customFormat="1">
      <c r="D210" s="41"/>
      <c r="E210" s="41"/>
      <c r="F210" s="41"/>
      <c r="G210" s="41"/>
      <c r="H210" s="41"/>
      <c r="I210" s="41"/>
      <c r="J210" s="41"/>
      <c r="K210" s="41"/>
      <c r="L210" s="41"/>
      <c r="M210" s="41"/>
      <c r="N210" s="41"/>
      <c r="O210" s="41"/>
      <c r="P210" s="41"/>
      <c r="Q210" s="41"/>
      <c r="R210" s="41"/>
      <c r="S210" s="41"/>
      <c r="T210" s="41"/>
      <c r="U210" s="41"/>
      <c r="V210" s="41"/>
      <c r="W210" s="41"/>
      <c r="X210" s="41"/>
      <c r="Y210" s="41"/>
      <c r="Z210" s="41"/>
      <c r="AA210" s="41"/>
      <c r="AB210" s="41"/>
      <c r="AC210" s="41"/>
      <c r="AD210" s="41"/>
      <c r="AE210" s="41"/>
      <c r="AF210" s="41"/>
      <c r="AG210" s="41"/>
      <c r="AH210" s="41"/>
      <c r="AI210" s="41"/>
      <c r="AJ210" s="41"/>
      <c r="AK210" s="41"/>
      <c r="AL210" s="41"/>
      <c r="AM210" s="41"/>
      <c r="AN210" s="41"/>
      <c r="AO210" s="41"/>
      <c r="AP210" s="41"/>
      <c r="AQ210" s="41"/>
      <c r="AR210" s="41"/>
      <c r="AS210" s="41"/>
      <c r="AT210" s="41"/>
      <c r="AU210" s="41"/>
      <c r="AV210" s="41"/>
      <c r="AW210" s="41"/>
      <c r="AX210" s="41"/>
      <c r="AY210" s="41"/>
      <c r="AZ210" s="41"/>
      <c r="BA210" s="41"/>
      <c r="BB210" s="41"/>
      <c r="BC210" s="41"/>
      <c r="BD210" s="41"/>
      <c r="BE210" s="41"/>
      <c r="BF210" s="41"/>
      <c r="BG210" s="41"/>
      <c r="BH210" s="41"/>
      <c r="BI210" s="41"/>
      <c r="BJ210" s="41"/>
      <c r="BK210" s="41"/>
      <c r="BL210" s="41"/>
      <c r="BM210" s="41"/>
      <c r="BN210" s="41"/>
      <c r="BO210" s="41"/>
      <c r="BP210" s="41"/>
      <c r="BQ210" s="41"/>
      <c r="BR210" s="41"/>
      <c r="BS210" s="41"/>
      <c r="BT210" s="41"/>
      <c r="BU210" s="41"/>
      <c r="BV210" s="41"/>
      <c r="BW210" s="41"/>
      <c r="BX210" s="41"/>
      <c r="BY210" s="41"/>
    </row>
    <row r="211" spans="1:77" s="40" customFormat="1">
      <c r="D211" s="41"/>
      <c r="E211" s="41"/>
      <c r="F211" s="41"/>
      <c r="G211" s="41"/>
      <c r="H211" s="41"/>
      <c r="I211" s="41"/>
      <c r="J211" s="41"/>
      <c r="K211" s="41"/>
      <c r="L211" s="41"/>
      <c r="M211" s="41"/>
      <c r="N211" s="41"/>
      <c r="O211" s="41"/>
      <c r="P211" s="41"/>
      <c r="Q211" s="41"/>
      <c r="R211" s="41"/>
      <c r="S211" s="41"/>
      <c r="T211" s="41"/>
      <c r="U211" s="41"/>
      <c r="V211" s="41"/>
      <c r="W211" s="41"/>
      <c r="X211" s="41"/>
      <c r="Y211" s="41"/>
      <c r="Z211" s="41"/>
      <c r="AA211" s="41"/>
      <c r="AB211" s="41"/>
      <c r="AC211" s="41"/>
      <c r="AD211" s="41"/>
      <c r="AE211" s="41"/>
      <c r="AF211" s="41"/>
      <c r="AG211" s="41"/>
      <c r="AH211" s="41"/>
      <c r="AI211" s="41"/>
      <c r="AJ211" s="41"/>
      <c r="AK211" s="41"/>
      <c r="AL211" s="41"/>
      <c r="AM211" s="41"/>
      <c r="AN211" s="41"/>
      <c r="AO211" s="41"/>
      <c r="AP211" s="41"/>
      <c r="AQ211" s="41"/>
      <c r="AR211" s="41"/>
      <c r="AS211" s="41"/>
      <c r="AT211" s="41"/>
      <c r="AU211" s="41"/>
      <c r="AV211" s="41"/>
      <c r="AW211" s="41"/>
      <c r="AX211" s="41"/>
      <c r="AY211" s="41"/>
      <c r="AZ211" s="41"/>
      <c r="BA211" s="41"/>
      <c r="BB211" s="41"/>
      <c r="BC211" s="41"/>
      <c r="BD211" s="41"/>
      <c r="BE211" s="41"/>
      <c r="BF211" s="41"/>
      <c r="BG211" s="41"/>
      <c r="BH211" s="41"/>
      <c r="BI211" s="41"/>
      <c r="BJ211" s="41"/>
      <c r="BK211" s="41"/>
      <c r="BL211" s="41"/>
      <c r="BM211" s="41"/>
      <c r="BN211" s="41"/>
      <c r="BO211" s="41"/>
      <c r="BP211" s="41"/>
      <c r="BQ211" s="41"/>
      <c r="BR211" s="41"/>
      <c r="BS211" s="41"/>
      <c r="BT211" s="41"/>
      <c r="BU211" s="41"/>
      <c r="BV211" s="41"/>
      <c r="BW211" s="41"/>
      <c r="BX211" s="41"/>
      <c r="BY211" s="41"/>
    </row>
    <row r="212" spans="1:77" s="40" customFormat="1">
      <c r="D212" s="81"/>
      <c r="E212" s="81"/>
      <c r="F212" s="81"/>
      <c r="G212" s="81"/>
      <c r="H212" s="81"/>
      <c r="J212" s="81"/>
      <c r="K212" s="81"/>
      <c r="L212" s="81"/>
      <c r="M212" s="81"/>
      <c r="N212" s="81"/>
      <c r="O212" s="41"/>
      <c r="P212" s="41"/>
      <c r="Q212" s="41"/>
      <c r="R212" s="41"/>
      <c r="S212" s="41"/>
      <c r="T212" s="41"/>
      <c r="U212" s="41"/>
      <c r="V212" s="41"/>
      <c r="W212" s="41"/>
      <c r="X212" s="41"/>
      <c r="Y212" s="41"/>
      <c r="Z212" s="41"/>
      <c r="AA212" s="41"/>
      <c r="AB212" s="41"/>
      <c r="AC212" s="41"/>
      <c r="AD212" s="41"/>
      <c r="AE212" s="41"/>
      <c r="AF212" s="41"/>
      <c r="AG212" s="41"/>
      <c r="AH212" s="41"/>
      <c r="AI212" s="41"/>
      <c r="AJ212" s="41"/>
      <c r="AK212" s="41"/>
      <c r="AL212" s="41"/>
      <c r="AM212" s="41"/>
      <c r="AN212" s="41"/>
      <c r="AO212" s="41"/>
      <c r="AP212" s="41"/>
      <c r="AQ212" s="41"/>
      <c r="AR212" s="41"/>
      <c r="AS212" s="41"/>
      <c r="AT212" s="41"/>
      <c r="AU212" s="41"/>
      <c r="AV212" s="41"/>
      <c r="AW212" s="41"/>
      <c r="AX212" s="41"/>
      <c r="AY212" s="41"/>
      <c r="AZ212" s="41"/>
      <c r="BA212" s="41"/>
      <c r="BB212" s="41"/>
      <c r="BC212" s="41"/>
      <c r="BD212" s="41"/>
      <c r="BE212" s="41"/>
      <c r="BF212" s="41"/>
      <c r="BG212" s="41"/>
      <c r="BH212" s="41"/>
      <c r="BI212" s="41"/>
      <c r="BJ212" s="41"/>
      <c r="BK212" s="41"/>
      <c r="BL212" s="41"/>
      <c r="BM212" s="41"/>
      <c r="BN212" s="41"/>
      <c r="BO212" s="41"/>
      <c r="BP212" s="41"/>
      <c r="BQ212" s="41"/>
      <c r="BR212" s="41"/>
      <c r="BS212" s="41"/>
      <c r="BT212" s="41"/>
      <c r="BU212" s="41"/>
      <c r="BV212" s="41"/>
      <c r="BW212" s="41"/>
      <c r="BX212" s="41"/>
      <c r="BY212" s="41"/>
    </row>
    <row r="213" spans="1:77" s="40" customFormat="1">
      <c r="D213" s="41"/>
      <c r="E213" s="41"/>
      <c r="F213" s="41"/>
      <c r="G213" s="41"/>
      <c r="H213" s="41"/>
      <c r="I213" s="41"/>
      <c r="J213" s="41"/>
      <c r="K213" s="41"/>
      <c r="L213" s="41"/>
      <c r="M213" s="41"/>
      <c r="N213" s="41"/>
      <c r="O213" s="41"/>
      <c r="P213" s="41"/>
      <c r="Q213" s="41"/>
      <c r="R213" s="41"/>
      <c r="S213" s="41"/>
      <c r="T213" s="41"/>
      <c r="U213" s="41"/>
      <c r="V213" s="41"/>
      <c r="W213" s="41"/>
      <c r="X213" s="41"/>
      <c r="Y213" s="41"/>
      <c r="Z213" s="41"/>
      <c r="AA213" s="41"/>
      <c r="AB213" s="41"/>
      <c r="AC213" s="41"/>
      <c r="AD213" s="41"/>
      <c r="AE213" s="41"/>
      <c r="AF213" s="41"/>
      <c r="AG213" s="41"/>
      <c r="AH213" s="41"/>
      <c r="AI213" s="41"/>
      <c r="AJ213" s="41"/>
      <c r="AK213" s="41"/>
      <c r="AL213" s="41"/>
      <c r="AM213" s="41"/>
      <c r="AN213" s="41"/>
      <c r="AO213" s="41"/>
      <c r="AP213" s="41"/>
      <c r="AQ213" s="41"/>
      <c r="AR213" s="41"/>
      <c r="AS213" s="41"/>
      <c r="AT213" s="41"/>
      <c r="AU213" s="41"/>
      <c r="AV213" s="41"/>
      <c r="AW213" s="41"/>
      <c r="AX213" s="41"/>
      <c r="AY213" s="41"/>
      <c r="AZ213" s="41"/>
      <c r="BA213" s="41"/>
      <c r="BB213" s="41"/>
      <c r="BC213" s="41"/>
      <c r="BD213" s="41"/>
      <c r="BE213" s="41"/>
      <c r="BF213" s="41"/>
      <c r="BG213" s="41"/>
      <c r="BH213" s="41"/>
      <c r="BI213" s="41"/>
      <c r="BJ213" s="41"/>
      <c r="BK213" s="41"/>
      <c r="BL213" s="41"/>
      <c r="BM213" s="41"/>
      <c r="BN213" s="41"/>
      <c r="BO213" s="41"/>
      <c r="BP213" s="41"/>
      <c r="BQ213" s="41"/>
      <c r="BR213" s="41"/>
      <c r="BS213" s="41"/>
      <c r="BT213" s="41"/>
      <c r="BU213" s="41"/>
      <c r="BV213" s="41"/>
      <c r="BW213" s="41"/>
      <c r="BX213" s="41"/>
      <c r="BY213" s="41"/>
    </row>
    <row r="214" spans="1:77" s="40" customFormat="1" ht="18.75">
      <c r="A214" s="98" t="s">
        <v>93</v>
      </c>
      <c r="D214" s="283"/>
      <c r="E214" s="283"/>
      <c r="F214" s="283"/>
      <c r="G214" s="283"/>
      <c r="H214" s="283"/>
      <c r="I214" s="283"/>
      <c r="J214" s="283"/>
      <c r="K214" s="283"/>
      <c r="L214" s="283"/>
      <c r="M214" s="283"/>
      <c r="N214" s="283"/>
      <c r="O214" s="283"/>
      <c r="P214" s="283"/>
      <c r="Q214" s="283"/>
      <c r="R214" s="283"/>
      <c r="S214" s="283"/>
      <c r="T214" s="283"/>
      <c r="U214" s="283"/>
      <c r="V214" s="283"/>
      <c r="W214" s="283"/>
      <c r="X214" s="283"/>
      <c r="Y214" s="283"/>
      <c r="Z214" s="283"/>
      <c r="AA214" s="283"/>
      <c r="AB214" s="283"/>
      <c r="AC214" s="283"/>
      <c r="AD214" s="283"/>
      <c r="AE214" s="283"/>
      <c r="AF214" s="283"/>
      <c r="AG214" s="283"/>
      <c r="AH214" s="283"/>
      <c r="AI214" s="283"/>
      <c r="AJ214" s="283"/>
      <c r="AK214" s="283"/>
      <c r="AL214" s="283"/>
      <c r="AM214" s="283"/>
      <c r="AN214" s="283"/>
      <c r="AO214" s="283"/>
      <c r="AP214" s="283"/>
      <c r="AQ214" s="283"/>
      <c r="AR214" s="283"/>
      <c r="AS214" s="283"/>
      <c r="AT214" s="283"/>
      <c r="AU214" s="283"/>
      <c r="AV214" s="283"/>
      <c r="AW214" s="283"/>
      <c r="AX214" s="283"/>
      <c r="AY214" s="283"/>
      <c r="AZ214" s="283"/>
      <c r="BA214" s="283"/>
      <c r="BB214" s="283"/>
      <c r="BC214" s="283"/>
      <c r="BD214" s="283"/>
      <c r="BE214" s="283"/>
      <c r="BF214" s="283"/>
      <c r="BG214" s="41"/>
      <c r="BH214" s="41"/>
      <c r="BI214" s="41"/>
      <c r="BJ214" s="41"/>
      <c r="BK214" s="41"/>
      <c r="BL214" s="41"/>
      <c r="BM214" s="41"/>
      <c r="BN214" s="41"/>
      <c r="BO214" s="41"/>
      <c r="BP214" s="41"/>
      <c r="BQ214" s="41"/>
      <c r="BR214" s="41"/>
      <c r="BS214" s="41"/>
      <c r="BT214" s="41"/>
      <c r="BU214" s="41"/>
      <c r="BV214" s="41"/>
      <c r="BW214" s="41"/>
      <c r="BX214" s="41"/>
      <c r="BY214" s="41"/>
    </row>
    <row r="215" spans="1:77" s="40" customFormat="1" ht="18.75">
      <c r="A215" s="44"/>
      <c r="B215" s="45"/>
      <c r="C215" s="45"/>
      <c r="D215" s="277" t="s">
        <v>71</v>
      </c>
      <c r="E215" s="278"/>
      <c r="F215" s="278"/>
      <c r="G215" s="278"/>
      <c r="H215" s="278"/>
      <c r="I215" s="278"/>
      <c r="J215" s="278"/>
      <c r="K215" s="278"/>
      <c r="L215" s="278"/>
      <c r="M215" s="278"/>
      <c r="N215" s="279"/>
      <c r="O215" s="277" t="s">
        <v>71</v>
      </c>
      <c r="P215" s="278"/>
      <c r="Q215" s="278"/>
      <c r="R215" s="278"/>
      <c r="S215" s="278"/>
      <c r="T215" s="278"/>
      <c r="U215" s="278"/>
      <c r="V215" s="278"/>
      <c r="W215" s="278"/>
      <c r="X215" s="278"/>
      <c r="Y215" s="279"/>
      <c r="Z215" s="277" t="s">
        <v>71</v>
      </c>
      <c r="AA215" s="278"/>
      <c r="AB215" s="278"/>
      <c r="AC215" s="278"/>
      <c r="AD215" s="278"/>
      <c r="AE215" s="278"/>
      <c r="AF215" s="278"/>
      <c r="AG215" s="278"/>
      <c r="AH215" s="278"/>
      <c r="AI215" s="278"/>
      <c r="AJ215" s="279"/>
      <c r="AK215" s="277" t="s">
        <v>71</v>
      </c>
      <c r="AL215" s="278"/>
      <c r="AM215" s="278"/>
      <c r="AN215" s="278"/>
      <c r="AO215" s="278"/>
      <c r="AP215" s="278"/>
      <c r="AQ215" s="278"/>
      <c r="AR215" s="278"/>
      <c r="AS215" s="278"/>
      <c r="AT215" s="278"/>
      <c r="AU215" s="279"/>
      <c r="AV215" s="277" t="s">
        <v>71</v>
      </c>
      <c r="AW215" s="278"/>
      <c r="AX215" s="278"/>
      <c r="AY215" s="278"/>
      <c r="AZ215" s="278"/>
      <c r="BA215" s="278"/>
      <c r="BB215" s="278"/>
      <c r="BC215" s="278"/>
      <c r="BD215" s="278"/>
      <c r="BE215" s="278"/>
      <c r="BF215" s="279"/>
      <c r="BG215" s="41"/>
      <c r="BH215" s="41"/>
      <c r="BI215" s="41"/>
      <c r="BJ215" s="41"/>
      <c r="BK215" s="41"/>
      <c r="BL215" s="41"/>
      <c r="BM215" s="41"/>
      <c r="BN215" s="41"/>
      <c r="BO215" s="41"/>
      <c r="BP215" s="41"/>
      <c r="BQ215" s="41"/>
      <c r="BR215" s="41"/>
      <c r="BS215" s="41"/>
      <c r="BT215" s="41"/>
      <c r="BU215" s="41"/>
      <c r="BV215" s="41"/>
      <c r="BW215" s="41"/>
      <c r="BX215" s="41"/>
      <c r="BY215" s="41"/>
    </row>
    <row r="216" spans="1:77" s="40" customFormat="1">
      <c r="A216" s="44" t="s">
        <v>0</v>
      </c>
      <c r="B216" s="45" t="s">
        <v>3</v>
      </c>
      <c r="C216" s="45"/>
      <c r="D216" s="277" t="s">
        <v>16</v>
      </c>
      <c r="E216" s="278"/>
      <c r="F216" s="278"/>
      <c r="G216" s="278"/>
      <c r="H216" s="278"/>
      <c r="I216" s="278"/>
      <c r="J216" s="278"/>
      <c r="K216" s="278"/>
      <c r="L216" s="278"/>
      <c r="M216" s="278"/>
      <c r="N216" s="279"/>
      <c r="O216" s="277" t="s">
        <v>8</v>
      </c>
      <c r="P216" s="278"/>
      <c r="Q216" s="278"/>
      <c r="R216" s="278"/>
      <c r="S216" s="278"/>
      <c r="T216" s="278"/>
      <c r="U216" s="278"/>
      <c r="V216" s="278"/>
      <c r="W216" s="278"/>
      <c r="X216" s="278"/>
      <c r="Y216" s="279"/>
      <c r="Z216" s="277" t="s">
        <v>9</v>
      </c>
      <c r="AA216" s="278"/>
      <c r="AB216" s="278"/>
      <c r="AC216" s="278"/>
      <c r="AD216" s="278"/>
      <c r="AE216" s="278"/>
      <c r="AF216" s="278"/>
      <c r="AG216" s="278"/>
      <c r="AH216" s="278"/>
      <c r="AI216" s="278"/>
      <c r="AJ216" s="279"/>
      <c r="AK216" s="277" t="s">
        <v>10</v>
      </c>
      <c r="AL216" s="278"/>
      <c r="AM216" s="278"/>
      <c r="AN216" s="278"/>
      <c r="AO216" s="278"/>
      <c r="AP216" s="278"/>
      <c r="AQ216" s="278"/>
      <c r="AR216" s="278"/>
      <c r="AS216" s="278"/>
      <c r="AT216" s="278"/>
      <c r="AU216" s="279"/>
      <c r="AV216" s="277" t="s">
        <v>11</v>
      </c>
      <c r="AW216" s="278"/>
      <c r="AX216" s="278"/>
      <c r="AY216" s="278"/>
      <c r="AZ216" s="278"/>
      <c r="BA216" s="278"/>
      <c r="BB216" s="278"/>
      <c r="BC216" s="278"/>
      <c r="BD216" s="278"/>
      <c r="BE216" s="278"/>
      <c r="BF216" s="279"/>
      <c r="BG216" s="41"/>
      <c r="BH216" s="41"/>
      <c r="BI216" s="41"/>
      <c r="BJ216" s="41"/>
      <c r="BK216" s="41"/>
      <c r="BL216" s="41"/>
      <c r="BM216" s="41"/>
      <c r="BN216" s="41"/>
      <c r="BO216" s="41"/>
      <c r="BP216" s="41"/>
      <c r="BQ216" s="41"/>
      <c r="BR216" s="41"/>
      <c r="BS216" s="41"/>
      <c r="BT216" s="41"/>
      <c r="BU216" s="41"/>
      <c r="BV216" s="41"/>
      <c r="BW216" s="41"/>
      <c r="BX216" s="41"/>
      <c r="BY216" s="41"/>
    </row>
    <row r="217" spans="1:77" s="40" customFormat="1">
      <c r="A217" s="44"/>
      <c r="B217" s="45"/>
      <c r="C217" s="45"/>
      <c r="D217" s="46" t="s">
        <v>18</v>
      </c>
      <c r="E217" s="47" t="s">
        <v>32</v>
      </c>
      <c r="F217" s="47" t="s">
        <v>33</v>
      </c>
      <c r="G217" s="47" t="s">
        <v>34</v>
      </c>
      <c r="H217" s="47" t="s">
        <v>19</v>
      </c>
      <c r="I217" s="47" t="s">
        <v>35</v>
      </c>
      <c r="J217" s="47" t="s">
        <v>20</v>
      </c>
      <c r="K217" s="47" t="s">
        <v>36</v>
      </c>
      <c r="L217" s="47" t="s">
        <v>21</v>
      </c>
      <c r="M217" s="47" t="s">
        <v>38</v>
      </c>
      <c r="N217" s="47" t="s">
        <v>39</v>
      </c>
      <c r="O217" s="46" t="s">
        <v>18</v>
      </c>
      <c r="P217" s="47" t="s">
        <v>32</v>
      </c>
      <c r="Q217" s="47" t="s">
        <v>33</v>
      </c>
      <c r="R217" s="47" t="s">
        <v>34</v>
      </c>
      <c r="S217" s="47" t="s">
        <v>19</v>
      </c>
      <c r="T217" s="47" t="s">
        <v>35</v>
      </c>
      <c r="U217" s="47" t="s">
        <v>20</v>
      </c>
      <c r="V217" s="47" t="s">
        <v>36</v>
      </c>
      <c r="W217" s="47" t="s">
        <v>21</v>
      </c>
      <c r="X217" s="47" t="s">
        <v>38</v>
      </c>
      <c r="Y217" s="47" t="s">
        <v>39</v>
      </c>
      <c r="Z217" s="46" t="s">
        <v>18</v>
      </c>
      <c r="AA217" s="47" t="s">
        <v>32</v>
      </c>
      <c r="AB217" s="47" t="s">
        <v>33</v>
      </c>
      <c r="AC217" s="47" t="s">
        <v>34</v>
      </c>
      <c r="AD217" s="47" t="s">
        <v>19</v>
      </c>
      <c r="AE217" s="47" t="s">
        <v>35</v>
      </c>
      <c r="AF217" s="47" t="s">
        <v>20</v>
      </c>
      <c r="AG217" s="47" t="s">
        <v>36</v>
      </c>
      <c r="AH217" s="47" t="s">
        <v>21</v>
      </c>
      <c r="AI217" s="47" t="s">
        <v>38</v>
      </c>
      <c r="AJ217" s="47" t="s">
        <v>39</v>
      </c>
      <c r="AK217" s="46" t="s">
        <v>18</v>
      </c>
      <c r="AL217" s="47" t="s">
        <v>32</v>
      </c>
      <c r="AM217" s="47" t="s">
        <v>33</v>
      </c>
      <c r="AN217" s="47" t="s">
        <v>34</v>
      </c>
      <c r="AO217" s="47" t="s">
        <v>19</v>
      </c>
      <c r="AP217" s="47" t="s">
        <v>35</v>
      </c>
      <c r="AQ217" s="47" t="s">
        <v>20</v>
      </c>
      <c r="AR217" s="47" t="s">
        <v>36</v>
      </c>
      <c r="AS217" s="47" t="s">
        <v>21</v>
      </c>
      <c r="AT217" s="47" t="s">
        <v>38</v>
      </c>
      <c r="AU217" s="47" t="s">
        <v>39</v>
      </c>
      <c r="AV217" s="46" t="s">
        <v>18</v>
      </c>
      <c r="AW217" s="47" t="s">
        <v>32</v>
      </c>
      <c r="AX217" s="47" t="s">
        <v>33</v>
      </c>
      <c r="AY217" s="47" t="s">
        <v>34</v>
      </c>
      <c r="AZ217" s="47" t="s">
        <v>19</v>
      </c>
      <c r="BA217" s="47" t="s">
        <v>35</v>
      </c>
      <c r="BB217" s="47" t="s">
        <v>20</v>
      </c>
      <c r="BC217" s="47" t="s">
        <v>36</v>
      </c>
      <c r="BD217" s="47" t="s">
        <v>21</v>
      </c>
      <c r="BE217" s="47" t="s">
        <v>38</v>
      </c>
      <c r="BF217" s="47" t="s">
        <v>39</v>
      </c>
      <c r="BG217" s="41"/>
      <c r="BH217" s="41"/>
      <c r="BI217" s="41"/>
      <c r="BJ217" s="41"/>
      <c r="BK217" s="41"/>
      <c r="BL217" s="41"/>
      <c r="BM217" s="41"/>
      <c r="BN217" s="41"/>
      <c r="BO217" s="41"/>
      <c r="BP217" s="41"/>
      <c r="BQ217" s="41"/>
      <c r="BR217" s="41"/>
      <c r="BS217" s="41"/>
      <c r="BT217" s="41"/>
      <c r="BU217" s="41"/>
      <c r="BV217" s="41"/>
      <c r="BW217" s="41"/>
      <c r="BX217" s="41"/>
      <c r="BY217" s="41"/>
    </row>
    <row r="218" spans="1:77" s="40" customFormat="1">
      <c r="A218" s="44"/>
      <c r="B218" s="45"/>
      <c r="C218" s="45"/>
      <c r="D218" s="46" t="s">
        <v>26</v>
      </c>
      <c r="E218" s="47" t="s">
        <v>26</v>
      </c>
      <c r="F218" s="47" t="s">
        <v>26</v>
      </c>
      <c r="G218" s="47" t="s">
        <v>26</v>
      </c>
      <c r="H218" s="47" t="s">
        <v>26</v>
      </c>
      <c r="I218" s="47" t="s">
        <v>26</v>
      </c>
      <c r="J218" s="47" t="s">
        <v>26</v>
      </c>
      <c r="K218" s="47" t="s">
        <v>26</v>
      </c>
      <c r="L218" s="47" t="s">
        <v>26</v>
      </c>
      <c r="M218" s="47" t="s">
        <v>26</v>
      </c>
      <c r="N218" s="48" t="s">
        <v>26</v>
      </c>
      <c r="O218" s="46" t="s">
        <v>26</v>
      </c>
      <c r="P218" s="47" t="s">
        <v>26</v>
      </c>
      <c r="Q218" s="47" t="s">
        <v>26</v>
      </c>
      <c r="R218" s="47" t="s">
        <v>26</v>
      </c>
      <c r="S218" s="47" t="s">
        <v>26</v>
      </c>
      <c r="T218" s="47" t="s">
        <v>26</v>
      </c>
      <c r="U218" s="47" t="s">
        <v>26</v>
      </c>
      <c r="V218" s="47" t="s">
        <v>26</v>
      </c>
      <c r="W218" s="47" t="s">
        <v>26</v>
      </c>
      <c r="X218" s="47" t="s">
        <v>26</v>
      </c>
      <c r="Y218" s="48" t="s">
        <v>26</v>
      </c>
      <c r="Z218" s="46" t="s">
        <v>26</v>
      </c>
      <c r="AA218" s="47" t="s">
        <v>26</v>
      </c>
      <c r="AB218" s="47" t="s">
        <v>26</v>
      </c>
      <c r="AC218" s="47" t="s">
        <v>26</v>
      </c>
      <c r="AD218" s="47" t="s">
        <v>26</v>
      </c>
      <c r="AE218" s="47" t="s">
        <v>26</v>
      </c>
      <c r="AF218" s="47" t="s">
        <v>26</v>
      </c>
      <c r="AG218" s="47" t="s">
        <v>26</v>
      </c>
      <c r="AH218" s="47" t="s">
        <v>26</v>
      </c>
      <c r="AI218" s="47" t="s">
        <v>26</v>
      </c>
      <c r="AJ218" s="48" t="s">
        <v>26</v>
      </c>
      <c r="AK218" s="46" t="s">
        <v>26</v>
      </c>
      <c r="AL218" s="47" t="s">
        <v>26</v>
      </c>
      <c r="AM218" s="47" t="s">
        <v>26</v>
      </c>
      <c r="AN218" s="47" t="s">
        <v>26</v>
      </c>
      <c r="AO218" s="47" t="s">
        <v>26</v>
      </c>
      <c r="AP218" s="47" t="s">
        <v>26</v>
      </c>
      <c r="AQ218" s="47" t="s">
        <v>26</v>
      </c>
      <c r="AR218" s="47" t="s">
        <v>26</v>
      </c>
      <c r="AS218" s="47" t="s">
        <v>26</v>
      </c>
      <c r="AT218" s="47" t="s">
        <v>26</v>
      </c>
      <c r="AU218" s="48" t="s">
        <v>26</v>
      </c>
      <c r="AV218" s="46" t="s">
        <v>26</v>
      </c>
      <c r="AW218" s="47" t="s">
        <v>26</v>
      </c>
      <c r="AX218" s="47" t="s">
        <v>26</v>
      </c>
      <c r="AY218" s="47" t="s">
        <v>26</v>
      </c>
      <c r="AZ218" s="47" t="s">
        <v>26</v>
      </c>
      <c r="BA218" s="47" t="s">
        <v>26</v>
      </c>
      <c r="BB218" s="47" t="s">
        <v>26</v>
      </c>
      <c r="BC218" s="47" t="s">
        <v>26</v>
      </c>
      <c r="BD218" s="47" t="s">
        <v>26</v>
      </c>
      <c r="BE218" s="47" t="s">
        <v>26</v>
      </c>
      <c r="BF218" s="48" t="s">
        <v>26</v>
      </c>
      <c r="BG218" s="41"/>
      <c r="BH218" s="41"/>
      <c r="BI218" s="41"/>
      <c r="BJ218" s="41"/>
      <c r="BK218" s="41"/>
      <c r="BL218" s="41"/>
      <c r="BM218" s="41"/>
      <c r="BN218" s="41"/>
      <c r="BO218" s="41"/>
      <c r="BP218" s="41"/>
      <c r="BQ218" s="41"/>
      <c r="BR218" s="41"/>
      <c r="BS218" s="41"/>
      <c r="BT218" s="41"/>
      <c r="BU218" s="41"/>
      <c r="BV218" s="41"/>
      <c r="BW218" s="41"/>
      <c r="BX218" s="41"/>
      <c r="BY218" s="41"/>
    </row>
    <row r="219" spans="1:77" s="40" customFormat="1">
      <c r="A219" s="49" t="str">
        <f>A$14</f>
        <v>Container</v>
      </c>
      <c r="B219" s="50" t="str">
        <f>B201</f>
        <v>1,000 teu</v>
      </c>
      <c r="C219" s="50"/>
      <c r="D219" s="63" t="str">
        <f>IF(D158="","",((D158*'Ship &amp; EF Parameters'!$I31)+(D158*'Ship &amp; EF Parameters'!$J31)+(D158*'Ship &amp; EF Parameters'!$K31))/1000000)</f>
        <v/>
      </c>
      <c r="E219" s="64" t="str">
        <f>IF(E158="","",((E158*'Ship &amp; EF Parameters'!$I31)+(E158*'Ship &amp; EF Parameters'!$J31)+(E158*'Ship &amp; EF Parameters'!$K31))/1000000)</f>
        <v/>
      </c>
      <c r="F219" s="64" t="str">
        <f>IF(F158="","",((F158*'Ship &amp; EF Parameters'!$I31)+(F158*'Ship &amp; EF Parameters'!$J31)+(F158*'Ship &amp; EF Parameters'!$K31))/1000000)</f>
        <v/>
      </c>
      <c r="G219" s="64" t="str">
        <f>IF(G158="","",((G158*'Ship &amp; EF Parameters'!$I31)+(G158*'Ship &amp; EF Parameters'!$J31)+(G158*'Ship &amp; EF Parameters'!$K31))/1000000)</f>
        <v/>
      </c>
      <c r="H219" s="64" t="str">
        <f>IF(H158="","",((H158*'Ship &amp; EF Parameters'!$I31)+(H158*'Ship &amp; EF Parameters'!$J31)+(H158*'Ship &amp; EF Parameters'!$K31))/1000000)</f>
        <v/>
      </c>
      <c r="I219" s="64" t="str">
        <f>IF(I158="","",((I158*'Ship &amp; EF Parameters'!$I31)+(I158*'Ship &amp; EF Parameters'!$J31)+(I158*'Ship &amp; EF Parameters'!$K31))/1000000)</f>
        <v/>
      </c>
      <c r="J219" s="64" t="str">
        <f>IF(J158="","",((J158*'Ship &amp; EF Parameters'!$I31)+(J158*'Ship &amp; EF Parameters'!$J31)+(J158*'Ship &amp; EF Parameters'!$K31))/1000000)</f>
        <v/>
      </c>
      <c r="K219" s="64" t="str">
        <f>IF(K158="","",((K158*'Ship &amp; EF Parameters'!$I31)+(K158*'Ship &amp; EF Parameters'!$J31)+(K158*'Ship &amp; EF Parameters'!$K31))/1000000)</f>
        <v/>
      </c>
      <c r="L219" s="64" t="str">
        <f>IF(L158="","",((L158*'Ship &amp; EF Parameters'!$I31)+(L158*'Ship &amp; EF Parameters'!$J31)+(L158*'Ship &amp; EF Parameters'!$K31))/1000000)</f>
        <v/>
      </c>
      <c r="M219" s="64">
        <f>IF(M158="","",((M158*'Ship &amp; EF Parameters'!$I31)+(M158*'Ship &amp; EF Parameters'!$J31)+(M158*'Ship &amp; EF Parameters'!$K31))/1000000)</f>
        <v>65.523532075471664</v>
      </c>
      <c r="N219" s="65">
        <f>IF(N158="","",((N158*'Ship &amp; EF Parameters'!$I31)+(N158*'Ship &amp; EF Parameters'!$J31)+(N158*'Ship &amp; EF Parameters'!$K31))/1000000)</f>
        <v>69.454943999999969</v>
      </c>
      <c r="O219" s="63" t="str">
        <f>IF(O158="","",((O158*'Ship &amp; EF Parameters'!$I31)+(O158*'Ship &amp; EF Parameters'!$J31)+(O158*'Ship &amp; EF Parameters'!$K31))/1000000)</f>
        <v/>
      </c>
      <c r="P219" s="64" t="str">
        <f>IF(P158="","",((P158*'Ship &amp; EF Parameters'!$I31)+(P158*'Ship &amp; EF Parameters'!$J31)+(P158*'Ship &amp; EF Parameters'!$K31))/1000000)</f>
        <v/>
      </c>
      <c r="Q219" s="64" t="str">
        <f>IF(Q158="","",((Q158*'Ship &amp; EF Parameters'!$I31)+(Q158*'Ship &amp; EF Parameters'!$J31)+(Q158*'Ship &amp; EF Parameters'!$K31))/1000000)</f>
        <v/>
      </c>
      <c r="R219" s="64" t="str">
        <f>IF(R158="","",((R158*'Ship &amp; EF Parameters'!$I31)+(R158*'Ship &amp; EF Parameters'!$J31)+(R158*'Ship &amp; EF Parameters'!$K31))/1000000)</f>
        <v/>
      </c>
      <c r="S219" s="64" t="str">
        <f>IF(S158="","",((S158*'Ship &amp; EF Parameters'!$I31)+(S158*'Ship &amp; EF Parameters'!$J31)+(S158*'Ship &amp; EF Parameters'!$K31))/1000000)</f>
        <v/>
      </c>
      <c r="T219" s="64" t="str">
        <f>IF(T158="","",((T158*'Ship &amp; EF Parameters'!$I31)+(T158*'Ship &amp; EF Parameters'!$J31)+(T158*'Ship &amp; EF Parameters'!$K31))/1000000)</f>
        <v/>
      </c>
      <c r="U219" s="64" t="str">
        <f>IF(U158="","",((U158*'Ship &amp; EF Parameters'!$I31)+(U158*'Ship &amp; EF Parameters'!$J31)+(U158*'Ship &amp; EF Parameters'!$K31))/1000000)</f>
        <v/>
      </c>
      <c r="V219" s="64" t="str">
        <f>IF(V158="","",((V158*'Ship &amp; EF Parameters'!$I31)+(V158*'Ship &amp; EF Parameters'!$J31)+(V158*'Ship &amp; EF Parameters'!$K31))/1000000)</f>
        <v/>
      </c>
      <c r="W219" s="64" t="str">
        <f>IF(W158="","",((W158*'Ship &amp; EF Parameters'!$I31)+(W158*'Ship &amp; EF Parameters'!$J31)+(W158*'Ship &amp; EF Parameters'!$K31))/1000000)</f>
        <v/>
      </c>
      <c r="X219" s="64">
        <f>IF(X158="","",((X158*'Ship &amp; EF Parameters'!$I31)+(X158*'Ship &amp; EF Parameters'!$J31)+(X158*'Ship &amp; EF Parameters'!$K31))/1000000)</f>
        <v>585.61656792452811</v>
      </c>
      <c r="Y219" s="65">
        <f>IF(Y158="","",((Y158*'Ship &amp; EF Parameters'!$I31)+(Y158*'Ship &amp; EF Parameters'!$J31)+(Y158*'Ship &amp; EF Parameters'!$K31))/1000000)</f>
        <v>668.50383599999975</v>
      </c>
      <c r="Z219" s="63" t="str">
        <f>IF(Z158="","",((Z158*'Ship &amp; EF Parameters'!$I31)+(Z158*'Ship &amp; EF Parameters'!$J31)+(Z158*'Ship &amp; EF Parameters'!$K31))/1000000)</f>
        <v/>
      </c>
      <c r="AA219" s="64" t="str">
        <f>IF(AA158="","",((AA158*'Ship &amp; EF Parameters'!$I31)+(AA158*'Ship &amp; EF Parameters'!$J31)+(AA158*'Ship &amp; EF Parameters'!$K31))/1000000)</f>
        <v/>
      </c>
      <c r="AB219" s="64" t="str">
        <f>IF(AB158="","",((AB158*'Ship &amp; EF Parameters'!$I31)+(AB158*'Ship &amp; EF Parameters'!$J31)+(AB158*'Ship &amp; EF Parameters'!$K31))/1000000)</f>
        <v/>
      </c>
      <c r="AC219" s="64" t="str">
        <f>IF(AC158="","",((AC158*'Ship &amp; EF Parameters'!$I31)+(AC158*'Ship &amp; EF Parameters'!$J31)+(AC158*'Ship &amp; EF Parameters'!$K31))/1000000)</f>
        <v/>
      </c>
      <c r="AD219" s="64" t="str">
        <f>IF(AD158="","",((AD158*'Ship &amp; EF Parameters'!$I31)+(AD158*'Ship &amp; EF Parameters'!$J31)+(AD158*'Ship &amp; EF Parameters'!$K31))/1000000)</f>
        <v/>
      </c>
      <c r="AE219" s="64" t="str">
        <f>IF(AE158="","",((AE158*'Ship &amp; EF Parameters'!$I31)+(AE158*'Ship &amp; EF Parameters'!$J31)+(AE158*'Ship &amp; EF Parameters'!$K31))/1000000)</f>
        <v/>
      </c>
      <c r="AF219" s="64" t="str">
        <f>IF(AF158="","",((AF158*'Ship &amp; EF Parameters'!$I31)+(AF158*'Ship &amp; EF Parameters'!$J31)+(AF158*'Ship &amp; EF Parameters'!$K31))/1000000)</f>
        <v/>
      </c>
      <c r="AG219" s="64" t="str">
        <f>IF(AG158="","",((AG158*'Ship &amp; EF Parameters'!$I31)+(AG158*'Ship &amp; EF Parameters'!$J31)+(AG158*'Ship &amp; EF Parameters'!$K31))/1000000)</f>
        <v/>
      </c>
      <c r="AH219" s="64" t="str">
        <f>IF(AH158="","",((AH158*'Ship &amp; EF Parameters'!$I31)+(AH158*'Ship &amp; EF Parameters'!$J31)+(AH158*'Ship &amp; EF Parameters'!$K31))/1000000)</f>
        <v/>
      </c>
      <c r="AI219" s="64">
        <f>IF(AI158="","",((AI158*'Ship &amp; EF Parameters'!$I31)+(AI158*'Ship &amp; EF Parameters'!$J31)+(AI158*'Ship &amp; EF Parameters'!$K31))/1000000)</f>
        <v>1269.5184339622638</v>
      </c>
      <c r="AJ219" s="65">
        <f>IF(AJ158="","",((AJ158*'Ship &amp; EF Parameters'!$I31)+(AJ158*'Ship &amp; EF Parameters'!$J31)+(AJ158*'Ship &amp; EF Parameters'!$K31))/1000000)</f>
        <v>1435.4021759999996</v>
      </c>
      <c r="AK219" s="63" t="str">
        <f>IF(AK158="","",((AK158*'Ship &amp; EF Parameters'!$I31)+(AK158*'Ship &amp; EF Parameters'!$J31)+(AK158*'Ship &amp; EF Parameters'!$K31))/1000000)</f>
        <v/>
      </c>
      <c r="AL219" s="64" t="str">
        <f>IF(AL158="","",((AL158*'Ship &amp; EF Parameters'!$I31)+(AL158*'Ship &amp; EF Parameters'!$J31)+(AL158*'Ship &amp; EF Parameters'!$K31))/1000000)</f>
        <v/>
      </c>
      <c r="AM219" s="64" t="str">
        <f>IF(AM158="","",((AM158*'Ship &amp; EF Parameters'!$I31)+(AM158*'Ship &amp; EF Parameters'!$J31)+(AM158*'Ship &amp; EF Parameters'!$K31))/1000000)</f>
        <v/>
      </c>
      <c r="AN219" s="64" t="str">
        <f>IF(AN158="","",((AN158*'Ship &amp; EF Parameters'!$I31)+(AN158*'Ship &amp; EF Parameters'!$J31)+(AN158*'Ship &amp; EF Parameters'!$K31))/1000000)</f>
        <v/>
      </c>
      <c r="AO219" s="64" t="str">
        <f>IF(AO158="","",((AO158*'Ship &amp; EF Parameters'!$I31)+(AO158*'Ship &amp; EF Parameters'!$J31)+(AO158*'Ship &amp; EF Parameters'!$K31))/1000000)</f>
        <v/>
      </c>
      <c r="AP219" s="64" t="str">
        <f>IF(AP158="","",((AP158*'Ship &amp; EF Parameters'!$I31)+(AP158*'Ship &amp; EF Parameters'!$J31)+(AP158*'Ship &amp; EF Parameters'!$K31))/1000000)</f>
        <v/>
      </c>
      <c r="AQ219" s="64" t="str">
        <f>IF(AQ158="","",((AQ158*'Ship &amp; EF Parameters'!$I31)+(AQ158*'Ship &amp; EF Parameters'!$J31)+(AQ158*'Ship &amp; EF Parameters'!$K31))/1000000)</f>
        <v/>
      </c>
      <c r="AR219" s="64" t="str">
        <f>IF(AR158="","",((AR158*'Ship &amp; EF Parameters'!$I31)+(AR158*'Ship &amp; EF Parameters'!$J31)+(AR158*'Ship &amp; EF Parameters'!$K31))/1000000)</f>
        <v/>
      </c>
      <c r="AS219" s="64" t="str">
        <f>IF(AS158="","",((AS158*'Ship &amp; EF Parameters'!$I31)+(AS158*'Ship &amp; EF Parameters'!$J31)+(AS158*'Ship &amp; EF Parameters'!$K31))/1000000)</f>
        <v/>
      </c>
      <c r="AT219" s="64">
        <f>IF(AT158="","",((AT158*'Ship &amp; EF Parameters'!$I31)+(AT158*'Ship &amp; EF Parameters'!$J31)+(AT158*'Ship &amp; EF Parameters'!$K31))/1000000)</f>
        <v>1987.5471396226408</v>
      </c>
      <c r="AU219" s="65">
        <f>IF(AU158="","",((AU158*'Ship &amp; EF Parameters'!$I31)+(AU158*'Ship &amp; EF Parameters'!$J31)+(AU158*'Ship &amp; EF Parameters'!$K31))/1000000)</f>
        <v>2238.4749659999989</v>
      </c>
      <c r="AV219" s="63" t="str">
        <f>IF(AV158="","",((AV158*'Ship &amp; EF Parameters'!$I31)+(AV158*'Ship &amp; EF Parameters'!$J31)+(AV158*'Ship &amp; EF Parameters'!$K31))/1000000)</f>
        <v/>
      </c>
      <c r="AW219" s="64" t="str">
        <f>IF(AW158="","",((AW158*'Ship &amp; EF Parameters'!$I31)+(AW158*'Ship &amp; EF Parameters'!$J31)+(AW158*'Ship &amp; EF Parameters'!$K31))/1000000)</f>
        <v/>
      </c>
      <c r="AX219" s="64" t="str">
        <f>IF(AX158="","",((AX158*'Ship &amp; EF Parameters'!$I31)+(AX158*'Ship &amp; EF Parameters'!$J31)+(AX158*'Ship &amp; EF Parameters'!$K31))/1000000)</f>
        <v/>
      </c>
      <c r="AY219" s="64" t="str">
        <f>IF(AY158="","",((AY158*'Ship &amp; EF Parameters'!$I31)+(AY158*'Ship &amp; EF Parameters'!$J31)+(AY158*'Ship &amp; EF Parameters'!$K31))/1000000)</f>
        <v/>
      </c>
      <c r="AZ219" s="64" t="str">
        <f>IF(AZ158="","",((AZ158*'Ship &amp; EF Parameters'!$I31)+(AZ158*'Ship &amp; EF Parameters'!$J31)+(AZ158*'Ship &amp; EF Parameters'!$K31))/1000000)</f>
        <v/>
      </c>
      <c r="BA219" s="64" t="str">
        <f>IF(BA158="","",((BA158*'Ship &amp; EF Parameters'!$I31)+(BA158*'Ship &amp; EF Parameters'!$J31)+(BA158*'Ship &amp; EF Parameters'!$K31))/1000000)</f>
        <v/>
      </c>
      <c r="BB219" s="64" t="str">
        <f>IF(BB158="","",((BB158*'Ship &amp; EF Parameters'!$I31)+(BB158*'Ship &amp; EF Parameters'!$J31)+(BB158*'Ship &amp; EF Parameters'!$K31))/1000000)</f>
        <v/>
      </c>
      <c r="BC219" s="64" t="str">
        <f>IF(BC158="","",((BC158*'Ship &amp; EF Parameters'!$I31)+(BC158*'Ship &amp; EF Parameters'!$J31)+(BC158*'Ship &amp; EF Parameters'!$K31))/1000000)</f>
        <v/>
      </c>
      <c r="BD219" s="64" t="str">
        <f>IF(BD158="","",((BD158*'Ship &amp; EF Parameters'!$I31)+(BD158*'Ship &amp; EF Parameters'!$J31)+(BD158*'Ship &amp; EF Parameters'!$K31))/1000000)</f>
        <v/>
      </c>
      <c r="BE219" s="64">
        <f>IF(BE158="","",((BE158*'Ship &amp; EF Parameters'!$I31)+(BE158*'Ship &amp; EF Parameters'!$J31)+(BE158*'Ship &amp; EF Parameters'!$K31))/1000000)</f>
        <v>2784.7501132075467</v>
      </c>
      <c r="BF219" s="65">
        <f>IF(BF158="","",((BF158*'Ship &amp; EF Parameters'!$I31)+(BF158*'Ship &amp; EF Parameters'!$J31)+(BF158*'Ship &amp; EF Parameters'!$K31))/1000000)</f>
        <v>3125.472479999999</v>
      </c>
      <c r="BG219" s="41"/>
      <c r="BH219" s="41"/>
      <c r="BI219" s="41"/>
      <c r="BJ219" s="41"/>
      <c r="BK219" s="41"/>
      <c r="BL219" s="41"/>
      <c r="BM219" s="41"/>
      <c r="BN219" s="41"/>
      <c r="BO219" s="41"/>
      <c r="BP219" s="41"/>
      <c r="BQ219" s="41"/>
      <c r="BR219" s="41"/>
      <c r="BS219" s="41"/>
      <c r="BT219" s="41"/>
      <c r="BU219" s="41"/>
      <c r="BV219" s="41"/>
      <c r="BW219" s="41"/>
      <c r="BX219" s="41"/>
      <c r="BY219" s="41"/>
    </row>
    <row r="220" spans="1:77" s="40" customFormat="1">
      <c r="A220" s="49"/>
      <c r="B220" s="54" t="str">
        <f t="shared" ref="B220:B227" si="201">B202</f>
        <v>3,000 teu</v>
      </c>
      <c r="C220" s="54"/>
      <c r="D220" s="66" t="str">
        <f>IF(D159="","",((D159*'Ship &amp; EF Parameters'!$I32)+(D159*'Ship &amp; EF Parameters'!$J32)+(D159*'Ship &amp; EF Parameters'!$K32))/1000000)</f>
        <v/>
      </c>
      <c r="E220" s="67" t="str">
        <f>IF(E159="","",((E159*'Ship &amp; EF Parameters'!$I32)+(E159*'Ship &amp; EF Parameters'!$J32)+(E159*'Ship &amp; EF Parameters'!$K32))/1000000)</f>
        <v/>
      </c>
      <c r="F220" s="67" t="str">
        <f>IF(F159="","",((F159*'Ship &amp; EF Parameters'!$I32)+(F159*'Ship &amp; EF Parameters'!$J32)+(F159*'Ship &amp; EF Parameters'!$K32))/1000000)</f>
        <v/>
      </c>
      <c r="G220" s="67" t="str">
        <f>IF(G159="","",((G159*'Ship &amp; EF Parameters'!$I32)+(G159*'Ship &amp; EF Parameters'!$J32)+(G159*'Ship &amp; EF Parameters'!$K32))/1000000)</f>
        <v/>
      </c>
      <c r="H220" s="67" t="str">
        <f>IF(H159="","",((H159*'Ship &amp; EF Parameters'!$I32)+(H159*'Ship &amp; EF Parameters'!$J32)+(H159*'Ship &amp; EF Parameters'!$K32))/1000000)</f>
        <v/>
      </c>
      <c r="I220" s="67" t="str">
        <f>IF(I159="","",((I159*'Ship &amp; EF Parameters'!$I32)+(I159*'Ship &amp; EF Parameters'!$J32)+(I159*'Ship &amp; EF Parameters'!$K32))/1000000)</f>
        <v/>
      </c>
      <c r="J220" s="67" t="str">
        <f>IF(J159="","",((J159*'Ship &amp; EF Parameters'!$I32)+(J159*'Ship &amp; EF Parameters'!$J32)+(J159*'Ship &amp; EF Parameters'!$K32))/1000000)</f>
        <v/>
      </c>
      <c r="K220" s="67">
        <f>IF(K159="","",((K159*'Ship &amp; EF Parameters'!$I32)+(K159*'Ship &amp; EF Parameters'!$J32)+(K159*'Ship &amp; EF Parameters'!$K32))/1000000)</f>
        <v>72.918576377952746</v>
      </c>
      <c r="L220" s="67">
        <f>IF(L159="","",((L159*'Ship &amp; EF Parameters'!$I32)+(L159*'Ship &amp; EF Parameters'!$J32)+(L159*'Ship &amp; EF Parameters'!$K32))/1000000)</f>
        <v>78.480162711864395</v>
      </c>
      <c r="M220" s="67">
        <f>IF(M159="","",((M159*'Ship &amp; EF Parameters'!$I32)+(M159*'Ship &amp; EF Parameters'!$J32)+(M159*'Ship &amp; EF Parameters'!$K32))/1000000)</f>
        <v>84.960176146788967</v>
      </c>
      <c r="N220" s="68">
        <f>IF(N159="","",((N159*'Ship &amp; EF Parameters'!$I32)+(N159*'Ship &amp; EF Parameters'!$J32)+(N159*'Ship &amp; EF Parameters'!$K32))/1000000)</f>
        <v>92.606591999999964</v>
      </c>
      <c r="O220" s="66" t="str">
        <f>IF(O159="","",((O159*'Ship &amp; EF Parameters'!$I32)+(O159*'Ship &amp; EF Parameters'!$J32)+(O159*'Ship &amp; EF Parameters'!$K32))/1000000)</f>
        <v/>
      </c>
      <c r="P220" s="67" t="str">
        <f>IF(P159="","",((P159*'Ship &amp; EF Parameters'!$I32)+(P159*'Ship &amp; EF Parameters'!$J32)+(P159*'Ship &amp; EF Parameters'!$K32))/1000000)</f>
        <v/>
      </c>
      <c r="Q220" s="67" t="str">
        <f>IF(Q159="","",((Q159*'Ship &amp; EF Parameters'!$I32)+(Q159*'Ship &amp; EF Parameters'!$J32)+(Q159*'Ship &amp; EF Parameters'!$K32))/1000000)</f>
        <v/>
      </c>
      <c r="R220" s="67" t="str">
        <f>IF(R159="","",((R159*'Ship &amp; EF Parameters'!$I32)+(R159*'Ship &amp; EF Parameters'!$J32)+(R159*'Ship &amp; EF Parameters'!$K32))/1000000)</f>
        <v/>
      </c>
      <c r="S220" s="67" t="str">
        <f>IF(S159="","",((S159*'Ship &amp; EF Parameters'!$I32)+(S159*'Ship &amp; EF Parameters'!$J32)+(S159*'Ship &amp; EF Parameters'!$K32))/1000000)</f>
        <v/>
      </c>
      <c r="T220" s="67" t="str">
        <f>IF(T159="","",((T159*'Ship &amp; EF Parameters'!$I32)+(T159*'Ship &amp; EF Parameters'!$J32)+(T159*'Ship &amp; EF Parameters'!$K32))/1000000)</f>
        <v/>
      </c>
      <c r="U220" s="67" t="str">
        <f>IF(U159="","",((U159*'Ship &amp; EF Parameters'!$I32)+(U159*'Ship &amp; EF Parameters'!$J32)+(U159*'Ship &amp; EF Parameters'!$K32))/1000000)</f>
        <v/>
      </c>
      <c r="V220" s="67">
        <f>IF(V159="","",((V159*'Ship &amp; EF Parameters'!$I32)+(V159*'Ship &amp; EF Parameters'!$J32)+(V159*'Ship &amp; EF Parameters'!$K32))/1000000)</f>
        <v>601.57825511811006</v>
      </c>
      <c r="W220" s="67">
        <f>IF(W159="","",((W159*'Ship &amp; EF Parameters'!$I32)+(W159*'Ship &amp; EF Parameters'!$J32)+(W159*'Ship &amp; EF Parameters'!$K32))/1000000)</f>
        <v>701.41645423728812</v>
      </c>
      <c r="X220" s="67">
        <f>IF(X159="","",((X159*'Ship &amp; EF Parameters'!$I32)+(X159*'Ship &amp; EF Parameters'!$J32)+(X159*'Ship &amp; EF Parameters'!$K32))/1000000)</f>
        <v>817.7416954128438</v>
      </c>
      <c r="Y220" s="68">
        <f>IF(Y159="","",((Y159*'Ship &amp; EF Parameters'!$I32)+(Y159*'Ship &amp; EF Parameters'!$J32)+(Y159*'Ship &amp; EF Parameters'!$K32))/1000000)</f>
        <v>955.00547999999981</v>
      </c>
      <c r="Z220" s="66" t="str">
        <f>IF(Z159="","",((Z159*'Ship &amp; EF Parameters'!$I32)+(Z159*'Ship &amp; EF Parameters'!$J32)+(Z159*'Ship &amp; EF Parameters'!$K32))/1000000)</f>
        <v/>
      </c>
      <c r="AA220" s="67" t="str">
        <f>IF(AA159="","",((AA159*'Ship &amp; EF Parameters'!$I32)+(AA159*'Ship &amp; EF Parameters'!$J32)+(AA159*'Ship &amp; EF Parameters'!$K32))/1000000)</f>
        <v/>
      </c>
      <c r="AB220" s="67" t="str">
        <f>IF(AB159="","",((AB159*'Ship &amp; EF Parameters'!$I32)+(AB159*'Ship &amp; EF Parameters'!$J32)+(AB159*'Ship &amp; EF Parameters'!$K32))/1000000)</f>
        <v/>
      </c>
      <c r="AC220" s="67" t="str">
        <f>IF(AC159="","",((AC159*'Ship &amp; EF Parameters'!$I32)+(AC159*'Ship &amp; EF Parameters'!$J32)+(AC159*'Ship &amp; EF Parameters'!$K32))/1000000)</f>
        <v/>
      </c>
      <c r="AD220" s="67" t="str">
        <f>IF(AD159="","",((AD159*'Ship &amp; EF Parameters'!$I32)+(AD159*'Ship &amp; EF Parameters'!$J32)+(AD159*'Ship &amp; EF Parameters'!$K32))/1000000)</f>
        <v/>
      </c>
      <c r="AE220" s="67" t="str">
        <f>IF(AE159="","",((AE159*'Ship &amp; EF Parameters'!$I32)+(AE159*'Ship &amp; EF Parameters'!$J32)+(AE159*'Ship &amp; EF Parameters'!$K32))/1000000)</f>
        <v/>
      </c>
      <c r="AF220" s="67" t="str">
        <f>IF(AF159="","",((AF159*'Ship &amp; EF Parameters'!$I32)+(AF159*'Ship &amp; EF Parameters'!$J32)+(AF159*'Ship &amp; EF Parameters'!$K32))/1000000)</f>
        <v/>
      </c>
      <c r="AG220" s="67">
        <f>IF(AG159="","",((AG159*'Ship &amp; EF Parameters'!$I32)+(AG159*'Ship &amp; EF Parameters'!$J32)+(AG159*'Ship &amp; EF Parameters'!$K32))/1000000)</f>
        <v>1318.6109228346452</v>
      </c>
      <c r="AH220" s="67">
        <f>IF(AH159="","",((AH159*'Ship &amp; EF Parameters'!$I32)+(AH159*'Ship &amp; EF Parameters'!$J32)+(AH159*'Ship &amp; EF Parameters'!$K32))/1000000)</f>
        <v>1520.553152542373</v>
      </c>
      <c r="AI220" s="67">
        <f>IF(AI159="","",((AI159*'Ship &amp; EF Parameters'!$I32)+(AI159*'Ship &amp; EF Parameters'!$J32)+(AI159*'Ship &amp; EF Parameters'!$K32))/1000000)</f>
        <v>1865.5838678899077</v>
      </c>
      <c r="AJ220" s="68">
        <f>IF(AJ159="","",((AJ159*'Ship &amp; EF Parameters'!$I32)+(AJ159*'Ship &amp; EF Parameters'!$J32)+(AJ159*'Ship &amp; EF Parameters'!$K32))/1000000)</f>
        <v>2153.1032639999994</v>
      </c>
      <c r="AK220" s="66" t="str">
        <f>IF(AK159="","",((AK159*'Ship &amp; EF Parameters'!$I32)+(AK159*'Ship &amp; EF Parameters'!$J32)+(AK159*'Ship &amp; EF Parameters'!$K32))/1000000)</f>
        <v/>
      </c>
      <c r="AL220" s="67" t="str">
        <f>IF(AL159="","",((AL159*'Ship &amp; EF Parameters'!$I32)+(AL159*'Ship &amp; EF Parameters'!$J32)+(AL159*'Ship &amp; EF Parameters'!$K32))/1000000)</f>
        <v/>
      </c>
      <c r="AM220" s="67" t="str">
        <f>IF(AM159="","",((AM159*'Ship &amp; EF Parameters'!$I32)+(AM159*'Ship &amp; EF Parameters'!$J32)+(AM159*'Ship &amp; EF Parameters'!$K32))/1000000)</f>
        <v/>
      </c>
      <c r="AN220" s="67" t="str">
        <f>IF(AN159="","",((AN159*'Ship &amp; EF Parameters'!$I32)+(AN159*'Ship &amp; EF Parameters'!$J32)+(AN159*'Ship &amp; EF Parameters'!$K32))/1000000)</f>
        <v/>
      </c>
      <c r="AO220" s="67" t="str">
        <f>IF(AO159="","",((AO159*'Ship &amp; EF Parameters'!$I32)+(AO159*'Ship &amp; EF Parameters'!$J32)+(AO159*'Ship &amp; EF Parameters'!$K32))/1000000)</f>
        <v/>
      </c>
      <c r="AP220" s="67" t="str">
        <f>IF(AP159="","",((AP159*'Ship &amp; EF Parameters'!$I32)+(AP159*'Ship &amp; EF Parameters'!$J32)+(AP159*'Ship &amp; EF Parameters'!$K32))/1000000)</f>
        <v/>
      </c>
      <c r="AQ220" s="67" t="str">
        <f>IF(AQ159="","",((AQ159*'Ship &amp; EF Parameters'!$I32)+(AQ159*'Ship &amp; EF Parameters'!$J32)+(AQ159*'Ship &amp; EF Parameters'!$K32))/1000000)</f>
        <v/>
      </c>
      <c r="AR220" s="67">
        <f>IF(AR159="","",((AR159*'Ship &amp; EF Parameters'!$I32)+(AR159*'Ship &amp; EF Parameters'!$J32)+(AR159*'Ship &amp; EF Parameters'!$K32))/1000000)</f>
        <v>2073.6220157480311</v>
      </c>
      <c r="AS220" s="67">
        <f>IF(AS159="","",((AS159*'Ship &amp; EF Parameters'!$I32)+(AS159*'Ship &amp; EF Parameters'!$J32)+(AS159*'Ship &amp; EF Parameters'!$K32))/1000000)</f>
        <v>2529.3502440677962</v>
      </c>
      <c r="AT220" s="67">
        <f>IF(AT159="","",((AT159*'Ship &amp; EF Parameters'!$I32)+(AT159*'Ship &amp; EF Parameters'!$J32)+(AT159*'Ship &amp; EF Parameters'!$K32))/1000000)</f>
        <v>2899.2660110091738</v>
      </c>
      <c r="AU220" s="68">
        <f>IF(AU159="","",((AU159*'Ship &amp; EF Parameters'!$I32)+(AU159*'Ship &amp; EF Parameters'!$J32)+(AU159*'Ship &amp; EF Parameters'!$K32))/1000000)</f>
        <v>3335.7666159999994</v>
      </c>
      <c r="AV220" s="66" t="str">
        <f>IF(AV159="","",((AV159*'Ship &amp; EF Parameters'!$I32)+(AV159*'Ship &amp; EF Parameters'!$J32)+(AV159*'Ship &amp; EF Parameters'!$K32))/1000000)</f>
        <v/>
      </c>
      <c r="AW220" s="67" t="str">
        <f>IF(AW159="","",((AW159*'Ship &amp; EF Parameters'!$I32)+(AW159*'Ship &amp; EF Parameters'!$J32)+(AW159*'Ship &amp; EF Parameters'!$K32))/1000000)</f>
        <v/>
      </c>
      <c r="AX220" s="67" t="str">
        <f>IF(AX159="","",((AX159*'Ship &amp; EF Parameters'!$I32)+(AX159*'Ship &amp; EF Parameters'!$J32)+(AX159*'Ship &amp; EF Parameters'!$K32))/1000000)</f>
        <v/>
      </c>
      <c r="AY220" s="67" t="str">
        <f>IF(AY159="","",((AY159*'Ship &amp; EF Parameters'!$I32)+(AY159*'Ship &amp; EF Parameters'!$J32)+(AY159*'Ship &amp; EF Parameters'!$K32))/1000000)</f>
        <v/>
      </c>
      <c r="AZ220" s="67" t="str">
        <f>IF(AZ159="","",((AZ159*'Ship &amp; EF Parameters'!$I32)+(AZ159*'Ship &amp; EF Parameters'!$J32)+(AZ159*'Ship &amp; EF Parameters'!$K32))/1000000)</f>
        <v/>
      </c>
      <c r="BA220" s="67" t="str">
        <f>IF(BA159="","",((BA159*'Ship &amp; EF Parameters'!$I32)+(BA159*'Ship &amp; EF Parameters'!$J32)+(BA159*'Ship &amp; EF Parameters'!$K32))/1000000)</f>
        <v/>
      </c>
      <c r="BB220" s="67" t="str">
        <f>IF(BB159="","",((BB159*'Ship &amp; EF Parameters'!$I32)+(BB159*'Ship &amp; EF Parameters'!$J32)+(BB159*'Ship &amp; EF Parameters'!$K32))/1000000)</f>
        <v/>
      </c>
      <c r="BC220" s="67">
        <f>IF(BC159="","",((BC159*'Ship &amp; EF Parameters'!$I32)+(BC159*'Ship &amp; EF Parameters'!$J32)+(BC159*'Ship &amp; EF Parameters'!$K32))/1000000)</f>
        <v>2916.7430551181096</v>
      </c>
      <c r="BD220" s="67">
        <f>IF(BD159="","",((BD159*'Ship &amp; EF Parameters'!$I32)+(BD159*'Ship &amp; EF Parameters'!$J32)+(BD159*'Ship &amp; EF Parameters'!$K32))/1000000)</f>
        <v>3335.4069152542361</v>
      </c>
      <c r="BE220" s="67">
        <f>IF(BE159="","",((BE159*'Ship &amp; EF Parameters'!$I32)+(BE159*'Ship &amp; EF Parameters'!$J32)+(BE159*'Ship &amp; EF Parameters'!$K32))/1000000)</f>
        <v>4035.6083669724771</v>
      </c>
      <c r="BF220" s="68">
        <f>IF(BF159="","",((BF159*'Ship &amp; EF Parameters'!$I32)+(BF159*'Ship &amp; EF Parameters'!$J32)+(BF159*'Ship &amp; EF Parameters'!$K32))/1000000)</f>
        <v>4630.3295999999991</v>
      </c>
      <c r="BG220" s="41"/>
      <c r="BH220" s="41"/>
      <c r="BI220" s="41"/>
      <c r="BJ220" s="41"/>
      <c r="BK220" s="41"/>
      <c r="BL220" s="41"/>
      <c r="BM220" s="41"/>
      <c r="BN220" s="41"/>
      <c r="BO220" s="41"/>
      <c r="BP220" s="41"/>
      <c r="BQ220" s="41"/>
      <c r="BR220" s="41"/>
      <c r="BS220" s="41"/>
      <c r="BT220" s="41"/>
      <c r="BU220" s="41"/>
      <c r="BV220" s="41"/>
      <c r="BW220" s="41"/>
      <c r="BX220" s="41"/>
      <c r="BY220" s="41"/>
    </row>
    <row r="221" spans="1:77" s="40" customFormat="1">
      <c r="A221" s="49"/>
      <c r="B221" s="50" t="str">
        <f t="shared" si="201"/>
        <v>6,000 teu</v>
      </c>
      <c r="C221" s="50"/>
      <c r="D221" s="63" t="str">
        <f>IF(D160="","",((D160*'Ship &amp; EF Parameters'!$I33)+(D160*'Ship &amp; EF Parameters'!$J33)+(D160*'Ship &amp; EF Parameters'!$K33))/1000000)</f>
        <v/>
      </c>
      <c r="E221" s="64" t="str">
        <f>IF(E160="","",((E160*'Ship &amp; EF Parameters'!$I33)+(E160*'Ship &amp; EF Parameters'!$J33)+(E160*'Ship &amp; EF Parameters'!$K33))/1000000)</f>
        <v/>
      </c>
      <c r="F221" s="64" t="str">
        <f>IF(F160="","",((F160*'Ship &amp; EF Parameters'!$I33)+(F160*'Ship &amp; EF Parameters'!$J33)+(F160*'Ship &amp; EF Parameters'!$K33))/1000000)</f>
        <v/>
      </c>
      <c r="G221" s="64" t="str">
        <f>IF(G160="","",((G160*'Ship &amp; EF Parameters'!$I33)+(G160*'Ship &amp; EF Parameters'!$J33)+(G160*'Ship &amp; EF Parameters'!$K33))/1000000)</f>
        <v/>
      </c>
      <c r="H221" s="64" t="str">
        <f>IF(H160="","",((H160*'Ship &amp; EF Parameters'!$I33)+(H160*'Ship &amp; EF Parameters'!$J33)+(H160*'Ship &amp; EF Parameters'!$K33))/1000000)</f>
        <v/>
      </c>
      <c r="I221" s="64" t="str">
        <f>IF(I160="","",((I160*'Ship &amp; EF Parameters'!$I33)+(I160*'Ship &amp; EF Parameters'!$J33)+(I160*'Ship &amp; EF Parameters'!$K33))/1000000)</f>
        <v/>
      </c>
      <c r="J221" s="64">
        <f>IF(J160="","",((J160*'Ship &amp; EF Parameters'!$I33)+(J160*'Ship &amp; EF Parameters'!$J33)+(J160*'Ship &amp; EF Parameters'!$K33))/1000000)</f>
        <v>322.46938285714282</v>
      </c>
      <c r="K221" s="64">
        <f>IF(K160="","",((K160*'Ship &amp; EF Parameters'!$I33)+(K160*'Ship &amp; EF Parameters'!$J33)+(K160*'Ship &amp; EF Parameters'!$K33))/1000000)</f>
        <v>347.27472</v>
      </c>
      <c r="L221" s="64">
        <f>IF(L160="","",((L160*'Ship &amp; EF Parameters'!$I33)+(L160*'Ship &amp; EF Parameters'!$J33)+(L160*'Ship &amp; EF Parameters'!$K33))/1000000)</f>
        <v>376.21427999999997</v>
      </c>
      <c r="M221" s="64">
        <f>IF(M160="","",((M160*'Ship &amp; EF Parameters'!$I33)+(M160*'Ship &amp; EF Parameters'!$J33)+(M160*'Ship &amp; EF Parameters'!$K33))/1000000)</f>
        <v>410.4155781818182</v>
      </c>
      <c r="N221" s="65">
        <f>IF(N160="","",((N160*'Ship &amp; EF Parameters'!$I33)+(N160*'Ship &amp; EF Parameters'!$J33)+(N160*'Ship &amp; EF Parameters'!$K33))/1000000)</f>
        <v>451.45713599999999</v>
      </c>
      <c r="O221" s="63" t="str">
        <f>IF(O160="","",((O160*'Ship &amp; EF Parameters'!$I33)+(O160*'Ship &amp; EF Parameters'!$J33)+(O160*'Ship &amp; EF Parameters'!$K33))/1000000)</f>
        <v/>
      </c>
      <c r="P221" s="64" t="str">
        <f>IF(P160="","",((P160*'Ship &amp; EF Parameters'!$I33)+(P160*'Ship &amp; EF Parameters'!$J33)+(P160*'Ship &amp; EF Parameters'!$K33))/1000000)</f>
        <v/>
      </c>
      <c r="Q221" s="64" t="str">
        <f>IF(Q160="","",((Q160*'Ship &amp; EF Parameters'!$I33)+(Q160*'Ship &amp; EF Parameters'!$J33)+(Q160*'Ship &amp; EF Parameters'!$K33))/1000000)</f>
        <v/>
      </c>
      <c r="R221" s="64" t="str">
        <f>IF(R160="","",((R160*'Ship &amp; EF Parameters'!$I33)+(R160*'Ship &amp; EF Parameters'!$J33)+(R160*'Ship &amp; EF Parameters'!$K33))/1000000)</f>
        <v/>
      </c>
      <c r="S221" s="64" t="str">
        <f>IF(S160="","",((S160*'Ship &amp; EF Parameters'!$I33)+(S160*'Ship &amp; EF Parameters'!$J33)+(S160*'Ship &amp; EF Parameters'!$K33))/1000000)</f>
        <v/>
      </c>
      <c r="T221" s="64" t="str">
        <f>IF(T160="","",((T160*'Ship &amp; EF Parameters'!$I33)+(T160*'Ship &amp; EF Parameters'!$J33)+(T160*'Ship &amp; EF Parameters'!$K33))/1000000)</f>
        <v/>
      </c>
      <c r="U221" s="64">
        <f>IF(U160="","",((U160*'Ship &amp; EF Parameters'!$I33)+(U160*'Ship &amp; EF Parameters'!$J33)+(U160*'Ship &amp; EF Parameters'!$K33))/1000000)</f>
        <v>1182.3877371428571</v>
      </c>
      <c r="V221" s="64">
        <f>IF(V160="","",((V160*'Ship &amp; EF Parameters'!$I33)+(V160*'Ship &amp; EF Parameters'!$J33)+(V160*'Ship &amp; EF Parameters'!$K33))/1000000)</f>
        <v>1379.45236</v>
      </c>
      <c r="W221" s="64">
        <f>IF(W160="","",((W160*'Ship &amp; EF Parameters'!$I33)+(W160*'Ship &amp; EF Parameters'!$J33)+(W160*'Ship &amp; EF Parameters'!$K33))/1000000)</f>
        <v>1609.3610866666668</v>
      </c>
      <c r="X221" s="64">
        <f>IF(X160="","",((X160*'Ship &amp; EF Parameters'!$I33)+(X160*'Ship &amp; EF Parameters'!$J33)+(X160*'Ship &amp; EF Parameters'!$K33))/1000000)</f>
        <v>2006.4761599999999</v>
      </c>
      <c r="Y221" s="65">
        <f>IF(Y160="","",((Y160*'Ship &amp; EF Parameters'!$I33)+(Y160*'Ship &amp; EF Parameters'!$J33)+(Y160*'Ship &amp; EF Parameters'!$K33))/1000000)</f>
        <v>2345.0690119999999</v>
      </c>
      <c r="Z221" s="63" t="str">
        <f>IF(Z160="","",((Z160*'Ship &amp; EF Parameters'!$I33)+(Z160*'Ship &amp; EF Parameters'!$J33)+(Z160*'Ship &amp; EF Parameters'!$K33))/1000000)</f>
        <v/>
      </c>
      <c r="AA221" s="64" t="str">
        <f>IF(AA160="","",((AA160*'Ship &amp; EF Parameters'!$I33)+(AA160*'Ship &amp; EF Parameters'!$J33)+(AA160*'Ship &amp; EF Parameters'!$K33))/1000000)</f>
        <v/>
      </c>
      <c r="AB221" s="64" t="str">
        <f>IF(AB160="","",((AB160*'Ship &amp; EF Parameters'!$I33)+(AB160*'Ship &amp; EF Parameters'!$J33)+(AB160*'Ship &amp; EF Parameters'!$K33))/1000000)</f>
        <v/>
      </c>
      <c r="AC221" s="64" t="str">
        <f>IF(AC160="","",((AC160*'Ship &amp; EF Parameters'!$I33)+(AC160*'Ship &amp; EF Parameters'!$J33)+(AC160*'Ship &amp; EF Parameters'!$K33))/1000000)</f>
        <v/>
      </c>
      <c r="AD221" s="64" t="str">
        <f>IF(AD160="","",((AD160*'Ship &amp; EF Parameters'!$I33)+(AD160*'Ship &amp; EF Parameters'!$J33)+(AD160*'Ship &amp; EF Parameters'!$K33))/1000000)</f>
        <v/>
      </c>
      <c r="AE221" s="64" t="str">
        <f>IF(AE160="","",((AE160*'Ship &amp; EF Parameters'!$I33)+(AE160*'Ship &amp; EF Parameters'!$J33)+(AE160*'Ship &amp; EF Parameters'!$K33))/1000000)</f>
        <v/>
      </c>
      <c r="AF221" s="64">
        <f>IF(AF160="","",((AF160*'Ship &amp; EF Parameters'!$I33)+(AF160*'Ship &amp; EF Parameters'!$J33)+(AF160*'Ship &amp; EF Parameters'!$K33))/1000000)</f>
        <v>2382.6904400000003</v>
      </c>
      <c r="AG221" s="64">
        <f>IF(AG160="","",((AG160*'Ship &amp; EF Parameters'!$I33)+(AG160*'Ship &amp; EF Parameters'!$J33)+(AG160*'Ship &amp; EF Parameters'!$K33))/1000000)</f>
        <v>2749.2582000000002</v>
      </c>
      <c r="AH221" s="64">
        <f>IF(AH160="","",((AH160*'Ship &amp; EF Parameters'!$I33)+(AH160*'Ship &amp; EF Parameters'!$J33)+(AH160*'Ship &amp; EF Parameters'!$K33))/1000000)</f>
        <v>3176.9205866666671</v>
      </c>
      <c r="AI221" s="64">
        <f>IF(AI160="","",((AI160*'Ship &amp; EF Parameters'!$I33)+(AI160*'Ship &amp; EF Parameters'!$J33)+(AI160*'Ship &amp; EF Parameters'!$K33))/1000000)</f>
        <v>3898.9479927272723</v>
      </c>
      <c r="AJ221" s="65">
        <f>IF(AJ160="","",((AJ160*'Ship &amp; EF Parameters'!$I33)+(AJ160*'Ship &amp; EF Parameters'!$J33)+(AJ160*'Ship &amp; EF Parameters'!$K33))/1000000)</f>
        <v>4765.3808799999997</v>
      </c>
      <c r="AK221" s="63" t="str">
        <f>IF(AK160="","",((AK160*'Ship &amp; EF Parameters'!$I33)+(AK160*'Ship &amp; EF Parameters'!$J33)+(AK160*'Ship &amp; EF Parameters'!$K33))/1000000)</f>
        <v/>
      </c>
      <c r="AL221" s="64" t="str">
        <f>IF(AL160="","",((AL160*'Ship &amp; EF Parameters'!$I33)+(AL160*'Ship &amp; EF Parameters'!$J33)+(AL160*'Ship &amp; EF Parameters'!$K33))/1000000)</f>
        <v/>
      </c>
      <c r="AM221" s="64" t="str">
        <f>IF(AM160="","",((AM160*'Ship &amp; EF Parameters'!$I33)+(AM160*'Ship &amp; EF Parameters'!$J33)+(AM160*'Ship &amp; EF Parameters'!$K33))/1000000)</f>
        <v/>
      </c>
      <c r="AN221" s="64" t="str">
        <f>IF(AN160="","",((AN160*'Ship &amp; EF Parameters'!$I33)+(AN160*'Ship &amp; EF Parameters'!$J33)+(AN160*'Ship &amp; EF Parameters'!$K33))/1000000)</f>
        <v/>
      </c>
      <c r="AO221" s="64" t="str">
        <f>IF(AO160="","",((AO160*'Ship &amp; EF Parameters'!$I33)+(AO160*'Ship &amp; EF Parameters'!$J33)+(AO160*'Ship &amp; EF Parameters'!$K33))/1000000)</f>
        <v/>
      </c>
      <c r="AP221" s="64" t="str">
        <f>IF(AP160="","",((AP160*'Ship &amp; EF Parameters'!$I33)+(AP160*'Ship &amp; EF Parameters'!$J33)+(AP160*'Ship &amp; EF Parameters'!$K33))/1000000)</f>
        <v/>
      </c>
      <c r="AQ221" s="64">
        <f>IF(AQ160="","",((AQ160*'Ship &amp; EF Parameters'!$I33)+(AQ160*'Ship &amp; EF Parameters'!$J33)+(AQ160*'Ship &amp; EF Parameters'!$K33))/1000000)</f>
        <v>3627.7805571428571</v>
      </c>
      <c r="AR221" s="64">
        <f>IF(AR160="","",((AR160*'Ship &amp; EF Parameters'!$I33)+(AR160*'Ship &amp; EF Parameters'!$J33)+(AR160*'Ship &amp; EF Parameters'!$K33))/1000000)</f>
        <v>4167.2966399999996</v>
      </c>
      <c r="AS221" s="64">
        <f>IF(AS160="","",((AS160*'Ship &amp; EF Parameters'!$I33)+(AS160*'Ship &amp; EF Parameters'!$J33)+(AS160*'Ship &amp; EF Parameters'!$K33))/1000000)</f>
        <v>4796.73207</v>
      </c>
      <c r="AT221" s="64">
        <f>IF(AT160="","",((AT160*'Ship &amp; EF Parameters'!$I33)+(AT160*'Ship &amp; EF Parameters'!$J33)+(AT160*'Ship &amp; EF Parameters'!$K33))/1000000)</f>
        <v>5848.4219890909098</v>
      </c>
      <c r="AU221" s="65">
        <f>IF(AU160="","",((AU160*'Ship &amp; EF Parameters'!$I33)+(AU160*'Ship &amp; EF Parameters'!$J33)+(AU160*'Ship &amp; EF Parameters'!$K33))/1000000)</f>
        <v>7110.4498919999996</v>
      </c>
      <c r="AV221" s="63" t="str">
        <f>IF(AV160="","",((AV160*'Ship &amp; EF Parameters'!$I33)+(AV160*'Ship &amp; EF Parameters'!$J33)+(AV160*'Ship &amp; EF Parameters'!$K33))/1000000)</f>
        <v/>
      </c>
      <c r="AW221" s="64" t="str">
        <f>IF(AW160="","",((AW160*'Ship &amp; EF Parameters'!$I33)+(AW160*'Ship &amp; EF Parameters'!$J33)+(AW160*'Ship &amp; EF Parameters'!$K33))/1000000)</f>
        <v/>
      </c>
      <c r="AX221" s="64" t="str">
        <f>IF(AX160="","",((AX160*'Ship &amp; EF Parameters'!$I33)+(AX160*'Ship &amp; EF Parameters'!$J33)+(AX160*'Ship &amp; EF Parameters'!$K33))/1000000)</f>
        <v/>
      </c>
      <c r="AY221" s="64" t="str">
        <f>IF(AY160="","",((AY160*'Ship &amp; EF Parameters'!$I33)+(AY160*'Ship &amp; EF Parameters'!$J33)+(AY160*'Ship &amp; EF Parameters'!$K33))/1000000)</f>
        <v/>
      </c>
      <c r="AZ221" s="64" t="str">
        <f>IF(AZ160="","",((AZ160*'Ship &amp; EF Parameters'!$I33)+(AZ160*'Ship &amp; EF Parameters'!$J33)+(AZ160*'Ship &amp; EF Parameters'!$K33))/1000000)</f>
        <v/>
      </c>
      <c r="BA221" s="64" t="str">
        <f>IF(BA160="","",((BA160*'Ship &amp; EF Parameters'!$I33)+(BA160*'Ship &amp; EF Parameters'!$J33)+(BA160*'Ship &amp; EF Parameters'!$K33))/1000000)</f>
        <v/>
      </c>
      <c r="BB221" s="64">
        <f>IF(BB160="","",((BB160*'Ship &amp; EF Parameters'!$I33)+(BB160*'Ship &amp; EF Parameters'!$J33)+(BB160*'Ship &amp; EF Parameters'!$K33))/1000000)</f>
        <v>5016.1904000000004</v>
      </c>
      <c r="BC221" s="64">
        <f>IF(BC160="","",((BC160*'Ship &amp; EF Parameters'!$I33)+(BC160*'Ship &amp; EF Parameters'!$J33)+(BC160*'Ship &amp; EF Parameters'!$K33))/1000000)</f>
        <v>5739.6794</v>
      </c>
      <c r="BD221" s="64">
        <f>IF(BD160="","",((BD160*'Ship &amp; EF Parameters'!$I33)+(BD160*'Ship &amp; EF Parameters'!$J33)+(BD160*'Ship &amp; EF Parameters'!$K33))/1000000)</f>
        <v>6583.7498999999998</v>
      </c>
      <c r="BE221" s="64">
        <f>IF(BE160="","",((BE160*'Ship &amp; EF Parameters'!$I33)+(BE160*'Ship &amp; EF Parameters'!$J33)+(BE160*'Ship &amp; EF Parameters'!$K33))/1000000)</f>
        <v>7980.3029090909104</v>
      </c>
      <c r="BF221" s="65">
        <f>IF(BF160="","",((BF160*'Ship &amp; EF Parameters'!$I33)+(BF160*'Ship &amp; EF Parameters'!$J33)+(BF160*'Ship &amp; EF Parameters'!$K33))/1000000)</f>
        <v>9656.1665200000007</v>
      </c>
      <c r="BG221" s="41"/>
      <c r="BH221" s="41"/>
      <c r="BI221" s="41"/>
      <c r="BJ221" s="41"/>
      <c r="BK221" s="41"/>
      <c r="BL221" s="41"/>
      <c r="BM221" s="41"/>
      <c r="BN221" s="41"/>
      <c r="BO221" s="41"/>
      <c r="BP221" s="41"/>
      <c r="BQ221" s="41"/>
      <c r="BR221" s="41"/>
      <c r="BS221" s="41"/>
      <c r="BT221" s="41"/>
      <c r="BU221" s="41"/>
      <c r="BV221" s="41"/>
      <c r="BW221" s="41"/>
      <c r="BX221" s="41"/>
      <c r="BY221" s="41"/>
    </row>
    <row r="222" spans="1:77" s="40" customFormat="1">
      <c r="A222" s="49"/>
      <c r="B222" s="54" t="str">
        <f t="shared" si="201"/>
        <v>9,000 teu</v>
      </c>
      <c r="C222" s="54"/>
      <c r="D222" s="66" t="str">
        <f>IF(D161="","",((D161*'Ship &amp; EF Parameters'!$I34)+(D161*'Ship &amp; EF Parameters'!$J34)+(D161*'Ship &amp; EF Parameters'!$K34))/1000000)</f>
        <v/>
      </c>
      <c r="E222" s="67" t="str">
        <f>IF(E161="","",((E161*'Ship &amp; EF Parameters'!$I34)+(E161*'Ship &amp; EF Parameters'!$J34)+(E161*'Ship &amp; EF Parameters'!$K34))/1000000)</f>
        <v/>
      </c>
      <c r="F222" s="67" t="str">
        <f>IF(F161="","",((F161*'Ship &amp; EF Parameters'!$I34)+(F161*'Ship &amp; EF Parameters'!$J34)+(F161*'Ship &amp; EF Parameters'!$K34))/1000000)</f>
        <v/>
      </c>
      <c r="G222" s="67" t="str">
        <f>IF(G161="","",((G161*'Ship &amp; EF Parameters'!$I34)+(G161*'Ship &amp; EF Parameters'!$J34)+(G161*'Ship &amp; EF Parameters'!$K34))/1000000)</f>
        <v/>
      </c>
      <c r="H222" s="67" t="str">
        <f>IF(H161="","",((H161*'Ship &amp; EF Parameters'!$I34)+(H161*'Ship &amp; EF Parameters'!$J34)+(H161*'Ship &amp; EF Parameters'!$K34))/1000000)</f>
        <v/>
      </c>
      <c r="I222" s="67" t="str">
        <f>IF(I161="","",((I161*'Ship &amp; EF Parameters'!$I34)+(I161*'Ship &amp; EF Parameters'!$J34)+(I161*'Ship &amp; EF Parameters'!$K34))/1000000)</f>
        <v/>
      </c>
      <c r="J222" s="67" t="str">
        <f>IF(J161="","",((J161*'Ship &amp; EF Parameters'!$I34)+(J161*'Ship &amp; EF Parameters'!$J34)+(J161*'Ship &amp; EF Parameters'!$K34))/1000000)</f>
        <v/>
      </c>
      <c r="K222" s="67">
        <f>IF(K161="","",((K161*'Ship &amp; EF Parameters'!$I34)+(K161*'Ship &amp; EF Parameters'!$J34)+(K161*'Ship &amp; EF Parameters'!$K34))/1000000)</f>
        <v>480.84192000000002</v>
      </c>
      <c r="L222" s="67">
        <f>IF(L161="","",((L161*'Ship &amp; EF Parameters'!$I34)+(L161*'Ship &amp; EF Parameters'!$J34)+(L161*'Ship &amp; EF Parameters'!$K34))/1000000)</f>
        <v>520.91207999999995</v>
      </c>
      <c r="M222" s="67">
        <f>IF(M161="","",((M161*'Ship &amp; EF Parameters'!$I34)+(M161*'Ship &amp; EF Parameters'!$J34)+(M161*'Ship &amp; EF Parameters'!$K34))/1000000)</f>
        <v>568.26772363636371</v>
      </c>
      <c r="N222" s="68">
        <f>IF(N161="","",((N161*'Ship &amp; EF Parameters'!$I34)+(N161*'Ship &amp; EF Parameters'!$J34)+(N161*'Ship &amp; EF Parameters'!$K34))/1000000)</f>
        <v>625.09449600000005</v>
      </c>
      <c r="O222" s="66" t="str">
        <f>IF(O161="","",((O161*'Ship &amp; EF Parameters'!$I34)+(O161*'Ship &amp; EF Parameters'!$J34)+(O161*'Ship &amp; EF Parameters'!$K34))/1000000)</f>
        <v/>
      </c>
      <c r="P222" s="67" t="str">
        <f>IF(P161="","",((P161*'Ship &amp; EF Parameters'!$I34)+(P161*'Ship &amp; EF Parameters'!$J34)+(P161*'Ship &amp; EF Parameters'!$K34))/1000000)</f>
        <v/>
      </c>
      <c r="Q222" s="67" t="str">
        <f>IF(Q161="","",((Q161*'Ship &amp; EF Parameters'!$I34)+(Q161*'Ship &amp; EF Parameters'!$J34)+(Q161*'Ship &amp; EF Parameters'!$K34))/1000000)</f>
        <v/>
      </c>
      <c r="R222" s="67" t="str">
        <f>IF(R161="","",((R161*'Ship &amp; EF Parameters'!$I34)+(R161*'Ship &amp; EF Parameters'!$J34)+(R161*'Ship &amp; EF Parameters'!$K34))/1000000)</f>
        <v/>
      </c>
      <c r="S222" s="67" t="str">
        <f>IF(S161="","",((S161*'Ship &amp; EF Parameters'!$I34)+(S161*'Ship &amp; EF Parameters'!$J34)+(S161*'Ship &amp; EF Parameters'!$K34))/1000000)</f>
        <v/>
      </c>
      <c r="T222" s="67" t="str">
        <f>IF(T161="","",((T161*'Ship &amp; EF Parameters'!$I34)+(T161*'Ship &amp; EF Parameters'!$J34)+(T161*'Ship &amp; EF Parameters'!$K34))/1000000)</f>
        <v/>
      </c>
      <c r="U222" s="67" t="str">
        <f>IF(U161="","",((U161*'Ship &amp; EF Parameters'!$I34)+(U161*'Ship &amp; EF Parameters'!$J34)+(U161*'Ship &amp; EF Parameters'!$K34))/1000000)</f>
        <v/>
      </c>
      <c r="V222" s="67">
        <f>IF(V161="","",((V161*'Ship &amp; EF Parameters'!$I34)+(V161*'Ship &amp; EF Parameters'!$J34)+(V161*'Ship &amp; EF Parameters'!$K34))/1000000)</f>
        <v>1823.19228</v>
      </c>
      <c r="W222" s="67">
        <f>IF(W161="","",((W161*'Ship &amp; EF Parameters'!$I34)+(W161*'Ship &amp; EF Parameters'!$J34)+(W161*'Ship &amp; EF Parameters'!$K34))/1000000)</f>
        <v>2116.2053249999999</v>
      </c>
      <c r="X222" s="67">
        <f>IF(X161="","",((X161*'Ship &amp; EF Parameters'!$I34)+(X161*'Ship &amp; EF Parameters'!$J34)+(X161*'Ship &amp; EF Parameters'!$K34))/1000000)</f>
        <v>2462.4934690909095</v>
      </c>
      <c r="Y222" s="68">
        <f>IF(Y161="","",((Y161*'Ship &amp; EF Parameters'!$I34)+(Y161*'Ship &amp; EF Parameters'!$J34)+(Y161*'Ship &amp; EF Parameters'!$K34))/1000000)</f>
        <v>3047.3356680000002</v>
      </c>
      <c r="Z222" s="66" t="str">
        <f>IF(Z161="","",((Z161*'Ship &amp; EF Parameters'!$I34)+(Z161*'Ship &amp; EF Parameters'!$J34)+(Z161*'Ship &amp; EF Parameters'!$K34))/1000000)</f>
        <v/>
      </c>
      <c r="AA222" s="67" t="str">
        <f>IF(AA161="","",((AA161*'Ship &amp; EF Parameters'!$I34)+(AA161*'Ship &amp; EF Parameters'!$J34)+(AA161*'Ship &amp; EF Parameters'!$K34))/1000000)</f>
        <v/>
      </c>
      <c r="AB222" s="67" t="str">
        <f>IF(AB161="","",((AB161*'Ship &amp; EF Parameters'!$I34)+(AB161*'Ship &amp; EF Parameters'!$J34)+(AB161*'Ship &amp; EF Parameters'!$K34))/1000000)</f>
        <v/>
      </c>
      <c r="AC222" s="67" t="str">
        <f>IF(AC161="","",((AC161*'Ship &amp; EF Parameters'!$I34)+(AC161*'Ship &amp; EF Parameters'!$J34)+(AC161*'Ship &amp; EF Parameters'!$K34))/1000000)</f>
        <v/>
      </c>
      <c r="AD222" s="67" t="str">
        <f>IF(AD161="","",((AD161*'Ship &amp; EF Parameters'!$I34)+(AD161*'Ship &amp; EF Parameters'!$J34)+(AD161*'Ship &amp; EF Parameters'!$K34))/1000000)</f>
        <v/>
      </c>
      <c r="AE222" s="67" t="str">
        <f>IF(AE161="","",((AE161*'Ship &amp; EF Parameters'!$I34)+(AE161*'Ship &amp; EF Parameters'!$J34)+(AE161*'Ship &amp; EF Parameters'!$K34))/1000000)</f>
        <v/>
      </c>
      <c r="AF222" s="67" t="str">
        <f>IF(AF161="","",((AF161*'Ship &amp; EF Parameters'!$I34)+(AF161*'Ship &amp; EF Parameters'!$J34)+(AF161*'Ship &amp; EF Parameters'!$K34))/1000000)</f>
        <v/>
      </c>
      <c r="AG222" s="67">
        <f>IF(AG161="","",((AG161*'Ship &amp; EF Parameters'!$I34)+(AG161*'Ship &amp; EF Parameters'!$J34)+(AG161*'Ship &amp; EF Parameters'!$K34))/1000000)</f>
        <v>3526.1740799999998</v>
      </c>
      <c r="AH222" s="67">
        <f>IF(AH161="","",((AH161*'Ship &amp; EF Parameters'!$I34)+(AH161*'Ship &amp; EF Parameters'!$J34)+(AH161*'Ship &amp; EF Parameters'!$K34))/1000000)</f>
        <v>4058.7732900000001</v>
      </c>
      <c r="AI222" s="67">
        <f>IF(AI161="","",((AI161*'Ship &amp; EF Parameters'!$I34)+(AI161*'Ship &amp; EF Parameters'!$J34)+(AI161*'Ship &amp; EF Parameters'!$K34))/1000000)</f>
        <v>4688.2087199999996</v>
      </c>
      <c r="AJ222" s="68">
        <f>IF(AJ161="","",((AJ161*'Ship &amp; EF Parameters'!$I34)+(AJ161*'Ship &amp; EF Parameters'!$J34)+(AJ161*'Ship &amp; EF Parameters'!$K34))/1000000)</f>
        <v>5730.0328799999997</v>
      </c>
      <c r="AK222" s="66" t="str">
        <f>IF(AK161="","",((AK161*'Ship &amp; EF Parameters'!$I34)+(AK161*'Ship &amp; EF Parameters'!$J34)+(AK161*'Ship &amp; EF Parameters'!$K34))/1000000)</f>
        <v/>
      </c>
      <c r="AL222" s="67" t="str">
        <f>IF(AL161="","",((AL161*'Ship &amp; EF Parameters'!$I34)+(AL161*'Ship &amp; EF Parameters'!$J34)+(AL161*'Ship &amp; EF Parameters'!$K34))/1000000)</f>
        <v/>
      </c>
      <c r="AM222" s="67" t="str">
        <f>IF(AM161="","",((AM161*'Ship &amp; EF Parameters'!$I34)+(AM161*'Ship &amp; EF Parameters'!$J34)+(AM161*'Ship &amp; EF Parameters'!$K34))/1000000)</f>
        <v/>
      </c>
      <c r="AN222" s="67" t="str">
        <f>IF(AN161="","",((AN161*'Ship &amp; EF Parameters'!$I34)+(AN161*'Ship &amp; EF Parameters'!$J34)+(AN161*'Ship &amp; EF Parameters'!$K34))/1000000)</f>
        <v/>
      </c>
      <c r="AO222" s="67" t="str">
        <f>IF(AO161="","",((AO161*'Ship &amp; EF Parameters'!$I34)+(AO161*'Ship &amp; EF Parameters'!$J34)+(AO161*'Ship &amp; EF Parameters'!$K34))/1000000)</f>
        <v/>
      </c>
      <c r="AP222" s="67" t="str">
        <f>IF(AP161="","",((AP161*'Ship &amp; EF Parameters'!$I34)+(AP161*'Ship &amp; EF Parameters'!$J34)+(AP161*'Ship &amp; EF Parameters'!$K34))/1000000)</f>
        <v/>
      </c>
      <c r="AQ222" s="67" t="str">
        <f>IF(AQ161="","",((AQ161*'Ship &amp; EF Parameters'!$I34)+(AQ161*'Ship &amp; EF Parameters'!$J34)+(AQ161*'Ship &amp; EF Parameters'!$K34))/1000000)</f>
        <v/>
      </c>
      <c r="AR222" s="67">
        <f>IF(AR161="","",((AR161*'Ship &amp; EF Parameters'!$I34)+(AR161*'Ship &amp; EF Parameters'!$J34)+(AR161*'Ship &amp; EF Parameters'!$K34))/1000000)</f>
        <v>4968.6998400000002</v>
      </c>
      <c r="AS222" s="67">
        <f>IF(AS161="","",((AS161*'Ship &amp; EF Parameters'!$I34)+(AS161*'Ship &amp; EF Parameters'!$J34)+(AS161*'Ship &amp; EF Parameters'!$K34))/1000000)</f>
        <v>6055.60293</v>
      </c>
      <c r="AT222" s="67">
        <f>IF(AT161="","",((AT161*'Ship &amp; EF Parameters'!$I34)+(AT161*'Ship &amp; EF Parameters'!$J34)+(AT161*'Ship &amp; EF Parameters'!$K34))/1000000)</f>
        <v>6973.1185254545462</v>
      </c>
      <c r="AU222" s="68">
        <f>IF(AU161="","",((AU161*'Ship &amp; EF Parameters'!$I34)+(AU161*'Ship &amp; EF Parameters'!$J34)+(AU161*'Ship &amp; EF Parameters'!$K34))/1000000)</f>
        <v>8477.8441019999991</v>
      </c>
      <c r="AV222" s="66" t="str">
        <f>IF(AV161="","",((AV161*'Ship &amp; EF Parameters'!$I34)+(AV161*'Ship &amp; EF Parameters'!$J34)+(AV161*'Ship &amp; EF Parameters'!$K34))/1000000)</f>
        <v/>
      </c>
      <c r="AW222" s="67" t="str">
        <f>IF(AW161="","",((AW161*'Ship &amp; EF Parameters'!$I34)+(AW161*'Ship &amp; EF Parameters'!$J34)+(AW161*'Ship &amp; EF Parameters'!$K34))/1000000)</f>
        <v/>
      </c>
      <c r="AX222" s="67" t="str">
        <f>IF(AX161="","",((AX161*'Ship &amp; EF Parameters'!$I34)+(AX161*'Ship &amp; EF Parameters'!$J34)+(AX161*'Ship &amp; EF Parameters'!$K34))/1000000)</f>
        <v/>
      </c>
      <c r="AY222" s="67" t="str">
        <f>IF(AY161="","",((AY161*'Ship &amp; EF Parameters'!$I34)+(AY161*'Ship &amp; EF Parameters'!$J34)+(AY161*'Ship &amp; EF Parameters'!$K34))/1000000)</f>
        <v/>
      </c>
      <c r="AZ222" s="67" t="str">
        <f>IF(AZ161="","",((AZ161*'Ship &amp; EF Parameters'!$I34)+(AZ161*'Ship &amp; EF Parameters'!$J34)+(AZ161*'Ship &amp; EF Parameters'!$K34))/1000000)</f>
        <v/>
      </c>
      <c r="BA222" s="67" t="str">
        <f>IF(BA161="","",((BA161*'Ship &amp; EF Parameters'!$I34)+(BA161*'Ship &amp; EF Parameters'!$J34)+(BA161*'Ship &amp; EF Parameters'!$K34))/1000000)</f>
        <v/>
      </c>
      <c r="BB222" s="67" t="str">
        <f>IF(BB161="","",((BB161*'Ship &amp; EF Parameters'!$I34)+(BB161*'Ship &amp; EF Parameters'!$J34)+(BB161*'Ship &amp; EF Parameters'!$K34))/1000000)</f>
        <v/>
      </c>
      <c r="BC222" s="67">
        <f>IF(BC161="","",((BC161*'Ship &amp; EF Parameters'!$I34)+(BC161*'Ship &amp; EF Parameters'!$J34)+(BC161*'Ship &amp; EF Parameters'!$K34))/1000000)</f>
        <v>6811.9272000000001</v>
      </c>
      <c r="BD222" s="67">
        <f>IF(BD161="","",((BD161*'Ship &amp; EF Parameters'!$I34)+(BD161*'Ship &amp; EF Parameters'!$J34)+(BD161*'Ship &amp; EF Parameters'!$K34))/1000000)</f>
        <v>7813.6812</v>
      </c>
      <c r="BE222" s="67">
        <f>IF(BE161="","",((BE161*'Ship &amp; EF Parameters'!$I34)+(BE161*'Ship &amp; EF Parameters'!$J34)+(BE161*'Ship &amp; EF Parameters'!$K34))/1000000)</f>
        <v>9471.1287272727277</v>
      </c>
      <c r="BF222" s="68">
        <f>IF(BF161="","",((BF161*'Ship &amp; EF Parameters'!$I34)+(BF161*'Ship &amp; EF Parameters'!$J34)+(BF161*'Ship &amp; EF Parameters'!$K34))/1000000)</f>
        <v>11460.065759999999</v>
      </c>
      <c r="BG222" s="41"/>
      <c r="BH222" s="41"/>
      <c r="BI222" s="41"/>
      <c r="BJ222" s="41"/>
      <c r="BK222" s="41"/>
      <c r="BL222" s="41"/>
      <c r="BM222" s="41"/>
      <c r="BN222" s="41"/>
      <c r="BO222" s="41"/>
      <c r="BP222" s="41"/>
      <c r="BQ222" s="41"/>
      <c r="BR222" s="41"/>
      <c r="BS222" s="41"/>
      <c r="BT222" s="41"/>
      <c r="BU222" s="41"/>
      <c r="BV222" s="41"/>
      <c r="BW222" s="41"/>
      <c r="BX222" s="41"/>
      <c r="BY222" s="41"/>
    </row>
    <row r="223" spans="1:77" s="40" customFormat="1">
      <c r="A223" s="49"/>
      <c r="B223" s="50" t="str">
        <f t="shared" si="201"/>
        <v>14,000 teu</v>
      </c>
      <c r="C223" s="50"/>
      <c r="D223" s="63" t="str">
        <f>IF(D162="","",((D162*'Ship &amp; EF Parameters'!$I35)+(D162*'Ship &amp; EF Parameters'!$J35)+(D162*'Ship &amp; EF Parameters'!$K35))/1000000)</f>
        <v/>
      </c>
      <c r="E223" s="64" t="str">
        <f>IF(E162="","",((E162*'Ship &amp; EF Parameters'!$I35)+(E162*'Ship &amp; EF Parameters'!$J35)+(E162*'Ship &amp; EF Parameters'!$K35))/1000000)</f>
        <v/>
      </c>
      <c r="F223" s="64" t="str">
        <f>IF(F162="","",((F162*'Ship &amp; EF Parameters'!$I35)+(F162*'Ship &amp; EF Parameters'!$J35)+(F162*'Ship &amp; EF Parameters'!$K35))/1000000)</f>
        <v/>
      </c>
      <c r="G223" s="64" t="str">
        <f>IF(G162="","",((G162*'Ship &amp; EF Parameters'!$I35)+(G162*'Ship &amp; EF Parameters'!$J35)+(G162*'Ship &amp; EF Parameters'!$K35))/1000000)</f>
        <v/>
      </c>
      <c r="H223" s="64" t="str">
        <f>IF(H162="","",((H162*'Ship &amp; EF Parameters'!$I35)+(H162*'Ship &amp; EF Parameters'!$J35)+(H162*'Ship &amp; EF Parameters'!$K35))/1000000)</f>
        <v/>
      </c>
      <c r="I223" s="64" t="str">
        <f>IF(I162="","",((I162*'Ship &amp; EF Parameters'!$I35)+(I162*'Ship &amp; EF Parameters'!$J35)+(I162*'Ship &amp; EF Parameters'!$K35))/1000000)</f>
        <v/>
      </c>
      <c r="J223" s="64" t="str">
        <f>IF(J162="","",((J162*'Ship &amp; EF Parameters'!$I35)+(J162*'Ship &amp; EF Parameters'!$J35)+(J162*'Ship &amp; EF Parameters'!$K35))/1000000)</f>
        <v/>
      </c>
      <c r="K223" s="64">
        <f>IF(K162="","",((K162*'Ship &amp; EF Parameters'!$I35)+(K162*'Ship &amp; EF Parameters'!$J35)+(K162*'Ship &amp; EF Parameters'!$K35))/1000000)</f>
        <v>890.44800000000009</v>
      </c>
      <c r="L223" s="64">
        <f>IF(L162="","",((L162*'Ship &amp; EF Parameters'!$I35)+(L162*'Ship &amp; EF Parameters'!$J35)+(L162*'Ship &amp; EF Parameters'!$K35))/1000000)</f>
        <v>964.65199999999993</v>
      </c>
      <c r="M223" s="64">
        <f>IF(M162="","",((M162*'Ship &amp; EF Parameters'!$I35)+(M162*'Ship &amp; EF Parameters'!$J35)+(M162*'Ship &amp; EF Parameters'!$K35))/1000000)</f>
        <v>1052.3476363636362</v>
      </c>
      <c r="N223" s="65">
        <f>IF(N162="","",((N162*'Ship &amp; EF Parameters'!$I35)+(N162*'Ship &amp; EF Parameters'!$J35)+(N162*'Ship &amp; EF Parameters'!$K35))/1000000)</f>
        <v>1234.7545600000001</v>
      </c>
      <c r="O223" s="63" t="str">
        <f>IF(O162="","",((O162*'Ship &amp; EF Parameters'!$I35)+(O162*'Ship &amp; EF Parameters'!$J35)+(O162*'Ship &amp; EF Parameters'!$K35))/1000000)</f>
        <v/>
      </c>
      <c r="P223" s="64" t="str">
        <f>IF(P162="","",((P162*'Ship &amp; EF Parameters'!$I35)+(P162*'Ship &amp; EF Parameters'!$J35)+(P162*'Ship &amp; EF Parameters'!$K35))/1000000)</f>
        <v/>
      </c>
      <c r="Q223" s="64" t="str">
        <f>IF(Q162="","",((Q162*'Ship &amp; EF Parameters'!$I35)+(Q162*'Ship &amp; EF Parameters'!$J35)+(Q162*'Ship &amp; EF Parameters'!$K35))/1000000)</f>
        <v/>
      </c>
      <c r="R223" s="64" t="str">
        <f>IF(R162="","",((R162*'Ship &amp; EF Parameters'!$I35)+(R162*'Ship &amp; EF Parameters'!$J35)+(R162*'Ship &amp; EF Parameters'!$K35))/1000000)</f>
        <v/>
      </c>
      <c r="S223" s="64" t="str">
        <f>IF(S162="","",((S162*'Ship &amp; EF Parameters'!$I35)+(S162*'Ship &amp; EF Parameters'!$J35)+(S162*'Ship &amp; EF Parameters'!$K35))/1000000)</f>
        <v/>
      </c>
      <c r="T223" s="64" t="str">
        <f>IF(T162="","",((T162*'Ship &amp; EF Parameters'!$I35)+(T162*'Ship &amp; EF Parameters'!$J35)+(T162*'Ship &amp; EF Parameters'!$K35))/1000000)</f>
        <v/>
      </c>
      <c r="U223" s="64" t="str">
        <f>IF(U162="","",((U162*'Ship &amp; EF Parameters'!$I35)+(U162*'Ship &amp; EF Parameters'!$J35)+(U162*'Ship &amp; EF Parameters'!$K35))/1000000)</f>
        <v/>
      </c>
      <c r="V223" s="64">
        <f>IF(V162="","",((V162*'Ship &amp; EF Parameters'!$I35)+(V162*'Ship &amp; EF Parameters'!$J35)+(V162*'Ship &amp; EF Parameters'!$K35))/1000000)</f>
        <v>3205.6127999999994</v>
      </c>
      <c r="W223" s="64">
        <f>IF(W162="","",((W162*'Ship &amp; EF Parameters'!$I35)+(W162*'Ship &amp; EF Parameters'!$J35)+(W162*'Ship &amp; EF Parameters'!$K35))/1000000)</f>
        <v>3665.6776</v>
      </c>
      <c r="X223" s="64">
        <f>IF(X162="","",((X162*'Ship &amp; EF Parameters'!$I35)+(X162*'Ship &amp; EF Parameters'!$J35)+(X162*'Ship &amp; EF Parameters'!$K35))/1000000)</f>
        <v>4419.8600727272733</v>
      </c>
      <c r="Y223" s="65">
        <f>IF(Y162="","",((Y162*'Ship &amp; EF Parameters'!$I35)+(Y162*'Ship &amp; EF Parameters'!$J35)+(Y162*'Ship &amp; EF Parameters'!$K35))/1000000)</f>
        <v>5324.8790399999998</v>
      </c>
      <c r="Z223" s="63" t="str">
        <f>IF(Z162="","",((Z162*'Ship &amp; EF Parameters'!$I35)+(Z162*'Ship &amp; EF Parameters'!$J35)+(Z162*'Ship &amp; EF Parameters'!$K35))/1000000)</f>
        <v/>
      </c>
      <c r="AA223" s="64" t="str">
        <f>IF(AA162="","",((AA162*'Ship &amp; EF Parameters'!$I35)+(AA162*'Ship &amp; EF Parameters'!$J35)+(AA162*'Ship &amp; EF Parameters'!$K35))/1000000)</f>
        <v/>
      </c>
      <c r="AB223" s="64" t="str">
        <f>IF(AB162="","",((AB162*'Ship &amp; EF Parameters'!$I35)+(AB162*'Ship &amp; EF Parameters'!$J35)+(AB162*'Ship &amp; EF Parameters'!$K35))/1000000)</f>
        <v/>
      </c>
      <c r="AC223" s="64" t="str">
        <f>IF(AC162="","",((AC162*'Ship &amp; EF Parameters'!$I35)+(AC162*'Ship &amp; EF Parameters'!$J35)+(AC162*'Ship &amp; EF Parameters'!$K35))/1000000)</f>
        <v/>
      </c>
      <c r="AD223" s="64" t="str">
        <f>IF(AD162="","",((AD162*'Ship &amp; EF Parameters'!$I35)+(AD162*'Ship &amp; EF Parameters'!$J35)+(AD162*'Ship &amp; EF Parameters'!$K35))/1000000)</f>
        <v/>
      </c>
      <c r="AE223" s="64" t="str">
        <f>IF(AE162="","",((AE162*'Ship &amp; EF Parameters'!$I35)+(AE162*'Ship &amp; EF Parameters'!$J35)+(AE162*'Ship &amp; EF Parameters'!$K35))/1000000)</f>
        <v/>
      </c>
      <c r="AF223" s="64" t="str">
        <f>IF(AF162="","",((AF162*'Ship &amp; EF Parameters'!$I35)+(AF162*'Ship &amp; EF Parameters'!$J35)+(AF162*'Ship &amp; EF Parameters'!$K35))/1000000)</f>
        <v/>
      </c>
      <c r="AG223" s="64">
        <f>IF(AG162="","",((AG162*'Ship &amp; EF Parameters'!$I35)+(AG162*'Ship &amp; EF Parameters'!$J35)+(AG162*'Ship &amp; EF Parameters'!$K35))/1000000)</f>
        <v>5936.3200000000006</v>
      </c>
      <c r="AH223" s="64">
        <f>IF(AH162="","",((AH162*'Ship &amp; EF Parameters'!$I35)+(AH162*'Ship &amp; EF Parameters'!$J35)+(AH162*'Ship &amp; EF Parameters'!$K35))/1000000)</f>
        <v>6752.5640000000012</v>
      </c>
      <c r="AI223" s="64">
        <f>IF(AI162="","",((AI162*'Ship &amp; EF Parameters'!$I35)+(AI162*'Ship &amp; EF Parameters'!$J35)+(AI162*'Ship &amp; EF Parameters'!$K35))/1000000)</f>
        <v>8067.9985454545458</v>
      </c>
      <c r="AJ223" s="65">
        <f>IF(AJ162="","",((AJ162*'Ship &amp; EF Parameters'!$I35)+(AJ162*'Ship &amp; EF Parameters'!$J35)+(AJ162*'Ship &amp; EF Parameters'!$K35))/1000000)</f>
        <v>10032.380800000001</v>
      </c>
      <c r="AK223" s="63" t="str">
        <f>IF(AK162="","",((AK162*'Ship &amp; EF Parameters'!$I35)+(AK162*'Ship &amp; EF Parameters'!$J35)+(AK162*'Ship &amp; EF Parameters'!$K35))/1000000)</f>
        <v/>
      </c>
      <c r="AL223" s="64" t="str">
        <f>IF(AL162="","",((AL162*'Ship &amp; EF Parameters'!$I35)+(AL162*'Ship &amp; EF Parameters'!$J35)+(AL162*'Ship &amp; EF Parameters'!$K35))/1000000)</f>
        <v/>
      </c>
      <c r="AM223" s="64" t="str">
        <f>IF(AM162="","",((AM162*'Ship &amp; EF Parameters'!$I35)+(AM162*'Ship &amp; EF Parameters'!$J35)+(AM162*'Ship &amp; EF Parameters'!$K35))/1000000)</f>
        <v/>
      </c>
      <c r="AN223" s="64" t="str">
        <f>IF(AN162="","",((AN162*'Ship &amp; EF Parameters'!$I35)+(AN162*'Ship &amp; EF Parameters'!$J35)+(AN162*'Ship &amp; EF Parameters'!$K35))/1000000)</f>
        <v/>
      </c>
      <c r="AO223" s="64" t="str">
        <f>IF(AO162="","",((AO162*'Ship &amp; EF Parameters'!$I35)+(AO162*'Ship &amp; EF Parameters'!$J35)+(AO162*'Ship &amp; EF Parameters'!$K35))/1000000)</f>
        <v/>
      </c>
      <c r="AP223" s="64" t="str">
        <f>IF(AP162="","",((AP162*'Ship &amp; EF Parameters'!$I35)+(AP162*'Ship &amp; EF Parameters'!$J35)+(AP162*'Ship &amp; EF Parameters'!$K35))/1000000)</f>
        <v/>
      </c>
      <c r="AQ223" s="64" t="str">
        <f>IF(AQ162="","",((AQ162*'Ship &amp; EF Parameters'!$I35)+(AQ162*'Ship &amp; EF Parameters'!$J35)+(AQ162*'Ship &amp; EF Parameters'!$K35))/1000000)</f>
        <v/>
      </c>
      <c r="AR223" s="64">
        <f>IF(AR162="","",((AR162*'Ship &amp; EF Parameters'!$I35)+(AR162*'Ship &amp; EF Parameters'!$J35)+(AR162*'Ship &amp; EF Parameters'!$K35))/1000000)</f>
        <v>8726.3904000000002</v>
      </c>
      <c r="AS223" s="64">
        <f>IF(AS162="","",((AS162*'Ship &amp; EF Parameters'!$I35)+(AS162*'Ship &amp; EF Parameters'!$J35)+(AS162*'Ship &amp; EF Parameters'!$K35))/1000000)</f>
        <v>9903.760533333334</v>
      </c>
      <c r="AT223" s="64">
        <f>IF(AT162="","",((AT162*'Ship &amp; EF Parameters'!$I35)+(AT162*'Ship &amp; EF Parameters'!$J35)+(AT162*'Ship &amp; EF Parameters'!$K35))/1000000)</f>
        <v>11786.293527272728</v>
      </c>
      <c r="AU223" s="65">
        <f>IF(AU162="","",((AU162*'Ship &amp; EF Parameters'!$I35)+(AU162*'Ship &amp; EF Parameters'!$J35)+(AU162*'Ship &amp; EF Parameters'!$K35))/1000000)</f>
        <v>14585.53824</v>
      </c>
      <c r="AV223" s="63" t="str">
        <f>IF(AV162="","",((AV162*'Ship &amp; EF Parameters'!$I35)+(AV162*'Ship &amp; EF Parameters'!$J35)+(AV162*'Ship &amp; EF Parameters'!$K35))/1000000)</f>
        <v/>
      </c>
      <c r="AW223" s="64" t="str">
        <f>IF(AW162="","",((AW162*'Ship &amp; EF Parameters'!$I35)+(AW162*'Ship &amp; EF Parameters'!$J35)+(AW162*'Ship &amp; EF Parameters'!$K35))/1000000)</f>
        <v/>
      </c>
      <c r="AX223" s="64" t="str">
        <f>IF(AX162="","",((AX162*'Ship &amp; EF Parameters'!$I35)+(AX162*'Ship &amp; EF Parameters'!$J35)+(AX162*'Ship &amp; EF Parameters'!$K35))/1000000)</f>
        <v/>
      </c>
      <c r="AY223" s="64" t="str">
        <f>IF(AY162="","",((AY162*'Ship &amp; EF Parameters'!$I35)+(AY162*'Ship &amp; EF Parameters'!$J35)+(AY162*'Ship &amp; EF Parameters'!$K35))/1000000)</f>
        <v/>
      </c>
      <c r="AZ223" s="64" t="str">
        <f>IF(AZ162="","",((AZ162*'Ship &amp; EF Parameters'!$I35)+(AZ162*'Ship &amp; EF Parameters'!$J35)+(AZ162*'Ship &amp; EF Parameters'!$K35))/1000000)</f>
        <v/>
      </c>
      <c r="BA223" s="64" t="str">
        <f>IF(BA162="","",((BA162*'Ship &amp; EF Parameters'!$I35)+(BA162*'Ship &amp; EF Parameters'!$J35)+(BA162*'Ship &amp; EF Parameters'!$K35))/1000000)</f>
        <v/>
      </c>
      <c r="BB223" s="64" t="str">
        <f>IF(BB162="","",((BB162*'Ship &amp; EF Parameters'!$I35)+(BB162*'Ship &amp; EF Parameters'!$J35)+(BB162*'Ship &amp; EF Parameters'!$K35))/1000000)</f>
        <v/>
      </c>
      <c r="BC223" s="64">
        <f>IF(BC162="","",((BC162*'Ship &amp; EF Parameters'!$I35)+(BC162*'Ship &amp; EF Parameters'!$J35)+(BC162*'Ship &amp; EF Parameters'!$K35))/1000000)</f>
        <v>11219.644799999996</v>
      </c>
      <c r="BD223" s="64">
        <f>IF(BD162="","",((BD162*'Ship &amp; EF Parameters'!$I35)+(BD162*'Ship &amp; EF Parameters'!$J35)+(BD162*'Ship &amp; EF Parameters'!$K35))/1000000)</f>
        <v>13312.1976</v>
      </c>
      <c r="BE223" s="64">
        <f>IF(BE162="","",((BE162*'Ship &amp; EF Parameters'!$I35)+(BE162*'Ship &amp; EF Parameters'!$J35)+(BE162*'Ship &amp; EF Parameters'!$K35))/1000000)</f>
        <v>15785.214545454544</v>
      </c>
      <c r="BF223" s="65">
        <f>IF(BF162="","",((BF162*'Ship &amp; EF Parameters'!$I35)+(BF162*'Ship &amp; EF Parameters'!$J35)+(BF162*'Ship &amp; EF Parameters'!$K35))/1000000)</f>
        <v>19447.384320000001</v>
      </c>
      <c r="BG223" s="41"/>
      <c r="BH223" s="41"/>
      <c r="BI223" s="41"/>
      <c r="BJ223" s="41"/>
      <c r="BK223" s="41"/>
      <c r="BL223" s="41"/>
      <c r="BM223" s="41"/>
      <c r="BN223" s="41"/>
      <c r="BO223" s="41"/>
      <c r="BP223" s="41"/>
      <c r="BQ223" s="41"/>
      <c r="BR223" s="41"/>
      <c r="BS223" s="41"/>
      <c r="BT223" s="41"/>
      <c r="BU223" s="41"/>
      <c r="BV223" s="41"/>
      <c r="BW223" s="41"/>
      <c r="BX223" s="41"/>
      <c r="BY223" s="41"/>
    </row>
    <row r="224" spans="1:77" s="40" customFormat="1">
      <c r="A224" s="189"/>
      <c r="B224" s="54" t="str">
        <f t="shared" si="201"/>
        <v>17,000 teu</v>
      </c>
      <c r="C224" s="54"/>
      <c r="D224" s="66" t="str">
        <f>IF(D163="","",((D163*'Ship &amp; EF Parameters'!$I36)+(D163*'Ship &amp; EF Parameters'!$J36)+(D163*'Ship &amp; EF Parameters'!$K36))/1000000)</f>
        <v/>
      </c>
      <c r="E224" s="67" t="str">
        <f>IF(E163="","",((E163*'Ship &amp; EF Parameters'!$I36)+(E163*'Ship &amp; EF Parameters'!$J36)+(E163*'Ship &amp; EF Parameters'!$K36))/1000000)</f>
        <v/>
      </c>
      <c r="F224" s="67" t="str">
        <f>IF(F163="","",((F163*'Ship &amp; EF Parameters'!$I36)+(F163*'Ship &amp; EF Parameters'!$J36)+(F163*'Ship &amp; EF Parameters'!$K36))/1000000)</f>
        <v/>
      </c>
      <c r="G224" s="67" t="str">
        <f>IF(G163="","",((G163*'Ship &amp; EF Parameters'!$I36)+(G163*'Ship &amp; EF Parameters'!$J36)+(G163*'Ship &amp; EF Parameters'!$K36))/1000000)</f>
        <v/>
      </c>
      <c r="H224" s="67" t="str">
        <f>IF(H163="","",((H163*'Ship &amp; EF Parameters'!$I36)+(H163*'Ship &amp; EF Parameters'!$J36)+(H163*'Ship &amp; EF Parameters'!$K36))/1000000)</f>
        <v/>
      </c>
      <c r="I224" s="67" t="str">
        <f>IF(I163="","",((I163*'Ship &amp; EF Parameters'!$I36)+(I163*'Ship &amp; EF Parameters'!$J36)+(I163*'Ship &amp; EF Parameters'!$K36))/1000000)</f>
        <v/>
      </c>
      <c r="J224" s="67" t="str">
        <f>IF(J163="","",((J163*'Ship &amp; EF Parameters'!$I36)+(J163*'Ship &amp; EF Parameters'!$J36)+(J163*'Ship &amp; EF Parameters'!$K36))/1000000)</f>
        <v/>
      </c>
      <c r="K224" s="67">
        <f>IF(K163="","",((K163*'Ship &amp; EF Parameters'!$I36)+(K163*'Ship &amp; EF Parameters'!$J36)+(K163*'Ship &amp; EF Parameters'!$K36))/1000000)</f>
        <v>667.83600000000001</v>
      </c>
      <c r="L224" s="67">
        <f>IF(L163="","",((L163*'Ship &amp; EF Parameters'!$I36)+(L163*'Ship &amp; EF Parameters'!$J36)+(L163*'Ship &amp; EF Parameters'!$K36))/1000000)</f>
        <v>723.48900000000003</v>
      </c>
      <c r="M224" s="67">
        <f>IF(M163="","",((M163*'Ship &amp; EF Parameters'!$I36)+(M163*'Ship &amp; EF Parameters'!$J36)+(M163*'Ship &amp; EF Parameters'!$K36))/1000000)</f>
        <v>841.87810909090911</v>
      </c>
      <c r="N224" s="68">
        <f>IF(N163="","",((N163*'Ship &amp; EF Parameters'!$I36)+(N163*'Ship &amp; EF Parameters'!$J36)+(N163*'Ship &amp; EF Parameters'!$K36))/1000000)</f>
        <v>983.94503999999995</v>
      </c>
      <c r="O224" s="66" t="str">
        <f>IF(O163="","",((O163*'Ship &amp; EF Parameters'!$I36)+(O163*'Ship &amp; EF Parameters'!$J36)+(O163*'Ship &amp; EF Parameters'!$K36))/1000000)</f>
        <v/>
      </c>
      <c r="P224" s="67" t="str">
        <f>IF(P163="","",((P163*'Ship &amp; EF Parameters'!$I36)+(P163*'Ship &amp; EF Parameters'!$J36)+(P163*'Ship &amp; EF Parameters'!$K36))/1000000)</f>
        <v/>
      </c>
      <c r="Q224" s="67" t="str">
        <f>IF(Q163="","",((Q163*'Ship &amp; EF Parameters'!$I36)+(Q163*'Ship &amp; EF Parameters'!$J36)+(Q163*'Ship &amp; EF Parameters'!$K36))/1000000)</f>
        <v/>
      </c>
      <c r="R224" s="67" t="str">
        <f>IF(R163="","",((R163*'Ship &amp; EF Parameters'!$I36)+(R163*'Ship &amp; EF Parameters'!$J36)+(R163*'Ship &amp; EF Parameters'!$K36))/1000000)</f>
        <v/>
      </c>
      <c r="S224" s="67" t="str">
        <f>IF(S163="","",((S163*'Ship &amp; EF Parameters'!$I36)+(S163*'Ship &amp; EF Parameters'!$J36)+(S163*'Ship &amp; EF Parameters'!$K36))/1000000)</f>
        <v/>
      </c>
      <c r="T224" s="67" t="str">
        <f>IF(T163="","",((T163*'Ship &amp; EF Parameters'!$I36)+(T163*'Ship &amp; EF Parameters'!$J36)+(T163*'Ship &amp; EF Parameters'!$K36))/1000000)</f>
        <v/>
      </c>
      <c r="U224" s="67" t="str">
        <f>IF(U163="","",((U163*'Ship &amp; EF Parameters'!$I36)+(U163*'Ship &amp; EF Parameters'!$J36)+(U163*'Ship &amp; EF Parameters'!$K36))/1000000)</f>
        <v/>
      </c>
      <c r="V224" s="67">
        <f>IF(V163="","",((V163*'Ship &amp; EF Parameters'!$I36)+(V163*'Ship &amp; EF Parameters'!$J36)+(V163*'Ship &amp; EF Parameters'!$K36))/1000000)</f>
        <v>3450.4860000000003</v>
      </c>
      <c r="W224" s="67">
        <f>IF(W163="","",((W163*'Ship &amp; EF Parameters'!$I36)+(W163*'Ship &amp; EF Parameters'!$J36)+(W163*'Ship &amp; EF Parameters'!$K36))/1000000)</f>
        <v>3924.9278250000002</v>
      </c>
      <c r="X224" s="67">
        <f>IF(X163="","",((X163*'Ship &amp; EF Parameters'!$I36)+(X163*'Ship &amp; EF Parameters'!$J36)+(X163*'Ship &amp; EF Parameters'!$K36))/1000000)</f>
        <v>4689.5241545454546</v>
      </c>
      <c r="Y224" s="68">
        <f>IF(Y163="","",((Y163*'Ship &amp; EF Parameters'!$I36)+(Y163*'Ship &amp; EF Parameters'!$J36)+(Y163*'Ship &amp; EF Parameters'!$K36))/1000000)</f>
        <v>5607.0397499999999</v>
      </c>
      <c r="Z224" s="66" t="str">
        <f>IF(Z163="","",((Z163*'Ship &amp; EF Parameters'!$I36)+(Z163*'Ship &amp; EF Parameters'!$J36)+(Z163*'Ship &amp; EF Parameters'!$K36))/1000000)</f>
        <v/>
      </c>
      <c r="AA224" s="67" t="str">
        <f>IF(AA163="","",((AA163*'Ship &amp; EF Parameters'!$I36)+(AA163*'Ship &amp; EF Parameters'!$J36)+(AA163*'Ship &amp; EF Parameters'!$K36))/1000000)</f>
        <v/>
      </c>
      <c r="AB224" s="67" t="str">
        <f>IF(AB163="","",((AB163*'Ship &amp; EF Parameters'!$I36)+(AB163*'Ship &amp; EF Parameters'!$J36)+(AB163*'Ship &amp; EF Parameters'!$K36))/1000000)</f>
        <v/>
      </c>
      <c r="AC224" s="67" t="str">
        <f>IF(AC163="","",((AC163*'Ship &amp; EF Parameters'!$I36)+(AC163*'Ship &amp; EF Parameters'!$J36)+(AC163*'Ship &amp; EF Parameters'!$K36))/1000000)</f>
        <v/>
      </c>
      <c r="AD224" s="67" t="str">
        <f>IF(AD163="","",((AD163*'Ship &amp; EF Parameters'!$I36)+(AD163*'Ship &amp; EF Parameters'!$J36)+(AD163*'Ship &amp; EF Parameters'!$K36))/1000000)</f>
        <v/>
      </c>
      <c r="AE224" s="67" t="str">
        <f>IF(AE163="","",((AE163*'Ship &amp; EF Parameters'!$I36)+(AE163*'Ship &amp; EF Parameters'!$J36)+(AE163*'Ship &amp; EF Parameters'!$K36))/1000000)</f>
        <v/>
      </c>
      <c r="AF224" s="67" t="str">
        <f>IF(AF163="","",((AF163*'Ship &amp; EF Parameters'!$I36)+(AF163*'Ship &amp; EF Parameters'!$J36)+(AF163*'Ship &amp; EF Parameters'!$K36))/1000000)</f>
        <v/>
      </c>
      <c r="AG224" s="67">
        <f>IF(AG163="","",((AG163*'Ship &amp; EF Parameters'!$I36)+(AG163*'Ship &amp; EF Parameters'!$J36)+(AG163*'Ship &amp; EF Parameters'!$K36))/1000000)</f>
        <v>6311.0501999999997</v>
      </c>
      <c r="AH224" s="67">
        <f>IF(AH163="","",((AH163*'Ship &amp; EF Parameters'!$I36)+(AH163*'Ship &amp; EF Parameters'!$J36)+(AH163*'Ship &amp; EF Parameters'!$K36))/1000000)</f>
        <v>7488.1111499999997</v>
      </c>
      <c r="AI224" s="67">
        <f>IF(AI163="","",((AI163*'Ship &amp; EF Parameters'!$I36)+(AI163*'Ship &amp; EF Parameters'!$J36)+(AI163*'Ship &amp; EF Parameters'!$K36))/1000000)</f>
        <v>8879.1831818181818</v>
      </c>
      <c r="AJ224" s="68">
        <f>IF(AJ163="","",((AJ163*'Ship &amp; EF Parameters'!$I36)+(AJ163*'Ship &amp; EF Parameters'!$J36)+(AJ163*'Ship &amp; EF Parameters'!$K36))/1000000)</f>
        <v>10548.46962</v>
      </c>
      <c r="AK224" s="66" t="str">
        <f>IF(AK163="","",((AK163*'Ship &amp; EF Parameters'!$I36)+(AK163*'Ship &amp; EF Parameters'!$J36)+(AK163*'Ship &amp; EF Parameters'!$K36))/1000000)</f>
        <v/>
      </c>
      <c r="AL224" s="67" t="str">
        <f>IF(AL163="","",((AL163*'Ship &amp; EF Parameters'!$I36)+(AL163*'Ship &amp; EF Parameters'!$J36)+(AL163*'Ship &amp; EF Parameters'!$K36))/1000000)</f>
        <v/>
      </c>
      <c r="AM224" s="67" t="str">
        <f>IF(AM163="","",((AM163*'Ship &amp; EF Parameters'!$I36)+(AM163*'Ship &amp; EF Parameters'!$J36)+(AM163*'Ship &amp; EF Parameters'!$K36))/1000000)</f>
        <v/>
      </c>
      <c r="AN224" s="67" t="str">
        <f>IF(AN163="","",((AN163*'Ship &amp; EF Parameters'!$I36)+(AN163*'Ship &amp; EF Parameters'!$J36)+(AN163*'Ship &amp; EF Parameters'!$K36))/1000000)</f>
        <v/>
      </c>
      <c r="AO224" s="67" t="str">
        <f>IF(AO163="","",((AO163*'Ship &amp; EF Parameters'!$I36)+(AO163*'Ship &amp; EF Parameters'!$J36)+(AO163*'Ship &amp; EF Parameters'!$K36))/1000000)</f>
        <v/>
      </c>
      <c r="AP224" s="67" t="str">
        <f>IF(AP163="","",((AP163*'Ship &amp; EF Parameters'!$I36)+(AP163*'Ship &amp; EF Parameters'!$J36)+(AP163*'Ship &amp; EF Parameters'!$K36))/1000000)</f>
        <v/>
      </c>
      <c r="AQ224" s="67" t="str">
        <f>IF(AQ163="","",((AQ163*'Ship &amp; EF Parameters'!$I36)+(AQ163*'Ship &amp; EF Parameters'!$J36)+(AQ163*'Ship &amp; EF Parameters'!$K36))/1000000)</f>
        <v/>
      </c>
      <c r="AR224" s="67">
        <f>IF(AR163="","",((AR163*'Ship &amp; EF Parameters'!$I36)+(AR163*'Ship &amp; EF Parameters'!$J36)+(AR163*'Ship &amp; EF Parameters'!$K36))/1000000)</f>
        <v>9427.6182000000026</v>
      </c>
      <c r="AS224" s="67">
        <f>IF(AS163="","",((AS163*'Ship &amp; EF Parameters'!$I36)+(AS163*'Ship &amp; EF Parameters'!$J36)+(AS163*'Ship &amp; EF Parameters'!$K36))/1000000)</f>
        <v>11141.730600000001</v>
      </c>
      <c r="AT224" s="67">
        <f>IF(AT163="","",((AT163*'Ship &amp; EF Parameters'!$I36)+(AT163*'Ship &amp; EF Parameters'!$J36)+(AT163*'Ship &amp; EF Parameters'!$K36))/1000000)</f>
        <v>13167.4998</v>
      </c>
      <c r="AU224" s="68">
        <f>IF(AU163="","",((AU163*'Ship &amp; EF Parameters'!$I36)+(AU163*'Ship &amp; EF Parameters'!$J36)+(AU163*'Ship &amp; EF Parameters'!$K36))/1000000)</f>
        <v>15598.422839999999</v>
      </c>
      <c r="AV224" s="66" t="str">
        <f>IF(AV163="","",((AV163*'Ship &amp; EF Parameters'!$I36)+(AV163*'Ship &amp; EF Parameters'!$J36)+(AV163*'Ship &amp; EF Parameters'!$K36))/1000000)</f>
        <v/>
      </c>
      <c r="AW224" s="67" t="str">
        <f>IF(AW163="","",((AW163*'Ship &amp; EF Parameters'!$I36)+(AW163*'Ship &amp; EF Parameters'!$J36)+(AW163*'Ship &amp; EF Parameters'!$K36))/1000000)</f>
        <v/>
      </c>
      <c r="AX224" s="67" t="str">
        <f>IF(AX163="","",((AX163*'Ship &amp; EF Parameters'!$I36)+(AX163*'Ship &amp; EF Parameters'!$J36)+(AX163*'Ship &amp; EF Parameters'!$K36))/1000000)</f>
        <v/>
      </c>
      <c r="AY224" s="67" t="str">
        <f>IF(AY163="","",((AY163*'Ship &amp; EF Parameters'!$I36)+(AY163*'Ship &amp; EF Parameters'!$J36)+(AY163*'Ship &amp; EF Parameters'!$K36))/1000000)</f>
        <v/>
      </c>
      <c r="AZ224" s="67" t="str">
        <f>IF(AZ163="","",((AZ163*'Ship &amp; EF Parameters'!$I36)+(AZ163*'Ship &amp; EF Parameters'!$J36)+(AZ163*'Ship &amp; EF Parameters'!$K36))/1000000)</f>
        <v/>
      </c>
      <c r="BA224" s="67" t="str">
        <f>IF(BA163="","",((BA163*'Ship &amp; EF Parameters'!$I36)+(BA163*'Ship &amp; EF Parameters'!$J36)+(BA163*'Ship &amp; EF Parameters'!$K36))/1000000)</f>
        <v/>
      </c>
      <c r="BB224" s="67" t="str">
        <f>IF(BB163="","",((BB163*'Ship &amp; EF Parameters'!$I36)+(BB163*'Ship &amp; EF Parameters'!$J36)+(BB163*'Ship &amp; EF Parameters'!$K36))/1000000)</f>
        <v/>
      </c>
      <c r="BC224" s="67">
        <f>IF(BC163="","",((BC163*'Ship &amp; EF Parameters'!$I36)+(BC163*'Ship &amp; EF Parameters'!$J36)+(BC163*'Ship &amp; EF Parameters'!$K36))/1000000)</f>
        <v>12243.659999999998</v>
      </c>
      <c r="BD224" s="67">
        <f>IF(BD163="","",((BD163*'Ship &amp; EF Parameters'!$I36)+(BD163*'Ship &amp; EF Parameters'!$J36)+(BD163*'Ship &amp; EF Parameters'!$K36))/1000000)</f>
        <v>14469.78</v>
      </c>
      <c r="BE224" s="67">
        <f>IF(BE163="","",((BE163*'Ship &amp; EF Parameters'!$I36)+(BE163*'Ship &amp; EF Parameters'!$J36)+(BE163*'Ship &amp; EF Parameters'!$K36))/1000000)</f>
        <v>17100.649090909094</v>
      </c>
      <c r="BF224" s="68">
        <f>IF(BF163="","",((BF163*'Ship &amp; EF Parameters'!$I36)+(BF163*'Ship &amp; EF Parameters'!$J36)+(BF163*'Ship &amp; EF Parameters'!$K36))/1000000)</f>
        <v>20981.181</v>
      </c>
      <c r="BG224" s="41"/>
      <c r="BH224" s="41"/>
      <c r="BI224" s="41"/>
      <c r="BJ224" s="41"/>
      <c r="BK224" s="41"/>
      <c r="BL224" s="41"/>
      <c r="BM224" s="41"/>
      <c r="BN224" s="41"/>
      <c r="BO224" s="41"/>
      <c r="BP224" s="41"/>
      <c r="BQ224" s="41"/>
      <c r="BR224" s="41"/>
      <c r="BS224" s="41"/>
      <c r="BT224" s="41"/>
      <c r="BU224" s="41"/>
      <c r="BV224" s="41"/>
      <c r="BW224" s="41"/>
      <c r="BX224" s="41"/>
      <c r="BY224" s="41"/>
    </row>
    <row r="225" spans="1:77" s="40" customFormat="1">
      <c r="A225" s="58" t="str">
        <f>A$20</f>
        <v>Bulk</v>
      </c>
      <c r="B225" s="59" t="str">
        <f t="shared" si="201"/>
        <v>Handymax</v>
      </c>
      <c r="C225" s="59"/>
      <c r="D225" s="69" t="str">
        <f>IF(D164="","",((D164*'Ship &amp; EF Parameters'!$I37)+(D164*'Ship &amp; EF Parameters'!$J37)+(D164*'Ship &amp; EF Parameters'!$K37))/1000000)</f>
        <v/>
      </c>
      <c r="E225" s="70" t="str">
        <f>IF(E164="","",((E164*'Ship &amp; EF Parameters'!$I37)+(E164*'Ship &amp; EF Parameters'!$J37)+(E164*'Ship &amp; EF Parameters'!$K37))/1000000)</f>
        <v/>
      </c>
      <c r="F225" s="70" t="str">
        <f>IF(F164="","",((F164*'Ship &amp; EF Parameters'!$I37)+(F164*'Ship &amp; EF Parameters'!$J37)+(F164*'Ship &amp; EF Parameters'!$K37))/1000000)</f>
        <v/>
      </c>
      <c r="G225" s="70" t="str">
        <f>IF(G164="","",((G164*'Ship &amp; EF Parameters'!$I37)+(G164*'Ship &amp; EF Parameters'!$J37)+(G164*'Ship &amp; EF Parameters'!$K37))/1000000)</f>
        <v/>
      </c>
      <c r="H225" s="70" t="str">
        <f>IF(H164="","",((H164*'Ship &amp; EF Parameters'!$I37)+(H164*'Ship &amp; EF Parameters'!$J37)+(H164*'Ship &amp; EF Parameters'!$K37))/1000000)</f>
        <v/>
      </c>
      <c r="I225" s="70" t="str">
        <f>IF(I164="","",((I164*'Ship &amp; EF Parameters'!$I37)+(I164*'Ship &amp; EF Parameters'!$J37)+(I164*'Ship &amp; EF Parameters'!$K37))/1000000)</f>
        <v/>
      </c>
      <c r="J225" s="70" t="str">
        <f>IF(J164="","",((J164*'Ship &amp; EF Parameters'!$I37)+(J164*'Ship &amp; EF Parameters'!$J37)+(J164*'Ship &amp; EF Parameters'!$K37))/1000000)</f>
        <v/>
      </c>
      <c r="K225" s="70" t="str">
        <f>IF(K164="","",((K164*'Ship &amp; EF Parameters'!$I37)+(K164*'Ship &amp; EF Parameters'!$J37)+(K164*'Ship &amp; EF Parameters'!$K37))/1000000)</f>
        <v/>
      </c>
      <c r="L225" s="70" t="str">
        <f>IF(L164="","",((L164*'Ship &amp; EF Parameters'!$I37)+(L164*'Ship &amp; EF Parameters'!$J37)+(L164*'Ship &amp; EF Parameters'!$K37))/1000000)</f>
        <v/>
      </c>
      <c r="M225" s="70" t="str">
        <f>IF(M164="","",((M164*'Ship &amp; EF Parameters'!$I37)+(M164*'Ship &amp; EF Parameters'!$J37)+(M164*'Ship &amp; EF Parameters'!$K37))/1000000)</f>
        <v/>
      </c>
      <c r="N225" s="71" t="str">
        <f>IF(N164="","",((N164*'Ship &amp; EF Parameters'!$I37)+(N164*'Ship &amp; EF Parameters'!$J37)+(N164*'Ship &amp; EF Parameters'!$K37))/1000000)</f>
        <v/>
      </c>
      <c r="O225" s="69" t="str">
        <f>IF(O164="","",((O164*'Ship &amp; EF Parameters'!$I37)+(O164*'Ship &amp; EF Parameters'!$J37)+(O164*'Ship &amp; EF Parameters'!$K37))/1000000)</f>
        <v/>
      </c>
      <c r="P225" s="70" t="str">
        <f>IF(P164="","",((P164*'Ship &amp; EF Parameters'!$I37)+(P164*'Ship &amp; EF Parameters'!$J37)+(P164*'Ship &amp; EF Parameters'!$K37))/1000000)</f>
        <v/>
      </c>
      <c r="Q225" s="70" t="str">
        <f>IF(Q164="","",((Q164*'Ship &amp; EF Parameters'!$I37)+(Q164*'Ship &amp; EF Parameters'!$J37)+(Q164*'Ship &amp; EF Parameters'!$K37))/1000000)</f>
        <v/>
      </c>
      <c r="R225" s="70" t="str">
        <f>IF(R164="","",((R164*'Ship &amp; EF Parameters'!$I37)+(R164*'Ship &amp; EF Parameters'!$J37)+(R164*'Ship &amp; EF Parameters'!$K37))/1000000)</f>
        <v/>
      </c>
      <c r="S225" s="70" t="str">
        <f>IF(S164="","",((S164*'Ship &amp; EF Parameters'!$I37)+(S164*'Ship &amp; EF Parameters'!$J37)+(S164*'Ship &amp; EF Parameters'!$K37))/1000000)</f>
        <v/>
      </c>
      <c r="T225" s="70" t="str">
        <f>IF(T164="","",((T164*'Ship &amp; EF Parameters'!$I37)+(T164*'Ship &amp; EF Parameters'!$J37)+(T164*'Ship &amp; EF Parameters'!$K37))/1000000)</f>
        <v/>
      </c>
      <c r="U225" s="70" t="str">
        <f>IF(U164="","",((U164*'Ship &amp; EF Parameters'!$I37)+(U164*'Ship &amp; EF Parameters'!$J37)+(U164*'Ship &amp; EF Parameters'!$K37))/1000000)</f>
        <v/>
      </c>
      <c r="V225" s="70" t="str">
        <f>IF(V164="","",((V164*'Ship &amp; EF Parameters'!$I37)+(V164*'Ship &amp; EF Parameters'!$J37)+(V164*'Ship &amp; EF Parameters'!$K37))/1000000)</f>
        <v/>
      </c>
      <c r="W225" s="70" t="str">
        <f>IF(W164="","",((W164*'Ship &amp; EF Parameters'!$I37)+(W164*'Ship &amp; EF Parameters'!$J37)+(W164*'Ship &amp; EF Parameters'!$K37))/1000000)</f>
        <v/>
      </c>
      <c r="X225" s="70" t="str">
        <f>IF(X164="","",((X164*'Ship &amp; EF Parameters'!$I37)+(X164*'Ship &amp; EF Parameters'!$J37)+(X164*'Ship &amp; EF Parameters'!$K37))/1000000)</f>
        <v/>
      </c>
      <c r="Y225" s="71" t="str">
        <f>IF(Y164="","",((Y164*'Ship &amp; EF Parameters'!$I37)+(Y164*'Ship &amp; EF Parameters'!$J37)+(Y164*'Ship &amp; EF Parameters'!$K37))/1000000)</f>
        <v/>
      </c>
      <c r="Z225" s="69" t="str">
        <f>IF(Z164="","",((Z164*'Ship &amp; EF Parameters'!$I37)+(Z164*'Ship &amp; EF Parameters'!$J37)+(Z164*'Ship &amp; EF Parameters'!$K37))/1000000)</f>
        <v/>
      </c>
      <c r="AA225" s="70" t="str">
        <f>IF(AA164="","",((AA164*'Ship &amp; EF Parameters'!$I37)+(AA164*'Ship &amp; EF Parameters'!$J37)+(AA164*'Ship &amp; EF Parameters'!$K37))/1000000)</f>
        <v/>
      </c>
      <c r="AB225" s="70" t="str">
        <f>IF(AB164="","",((AB164*'Ship &amp; EF Parameters'!$I37)+(AB164*'Ship &amp; EF Parameters'!$J37)+(AB164*'Ship &amp; EF Parameters'!$K37))/1000000)</f>
        <v/>
      </c>
      <c r="AC225" s="70" t="str">
        <f>IF(AC164="","",((AC164*'Ship &amp; EF Parameters'!$I37)+(AC164*'Ship &amp; EF Parameters'!$J37)+(AC164*'Ship &amp; EF Parameters'!$K37))/1000000)</f>
        <v/>
      </c>
      <c r="AD225" s="70" t="str">
        <f>IF(AD164="","",((AD164*'Ship &amp; EF Parameters'!$I37)+(AD164*'Ship &amp; EF Parameters'!$J37)+(AD164*'Ship &amp; EF Parameters'!$K37))/1000000)</f>
        <v/>
      </c>
      <c r="AE225" s="70" t="str">
        <f>IF(AE164="","",((AE164*'Ship &amp; EF Parameters'!$I37)+(AE164*'Ship &amp; EF Parameters'!$J37)+(AE164*'Ship &amp; EF Parameters'!$K37))/1000000)</f>
        <v/>
      </c>
      <c r="AF225" s="70" t="str">
        <f>IF(AF164="","",((AF164*'Ship &amp; EF Parameters'!$I37)+(AF164*'Ship &amp; EF Parameters'!$J37)+(AF164*'Ship &amp; EF Parameters'!$K37))/1000000)</f>
        <v/>
      </c>
      <c r="AG225" s="70" t="str">
        <f>IF(AG164="","",((AG164*'Ship &amp; EF Parameters'!$I37)+(AG164*'Ship &amp; EF Parameters'!$J37)+(AG164*'Ship &amp; EF Parameters'!$K37))/1000000)</f>
        <v/>
      </c>
      <c r="AH225" s="70" t="str">
        <f>IF(AH164="","",((AH164*'Ship &amp; EF Parameters'!$I37)+(AH164*'Ship &amp; EF Parameters'!$J37)+(AH164*'Ship &amp; EF Parameters'!$K37))/1000000)</f>
        <v/>
      </c>
      <c r="AI225" s="70" t="str">
        <f>IF(AI164="","",((AI164*'Ship &amp; EF Parameters'!$I37)+(AI164*'Ship &amp; EF Parameters'!$J37)+(AI164*'Ship &amp; EF Parameters'!$K37))/1000000)</f>
        <v/>
      </c>
      <c r="AJ225" s="71" t="str">
        <f>IF(AJ164="","",((AJ164*'Ship &amp; EF Parameters'!$I37)+(AJ164*'Ship &amp; EF Parameters'!$J37)+(AJ164*'Ship &amp; EF Parameters'!$K37))/1000000)</f>
        <v/>
      </c>
      <c r="AK225" s="69" t="str">
        <f>IF(AK164="","",((AK164*'Ship &amp; EF Parameters'!$I37)+(AK164*'Ship &amp; EF Parameters'!$J37)+(AK164*'Ship &amp; EF Parameters'!$K37))/1000000)</f>
        <v/>
      </c>
      <c r="AL225" s="70" t="str">
        <f>IF(AL164="","",((AL164*'Ship &amp; EF Parameters'!$I37)+(AL164*'Ship &amp; EF Parameters'!$J37)+(AL164*'Ship &amp; EF Parameters'!$K37))/1000000)</f>
        <v/>
      </c>
      <c r="AM225" s="70" t="str">
        <f>IF(AM164="","",((AM164*'Ship &amp; EF Parameters'!$I37)+(AM164*'Ship &amp; EF Parameters'!$J37)+(AM164*'Ship &amp; EF Parameters'!$K37))/1000000)</f>
        <v/>
      </c>
      <c r="AN225" s="70" t="str">
        <f>IF(AN164="","",((AN164*'Ship &amp; EF Parameters'!$I37)+(AN164*'Ship &amp; EF Parameters'!$J37)+(AN164*'Ship &amp; EF Parameters'!$K37))/1000000)</f>
        <v/>
      </c>
      <c r="AO225" s="70" t="str">
        <f>IF(AO164="","",((AO164*'Ship &amp; EF Parameters'!$I37)+(AO164*'Ship &amp; EF Parameters'!$J37)+(AO164*'Ship &amp; EF Parameters'!$K37))/1000000)</f>
        <v/>
      </c>
      <c r="AP225" s="70" t="str">
        <f>IF(AP164="","",((AP164*'Ship &amp; EF Parameters'!$I37)+(AP164*'Ship &amp; EF Parameters'!$J37)+(AP164*'Ship &amp; EF Parameters'!$K37))/1000000)</f>
        <v/>
      </c>
      <c r="AQ225" s="70" t="str">
        <f>IF(AQ164="","",((AQ164*'Ship &amp; EF Parameters'!$I37)+(AQ164*'Ship &amp; EF Parameters'!$J37)+(AQ164*'Ship &amp; EF Parameters'!$K37))/1000000)</f>
        <v/>
      </c>
      <c r="AR225" s="70" t="str">
        <f>IF(AR164="","",((AR164*'Ship &amp; EF Parameters'!$I37)+(AR164*'Ship &amp; EF Parameters'!$J37)+(AR164*'Ship &amp; EF Parameters'!$K37))/1000000)</f>
        <v/>
      </c>
      <c r="AS225" s="70" t="str">
        <f>IF(AS164="","",((AS164*'Ship &amp; EF Parameters'!$I37)+(AS164*'Ship &amp; EF Parameters'!$J37)+(AS164*'Ship &amp; EF Parameters'!$K37))/1000000)</f>
        <v/>
      </c>
      <c r="AT225" s="70" t="str">
        <f>IF(AT164="","",((AT164*'Ship &amp; EF Parameters'!$I37)+(AT164*'Ship &amp; EF Parameters'!$J37)+(AT164*'Ship &amp; EF Parameters'!$K37))/1000000)</f>
        <v/>
      </c>
      <c r="AU225" s="71" t="str">
        <f>IF(AU164="","",((AU164*'Ship &amp; EF Parameters'!$I37)+(AU164*'Ship &amp; EF Parameters'!$J37)+(AU164*'Ship &amp; EF Parameters'!$K37))/1000000)</f>
        <v/>
      </c>
      <c r="AV225" s="69" t="str">
        <f>IF(AV164="","",((AV164*'Ship &amp; EF Parameters'!$I37)+(AV164*'Ship &amp; EF Parameters'!$J37)+(AV164*'Ship &amp; EF Parameters'!$K37))/1000000)</f>
        <v/>
      </c>
      <c r="AW225" s="70" t="str">
        <f>IF(AW164="","",((AW164*'Ship &amp; EF Parameters'!$I37)+(AW164*'Ship &amp; EF Parameters'!$J37)+(AW164*'Ship &amp; EF Parameters'!$K37))/1000000)</f>
        <v/>
      </c>
      <c r="AX225" s="70" t="str">
        <f>IF(AX164="","",((AX164*'Ship &amp; EF Parameters'!$I37)+(AX164*'Ship &amp; EF Parameters'!$J37)+(AX164*'Ship &amp; EF Parameters'!$K37))/1000000)</f>
        <v/>
      </c>
      <c r="AY225" s="70" t="str">
        <f>IF(AY164="","",((AY164*'Ship &amp; EF Parameters'!$I37)+(AY164*'Ship &amp; EF Parameters'!$J37)+(AY164*'Ship &amp; EF Parameters'!$K37))/1000000)</f>
        <v/>
      </c>
      <c r="AZ225" s="70" t="str">
        <f>IF(AZ164="","",((AZ164*'Ship &amp; EF Parameters'!$I37)+(AZ164*'Ship &amp; EF Parameters'!$J37)+(AZ164*'Ship &amp; EF Parameters'!$K37))/1000000)</f>
        <v/>
      </c>
      <c r="BA225" s="70" t="str">
        <f>IF(BA164="","",((BA164*'Ship &amp; EF Parameters'!$I37)+(BA164*'Ship &amp; EF Parameters'!$J37)+(BA164*'Ship &amp; EF Parameters'!$K37))/1000000)</f>
        <v/>
      </c>
      <c r="BB225" s="70" t="str">
        <f>IF(BB164="","",((BB164*'Ship &amp; EF Parameters'!$I37)+(BB164*'Ship &amp; EF Parameters'!$J37)+(BB164*'Ship &amp; EF Parameters'!$K37))/1000000)</f>
        <v/>
      </c>
      <c r="BC225" s="70" t="str">
        <f>IF(BC164="","",((BC164*'Ship &amp; EF Parameters'!$I37)+(BC164*'Ship &amp; EF Parameters'!$J37)+(BC164*'Ship &amp; EF Parameters'!$K37))/1000000)</f>
        <v/>
      </c>
      <c r="BD225" s="70" t="str">
        <f>IF(BD164="","",((BD164*'Ship &amp; EF Parameters'!$I37)+(BD164*'Ship &amp; EF Parameters'!$J37)+(BD164*'Ship &amp; EF Parameters'!$K37))/1000000)</f>
        <v/>
      </c>
      <c r="BE225" s="70" t="str">
        <f>IF(BE164="","",((BE164*'Ship &amp; EF Parameters'!$I37)+(BE164*'Ship &amp; EF Parameters'!$J37)+(BE164*'Ship &amp; EF Parameters'!$K37))/1000000)</f>
        <v/>
      </c>
      <c r="BF225" s="71" t="str">
        <f>IF(BF164="","",((BF164*'Ship &amp; EF Parameters'!$I37)+(BF164*'Ship &amp; EF Parameters'!$J37)+(BF164*'Ship &amp; EF Parameters'!$K37))/1000000)</f>
        <v/>
      </c>
      <c r="BG225" s="41"/>
      <c r="BH225" s="41"/>
      <c r="BI225" s="41"/>
      <c r="BJ225" s="41"/>
      <c r="BK225" s="41"/>
      <c r="BL225" s="41"/>
      <c r="BM225" s="41"/>
      <c r="BN225" s="41"/>
      <c r="BO225" s="41"/>
      <c r="BP225" s="41"/>
      <c r="BQ225" s="41"/>
      <c r="BR225" s="41"/>
      <c r="BS225" s="41"/>
      <c r="BT225" s="41"/>
      <c r="BU225" s="41"/>
      <c r="BV225" s="41"/>
      <c r="BW225" s="41"/>
      <c r="BX225" s="41"/>
      <c r="BY225" s="41"/>
    </row>
    <row r="226" spans="1:77" s="40" customFormat="1">
      <c r="A226" s="49"/>
      <c r="B226" s="50" t="str">
        <f t="shared" si="201"/>
        <v>Panamax</v>
      </c>
      <c r="C226" s="50"/>
      <c r="D226" s="63" t="str">
        <f>IF(D165="","",((D165*'Ship &amp; EF Parameters'!$I38)+(D165*'Ship &amp; EF Parameters'!$J38)+(D165*'Ship &amp; EF Parameters'!$K38))/1000000)</f>
        <v/>
      </c>
      <c r="E226" s="64" t="str">
        <f>IF(E165="","",((E165*'Ship &amp; EF Parameters'!$I38)+(E165*'Ship &amp; EF Parameters'!$J38)+(E165*'Ship &amp; EF Parameters'!$K38))/1000000)</f>
        <v/>
      </c>
      <c r="F226" s="64" t="str">
        <f>IF(F165="","",((F165*'Ship &amp; EF Parameters'!$I38)+(F165*'Ship &amp; EF Parameters'!$J38)+(F165*'Ship &amp; EF Parameters'!$K38))/1000000)</f>
        <v/>
      </c>
      <c r="G226" s="64" t="str">
        <f>IF(G165="","",((G165*'Ship &amp; EF Parameters'!$I38)+(G165*'Ship &amp; EF Parameters'!$J38)+(G165*'Ship &amp; EF Parameters'!$K38))/1000000)</f>
        <v/>
      </c>
      <c r="H226" s="64" t="str">
        <f>IF(H165="","",((H165*'Ship &amp; EF Parameters'!$I38)+(H165*'Ship &amp; EF Parameters'!$J38)+(H165*'Ship &amp; EF Parameters'!$K38))/1000000)</f>
        <v/>
      </c>
      <c r="I226" s="64" t="str">
        <f>IF(I165="","",((I165*'Ship &amp; EF Parameters'!$I38)+(I165*'Ship &amp; EF Parameters'!$J38)+(I165*'Ship &amp; EF Parameters'!$K38))/1000000)</f>
        <v/>
      </c>
      <c r="J226" s="64" t="str">
        <f>IF(J165="","",((J165*'Ship &amp; EF Parameters'!$I38)+(J165*'Ship &amp; EF Parameters'!$J38)+(J165*'Ship &amp; EF Parameters'!$K38))/1000000)</f>
        <v/>
      </c>
      <c r="K226" s="64" t="str">
        <f>IF(K165="","",((K165*'Ship &amp; EF Parameters'!$I38)+(K165*'Ship &amp; EF Parameters'!$J38)+(K165*'Ship &amp; EF Parameters'!$K38))/1000000)</f>
        <v/>
      </c>
      <c r="L226" s="64" t="str">
        <f>IF(L165="","",((L165*'Ship &amp; EF Parameters'!$I38)+(L165*'Ship &amp; EF Parameters'!$J38)+(L165*'Ship &amp; EF Parameters'!$K38))/1000000)</f>
        <v/>
      </c>
      <c r="M226" s="64" t="str">
        <f>IF(M165="","",((M165*'Ship &amp; EF Parameters'!$I38)+(M165*'Ship &amp; EF Parameters'!$J38)+(M165*'Ship &amp; EF Parameters'!$K38))/1000000)</f>
        <v/>
      </c>
      <c r="N226" s="65" t="str">
        <f>IF(N165="","",((N165*'Ship &amp; EF Parameters'!$I38)+(N165*'Ship &amp; EF Parameters'!$J38)+(N165*'Ship &amp; EF Parameters'!$K38))/1000000)</f>
        <v/>
      </c>
      <c r="O226" s="63" t="str">
        <f>IF(O165="","",((O165*'Ship &amp; EF Parameters'!$I38)+(O165*'Ship &amp; EF Parameters'!$J38)+(O165*'Ship &amp; EF Parameters'!$K38))/1000000)</f>
        <v/>
      </c>
      <c r="P226" s="64" t="str">
        <f>IF(P165="","",((P165*'Ship &amp; EF Parameters'!$I38)+(P165*'Ship &amp; EF Parameters'!$J38)+(P165*'Ship &amp; EF Parameters'!$K38))/1000000)</f>
        <v/>
      </c>
      <c r="Q226" s="64" t="str">
        <f>IF(Q165="","",((Q165*'Ship &amp; EF Parameters'!$I38)+(Q165*'Ship &amp; EF Parameters'!$J38)+(Q165*'Ship &amp; EF Parameters'!$K38))/1000000)</f>
        <v/>
      </c>
      <c r="R226" s="64" t="str">
        <f>IF(R165="","",((R165*'Ship &amp; EF Parameters'!$I38)+(R165*'Ship &amp; EF Parameters'!$J38)+(R165*'Ship &amp; EF Parameters'!$K38))/1000000)</f>
        <v/>
      </c>
      <c r="S226" s="64" t="str">
        <f>IF(S165="","",((S165*'Ship &amp; EF Parameters'!$I38)+(S165*'Ship &amp; EF Parameters'!$J38)+(S165*'Ship &amp; EF Parameters'!$K38))/1000000)</f>
        <v/>
      </c>
      <c r="T226" s="64" t="str">
        <f>IF(T165="","",((T165*'Ship &amp; EF Parameters'!$I38)+(T165*'Ship &amp; EF Parameters'!$J38)+(T165*'Ship &amp; EF Parameters'!$K38))/1000000)</f>
        <v/>
      </c>
      <c r="U226" s="64" t="str">
        <f>IF(U165="","",((U165*'Ship &amp; EF Parameters'!$I38)+(U165*'Ship &amp; EF Parameters'!$J38)+(U165*'Ship &amp; EF Parameters'!$K38))/1000000)</f>
        <v/>
      </c>
      <c r="V226" s="64" t="str">
        <f>IF(V165="","",((V165*'Ship &amp; EF Parameters'!$I38)+(V165*'Ship &amp; EF Parameters'!$J38)+(V165*'Ship &amp; EF Parameters'!$K38))/1000000)</f>
        <v/>
      </c>
      <c r="W226" s="64" t="str">
        <f>IF(W165="","",((W165*'Ship &amp; EF Parameters'!$I38)+(W165*'Ship &amp; EF Parameters'!$J38)+(W165*'Ship &amp; EF Parameters'!$K38))/1000000)</f>
        <v/>
      </c>
      <c r="X226" s="64" t="str">
        <f>IF(X165="","",((X165*'Ship &amp; EF Parameters'!$I38)+(X165*'Ship &amp; EF Parameters'!$J38)+(X165*'Ship &amp; EF Parameters'!$K38))/1000000)</f>
        <v/>
      </c>
      <c r="Y226" s="65" t="str">
        <f>IF(Y165="","",((Y165*'Ship &amp; EF Parameters'!$I38)+(Y165*'Ship &amp; EF Parameters'!$J38)+(Y165*'Ship &amp; EF Parameters'!$K38))/1000000)</f>
        <v/>
      </c>
      <c r="Z226" s="63" t="str">
        <f>IF(Z165="","",((Z165*'Ship &amp; EF Parameters'!$I38)+(Z165*'Ship &amp; EF Parameters'!$J38)+(Z165*'Ship &amp; EF Parameters'!$K38))/1000000)</f>
        <v/>
      </c>
      <c r="AA226" s="64" t="str">
        <f>IF(AA165="","",((AA165*'Ship &amp; EF Parameters'!$I38)+(AA165*'Ship &amp; EF Parameters'!$J38)+(AA165*'Ship &amp; EF Parameters'!$K38))/1000000)</f>
        <v/>
      </c>
      <c r="AB226" s="64" t="str">
        <f>IF(AB165="","",((AB165*'Ship &amp; EF Parameters'!$I38)+(AB165*'Ship &amp; EF Parameters'!$J38)+(AB165*'Ship &amp; EF Parameters'!$K38))/1000000)</f>
        <v/>
      </c>
      <c r="AC226" s="64" t="str">
        <f>IF(AC165="","",((AC165*'Ship &amp; EF Parameters'!$I38)+(AC165*'Ship &amp; EF Parameters'!$J38)+(AC165*'Ship &amp; EF Parameters'!$K38))/1000000)</f>
        <v/>
      </c>
      <c r="AD226" s="64" t="str">
        <f>IF(AD165="","",((AD165*'Ship &amp; EF Parameters'!$I38)+(AD165*'Ship &amp; EF Parameters'!$J38)+(AD165*'Ship &amp; EF Parameters'!$K38))/1000000)</f>
        <v/>
      </c>
      <c r="AE226" s="64" t="str">
        <f>IF(AE165="","",((AE165*'Ship &amp; EF Parameters'!$I38)+(AE165*'Ship &amp; EF Parameters'!$J38)+(AE165*'Ship &amp; EF Parameters'!$K38))/1000000)</f>
        <v/>
      </c>
      <c r="AF226" s="64" t="str">
        <f>IF(AF165="","",((AF165*'Ship &amp; EF Parameters'!$I38)+(AF165*'Ship &amp; EF Parameters'!$J38)+(AF165*'Ship &amp; EF Parameters'!$K38))/1000000)</f>
        <v/>
      </c>
      <c r="AG226" s="64" t="str">
        <f>IF(AG165="","",((AG165*'Ship &amp; EF Parameters'!$I38)+(AG165*'Ship &amp; EF Parameters'!$J38)+(AG165*'Ship &amp; EF Parameters'!$K38))/1000000)</f>
        <v/>
      </c>
      <c r="AH226" s="64" t="str">
        <f>IF(AH165="","",((AH165*'Ship &amp; EF Parameters'!$I38)+(AH165*'Ship &amp; EF Parameters'!$J38)+(AH165*'Ship &amp; EF Parameters'!$K38))/1000000)</f>
        <v/>
      </c>
      <c r="AI226" s="64" t="str">
        <f>IF(AI165="","",((AI165*'Ship &amp; EF Parameters'!$I38)+(AI165*'Ship &amp; EF Parameters'!$J38)+(AI165*'Ship &amp; EF Parameters'!$K38))/1000000)</f>
        <v/>
      </c>
      <c r="AJ226" s="65" t="str">
        <f>IF(AJ165="","",((AJ165*'Ship &amp; EF Parameters'!$I38)+(AJ165*'Ship &amp; EF Parameters'!$J38)+(AJ165*'Ship &amp; EF Parameters'!$K38))/1000000)</f>
        <v/>
      </c>
      <c r="AK226" s="63" t="str">
        <f>IF(AK165="","",((AK165*'Ship &amp; EF Parameters'!$I38)+(AK165*'Ship &amp; EF Parameters'!$J38)+(AK165*'Ship &amp; EF Parameters'!$K38))/1000000)</f>
        <v/>
      </c>
      <c r="AL226" s="64" t="str">
        <f>IF(AL165="","",((AL165*'Ship &amp; EF Parameters'!$I38)+(AL165*'Ship &amp; EF Parameters'!$J38)+(AL165*'Ship &amp; EF Parameters'!$K38))/1000000)</f>
        <v/>
      </c>
      <c r="AM226" s="64" t="str">
        <f>IF(AM165="","",((AM165*'Ship &amp; EF Parameters'!$I38)+(AM165*'Ship &amp; EF Parameters'!$J38)+(AM165*'Ship &amp; EF Parameters'!$K38))/1000000)</f>
        <v/>
      </c>
      <c r="AN226" s="64" t="str">
        <f>IF(AN165="","",((AN165*'Ship &amp; EF Parameters'!$I38)+(AN165*'Ship &amp; EF Parameters'!$J38)+(AN165*'Ship &amp; EF Parameters'!$K38))/1000000)</f>
        <v/>
      </c>
      <c r="AO226" s="64" t="str">
        <f>IF(AO165="","",((AO165*'Ship &amp; EF Parameters'!$I38)+(AO165*'Ship &amp; EF Parameters'!$J38)+(AO165*'Ship &amp; EF Parameters'!$K38))/1000000)</f>
        <v/>
      </c>
      <c r="AP226" s="64" t="str">
        <f>IF(AP165="","",((AP165*'Ship &amp; EF Parameters'!$I38)+(AP165*'Ship &amp; EF Parameters'!$J38)+(AP165*'Ship &amp; EF Parameters'!$K38))/1000000)</f>
        <v/>
      </c>
      <c r="AQ226" s="64" t="str">
        <f>IF(AQ165="","",((AQ165*'Ship &amp; EF Parameters'!$I38)+(AQ165*'Ship &amp; EF Parameters'!$J38)+(AQ165*'Ship &amp; EF Parameters'!$K38))/1000000)</f>
        <v/>
      </c>
      <c r="AR226" s="64" t="str">
        <f>IF(AR165="","",((AR165*'Ship &amp; EF Parameters'!$I38)+(AR165*'Ship &amp; EF Parameters'!$J38)+(AR165*'Ship &amp; EF Parameters'!$K38))/1000000)</f>
        <v/>
      </c>
      <c r="AS226" s="64" t="str">
        <f>IF(AS165="","",((AS165*'Ship &amp; EF Parameters'!$I38)+(AS165*'Ship &amp; EF Parameters'!$J38)+(AS165*'Ship &amp; EF Parameters'!$K38))/1000000)</f>
        <v/>
      </c>
      <c r="AT226" s="64" t="str">
        <f>IF(AT165="","",((AT165*'Ship &amp; EF Parameters'!$I38)+(AT165*'Ship &amp; EF Parameters'!$J38)+(AT165*'Ship &amp; EF Parameters'!$K38))/1000000)</f>
        <v/>
      </c>
      <c r="AU226" s="65" t="str">
        <f>IF(AU165="","",((AU165*'Ship &amp; EF Parameters'!$I38)+(AU165*'Ship &amp; EF Parameters'!$J38)+(AU165*'Ship &amp; EF Parameters'!$K38))/1000000)</f>
        <v/>
      </c>
      <c r="AV226" s="63" t="str">
        <f>IF(AV165="","",((AV165*'Ship &amp; EF Parameters'!$I38)+(AV165*'Ship &amp; EF Parameters'!$J38)+(AV165*'Ship &amp; EF Parameters'!$K38))/1000000)</f>
        <v/>
      </c>
      <c r="AW226" s="64" t="str">
        <f>IF(AW165="","",((AW165*'Ship &amp; EF Parameters'!$I38)+(AW165*'Ship &amp; EF Parameters'!$J38)+(AW165*'Ship &amp; EF Parameters'!$K38))/1000000)</f>
        <v/>
      </c>
      <c r="AX226" s="64" t="str">
        <f>IF(AX165="","",((AX165*'Ship &amp; EF Parameters'!$I38)+(AX165*'Ship &amp; EF Parameters'!$J38)+(AX165*'Ship &amp; EF Parameters'!$K38))/1000000)</f>
        <v/>
      </c>
      <c r="AY226" s="64" t="str">
        <f>IF(AY165="","",((AY165*'Ship &amp; EF Parameters'!$I38)+(AY165*'Ship &amp; EF Parameters'!$J38)+(AY165*'Ship &amp; EF Parameters'!$K38))/1000000)</f>
        <v/>
      </c>
      <c r="AZ226" s="64" t="str">
        <f>IF(AZ165="","",((AZ165*'Ship &amp; EF Parameters'!$I38)+(AZ165*'Ship &amp; EF Parameters'!$J38)+(AZ165*'Ship &amp; EF Parameters'!$K38))/1000000)</f>
        <v/>
      </c>
      <c r="BA226" s="64" t="str">
        <f>IF(BA165="","",((BA165*'Ship &amp; EF Parameters'!$I38)+(BA165*'Ship &amp; EF Parameters'!$J38)+(BA165*'Ship &amp; EF Parameters'!$K38))/1000000)</f>
        <v/>
      </c>
      <c r="BB226" s="64" t="str">
        <f>IF(BB165="","",((BB165*'Ship &amp; EF Parameters'!$I38)+(BB165*'Ship &amp; EF Parameters'!$J38)+(BB165*'Ship &amp; EF Parameters'!$K38))/1000000)</f>
        <v/>
      </c>
      <c r="BC226" s="64" t="str">
        <f>IF(BC165="","",((BC165*'Ship &amp; EF Parameters'!$I38)+(BC165*'Ship &amp; EF Parameters'!$J38)+(BC165*'Ship &amp; EF Parameters'!$K38))/1000000)</f>
        <v/>
      </c>
      <c r="BD226" s="64" t="str">
        <f>IF(BD165="","",((BD165*'Ship &amp; EF Parameters'!$I38)+(BD165*'Ship &amp; EF Parameters'!$J38)+(BD165*'Ship &amp; EF Parameters'!$K38))/1000000)</f>
        <v/>
      </c>
      <c r="BE226" s="64" t="str">
        <f>IF(BE165="","",((BE165*'Ship &amp; EF Parameters'!$I38)+(BE165*'Ship &amp; EF Parameters'!$J38)+(BE165*'Ship &amp; EF Parameters'!$K38))/1000000)</f>
        <v/>
      </c>
      <c r="BF226" s="65" t="str">
        <f>IF(BF165="","",((BF165*'Ship &amp; EF Parameters'!$I38)+(BF165*'Ship &amp; EF Parameters'!$J38)+(BF165*'Ship &amp; EF Parameters'!$K38))/1000000)</f>
        <v/>
      </c>
      <c r="BG226" s="41"/>
      <c r="BH226" s="41"/>
      <c r="BI226" s="41"/>
      <c r="BJ226" s="41"/>
      <c r="BK226" s="41"/>
      <c r="BL226" s="41"/>
      <c r="BM226" s="41"/>
      <c r="BN226" s="41"/>
      <c r="BO226" s="41"/>
      <c r="BP226" s="41"/>
      <c r="BQ226" s="41"/>
      <c r="BR226" s="41"/>
      <c r="BS226" s="41"/>
      <c r="BT226" s="41"/>
      <c r="BU226" s="41"/>
      <c r="BV226" s="41"/>
      <c r="BW226" s="41"/>
      <c r="BX226" s="41"/>
      <c r="BY226" s="41"/>
    </row>
    <row r="227" spans="1:77" s="40" customFormat="1">
      <c r="A227" s="49"/>
      <c r="B227" s="54" t="str">
        <f t="shared" si="201"/>
        <v>Capesize</v>
      </c>
      <c r="C227" s="54"/>
      <c r="D227" s="66" t="str">
        <f>IF(D166="","",((D166*'Ship &amp; EF Parameters'!$I39)+(D166*'Ship &amp; EF Parameters'!$J39)+(D166*'Ship &amp; EF Parameters'!$K39))/1000000)</f>
        <v/>
      </c>
      <c r="E227" s="67" t="str">
        <f>IF(E166="","",((E166*'Ship &amp; EF Parameters'!$I39)+(E166*'Ship &amp; EF Parameters'!$J39)+(E166*'Ship &amp; EF Parameters'!$K39))/1000000)</f>
        <v/>
      </c>
      <c r="F227" s="67" t="str">
        <f>IF(F166="","",((F166*'Ship &amp; EF Parameters'!$I39)+(F166*'Ship &amp; EF Parameters'!$J39)+(F166*'Ship &amp; EF Parameters'!$K39))/1000000)</f>
        <v/>
      </c>
      <c r="G227" s="67" t="str">
        <f>IF(G166="","",((G166*'Ship &amp; EF Parameters'!$I39)+(G166*'Ship &amp; EF Parameters'!$J39)+(G166*'Ship &amp; EF Parameters'!$K39))/1000000)</f>
        <v/>
      </c>
      <c r="H227" s="67" t="str">
        <f>IF(H166="","",((H166*'Ship &amp; EF Parameters'!$I39)+(H166*'Ship &amp; EF Parameters'!$J39)+(H166*'Ship &amp; EF Parameters'!$K39))/1000000)</f>
        <v/>
      </c>
      <c r="I227" s="67" t="str">
        <f>IF(I166="","",((I166*'Ship &amp; EF Parameters'!$I39)+(I166*'Ship &amp; EF Parameters'!$J39)+(I166*'Ship &amp; EF Parameters'!$K39))/1000000)</f>
        <v/>
      </c>
      <c r="J227" s="67" t="str">
        <f>IF(J166="","",((J166*'Ship &amp; EF Parameters'!$I39)+(J166*'Ship &amp; EF Parameters'!$J39)+(J166*'Ship &amp; EF Parameters'!$K39))/1000000)</f>
        <v/>
      </c>
      <c r="K227" s="67" t="str">
        <f>IF(K166="","",((K166*'Ship &amp; EF Parameters'!$I39)+(K166*'Ship &amp; EF Parameters'!$J39)+(K166*'Ship &amp; EF Parameters'!$K39))/1000000)</f>
        <v/>
      </c>
      <c r="L227" s="67" t="str">
        <f>IF(L166="","",((L166*'Ship &amp; EF Parameters'!$I39)+(L166*'Ship &amp; EF Parameters'!$J39)+(L166*'Ship &amp; EF Parameters'!$K39))/1000000)</f>
        <v/>
      </c>
      <c r="M227" s="67" t="str">
        <f>IF(M166="","",((M166*'Ship &amp; EF Parameters'!$I39)+(M166*'Ship &amp; EF Parameters'!$J39)+(M166*'Ship &amp; EF Parameters'!$K39))/1000000)</f>
        <v/>
      </c>
      <c r="N227" s="68" t="str">
        <f>IF(N166="","",((N166*'Ship &amp; EF Parameters'!$I39)+(N166*'Ship &amp; EF Parameters'!$J39)+(N166*'Ship &amp; EF Parameters'!$K39))/1000000)</f>
        <v/>
      </c>
      <c r="O227" s="66" t="str">
        <f>IF(O166="","",((O166*'Ship &amp; EF Parameters'!$I39)+(O166*'Ship &amp; EF Parameters'!$J39)+(O166*'Ship &amp; EF Parameters'!$K39))/1000000)</f>
        <v/>
      </c>
      <c r="P227" s="67" t="str">
        <f>IF(P166="","",((P166*'Ship &amp; EF Parameters'!$I39)+(P166*'Ship &amp; EF Parameters'!$J39)+(P166*'Ship &amp; EF Parameters'!$K39))/1000000)</f>
        <v/>
      </c>
      <c r="Q227" s="67" t="str">
        <f>IF(Q166="","",((Q166*'Ship &amp; EF Parameters'!$I39)+(Q166*'Ship &amp; EF Parameters'!$J39)+(Q166*'Ship &amp; EF Parameters'!$K39))/1000000)</f>
        <v/>
      </c>
      <c r="R227" s="67" t="str">
        <f>IF(R166="","",((R166*'Ship &amp; EF Parameters'!$I39)+(R166*'Ship &amp; EF Parameters'!$J39)+(R166*'Ship &amp; EF Parameters'!$K39))/1000000)</f>
        <v/>
      </c>
      <c r="S227" s="67" t="str">
        <f>IF(S166="","",((S166*'Ship &amp; EF Parameters'!$I39)+(S166*'Ship &amp; EF Parameters'!$J39)+(S166*'Ship &amp; EF Parameters'!$K39))/1000000)</f>
        <v/>
      </c>
      <c r="T227" s="67" t="str">
        <f>IF(T166="","",((T166*'Ship &amp; EF Parameters'!$I39)+(T166*'Ship &amp; EF Parameters'!$J39)+(T166*'Ship &amp; EF Parameters'!$K39))/1000000)</f>
        <v/>
      </c>
      <c r="U227" s="67" t="str">
        <f>IF(U166="","",((U166*'Ship &amp; EF Parameters'!$I39)+(U166*'Ship &amp; EF Parameters'!$J39)+(U166*'Ship &amp; EF Parameters'!$K39))/1000000)</f>
        <v/>
      </c>
      <c r="V227" s="67" t="str">
        <f>IF(V166="","",((V166*'Ship &amp; EF Parameters'!$I39)+(V166*'Ship &amp; EF Parameters'!$J39)+(V166*'Ship &amp; EF Parameters'!$K39))/1000000)</f>
        <v/>
      </c>
      <c r="W227" s="67" t="str">
        <f>IF(W166="","",((W166*'Ship &amp; EF Parameters'!$I39)+(W166*'Ship &amp; EF Parameters'!$J39)+(W166*'Ship &amp; EF Parameters'!$K39))/1000000)</f>
        <v/>
      </c>
      <c r="X227" s="67" t="str">
        <f>IF(X166="","",((X166*'Ship &amp; EF Parameters'!$I39)+(X166*'Ship &amp; EF Parameters'!$J39)+(X166*'Ship &amp; EF Parameters'!$K39))/1000000)</f>
        <v/>
      </c>
      <c r="Y227" s="68" t="str">
        <f>IF(Y166="","",((Y166*'Ship &amp; EF Parameters'!$I39)+(Y166*'Ship &amp; EF Parameters'!$J39)+(Y166*'Ship &amp; EF Parameters'!$K39))/1000000)</f>
        <v/>
      </c>
      <c r="Z227" s="66" t="str">
        <f>IF(Z166="","",((Z166*'Ship &amp; EF Parameters'!$I39)+(Z166*'Ship &amp; EF Parameters'!$J39)+(Z166*'Ship &amp; EF Parameters'!$K39))/1000000)</f>
        <v/>
      </c>
      <c r="AA227" s="67" t="str">
        <f>IF(AA166="","",((AA166*'Ship &amp; EF Parameters'!$I39)+(AA166*'Ship &amp; EF Parameters'!$J39)+(AA166*'Ship &amp; EF Parameters'!$K39))/1000000)</f>
        <v/>
      </c>
      <c r="AB227" s="67" t="str">
        <f>IF(AB166="","",((AB166*'Ship &amp; EF Parameters'!$I39)+(AB166*'Ship &amp; EF Parameters'!$J39)+(AB166*'Ship &amp; EF Parameters'!$K39))/1000000)</f>
        <v/>
      </c>
      <c r="AC227" s="67" t="str">
        <f>IF(AC166="","",((AC166*'Ship &amp; EF Parameters'!$I39)+(AC166*'Ship &amp; EF Parameters'!$J39)+(AC166*'Ship &amp; EF Parameters'!$K39))/1000000)</f>
        <v/>
      </c>
      <c r="AD227" s="67" t="str">
        <f>IF(AD166="","",((AD166*'Ship &amp; EF Parameters'!$I39)+(AD166*'Ship &amp; EF Parameters'!$J39)+(AD166*'Ship &amp; EF Parameters'!$K39))/1000000)</f>
        <v/>
      </c>
      <c r="AE227" s="67" t="str">
        <f>IF(AE166="","",((AE166*'Ship &amp; EF Parameters'!$I39)+(AE166*'Ship &amp; EF Parameters'!$J39)+(AE166*'Ship &amp; EF Parameters'!$K39))/1000000)</f>
        <v/>
      </c>
      <c r="AF227" s="67" t="str">
        <f>IF(AF166="","",((AF166*'Ship &amp; EF Parameters'!$I39)+(AF166*'Ship &amp; EF Parameters'!$J39)+(AF166*'Ship &amp; EF Parameters'!$K39))/1000000)</f>
        <v/>
      </c>
      <c r="AG227" s="67" t="str">
        <f>IF(AG166="","",((AG166*'Ship &amp; EF Parameters'!$I39)+(AG166*'Ship &amp; EF Parameters'!$J39)+(AG166*'Ship &amp; EF Parameters'!$K39))/1000000)</f>
        <v/>
      </c>
      <c r="AH227" s="67" t="str">
        <f>IF(AH166="","",((AH166*'Ship &amp; EF Parameters'!$I39)+(AH166*'Ship &amp; EF Parameters'!$J39)+(AH166*'Ship &amp; EF Parameters'!$K39))/1000000)</f>
        <v/>
      </c>
      <c r="AI227" s="67" t="str">
        <f>IF(AI166="","",((AI166*'Ship &amp; EF Parameters'!$I39)+(AI166*'Ship &amp; EF Parameters'!$J39)+(AI166*'Ship &amp; EF Parameters'!$K39))/1000000)</f>
        <v/>
      </c>
      <c r="AJ227" s="68" t="str">
        <f>IF(AJ166="","",((AJ166*'Ship &amp; EF Parameters'!$I39)+(AJ166*'Ship &amp; EF Parameters'!$J39)+(AJ166*'Ship &amp; EF Parameters'!$K39))/1000000)</f>
        <v/>
      </c>
      <c r="AK227" s="66" t="str">
        <f>IF(AK166="","",((AK166*'Ship &amp; EF Parameters'!$I39)+(AK166*'Ship &amp; EF Parameters'!$J39)+(AK166*'Ship &amp; EF Parameters'!$K39))/1000000)</f>
        <v/>
      </c>
      <c r="AL227" s="67" t="str">
        <f>IF(AL166="","",((AL166*'Ship &amp; EF Parameters'!$I39)+(AL166*'Ship &amp; EF Parameters'!$J39)+(AL166*'Ship &amp; EF Parameters'!$K39))/1000000)</f>
        <v/>
      </c>
      <c r="AM227" s="67" t="str">
        <f>IF(AM166="","",((AM166*'Ship &amp; EF Parameters'!$I39)+(AM166*'Ship &amp; EF Parameters'!$J39)+(AM166*'Ship &amp; EF Parameters'!$K39))/1000000)</f>
        <v/>
      </c>
      <c r="AN227" s="67" t="str">
        <f>IF(AN166="","",((AN166*'Ship &amp; EF Parameters'!$I39)+(AN166*'Ship &amp; EF Parameters'!$J39)+(AN166*'Ship &amp; EF Parameters'!$K39))/1000000)</f>
        <v/>
      </c>
      <c r="AO227" s="67" t="str">
        <f>IF(AO166="","",((AO166*'Ship &amp; EF Parameters'!$I39)+(AO166*'Ship &amp; EF Parameters'!$J39)+(AO166*'Ship &amp; EF Parameters'!$K39))/1000000)</f>
        <v/>
      </c>
      <c r="AP227" s="67" t="str">
        <f>IF(AP166="","",((AP166*'Ship &amp; EF Parameters'!$I39)+(AP166*'Ship &amp; EF Parameters'!$J39)+(AP166*'Ship &amp; EF Parameters'!$K39))/1000000)</f>
        <v/>
      </c>
      <c r="AQ227" s="67" t="str">
        <f>IF(AQ166="","",((AQ166*'Ship &amp; EF Parameters'!$I39)+(AQ166*'Ship &amp; EF Parameters'!$J39)+(AQ166*'Ship &amp; EF Parameters'!$K39))/1000000)</f>
        <v/>
      </c>
      <c r="AR227" s="67" t="str">
        <f>IF(AR166="","",((AR166*'Ship &amp; EF Parameters'!$I39)+(AR166*'Ship &amp; EF Parameters'!$J39)+(AR166*'Ship &amp; EF Parameters'!$K39))/1000000)</f>
        <v/>
      </c>
      <c r="AS227" s="67" t="str">
        <f>IF(AS166="","",((AS166*'Ship &amp; EF Parameters'!$I39)+(AS166*'Ship &amp; EF Parameters'!$J39)+(AS166*'Ship &amp; EF Parameters'!$K39))/1000000)</f>
        <v/>
      </c>
      <c r="AT227" s="67" t="str">
        <f>IF(AT166="","",((AT166*'Ship &amp; EF Parameters'!$I39)+(AT166*'Ship &amp; EF Parameters'!$J39)+(AT166*'Ship &amp; EF Parameters'!$K39))/1000000)</f>
        <v/>
      </c>
      <c r="AU227" s="68" t="str">
        <f>IF(AU166="","",((AU166*'Ship &amp; EF Parameters'!$I39)+(AU166*'Ship &amp; EF Parameters'!$J39)+(AU166*'Ship &amp; EF Parameters'!$K39))/1000000)</f>
        <v/>
      </c>
      <c r="AV227" s="66" t="str">
        <f>IF(AV166="","",((AV166*'Ship &amp; EF Parameters'!$I39)+(AV166*'Ship &amp; EF Parameters'!$J39)+(AV166*'Ship &amp; EF Parameters'!$K39))/1000000)</f>
        <v/>
      </c>
      <c r="AW227" s="67" t="str">
        <f>IF(AW166="","",((AW166*'Ship &amp; EF Parameters'!$I39)+(AW166*'Ship &amp; EF Parameters'!$J39)+(AW166*'Ship &amp; EF Parameters'!$K39))/1000000)</f>
        <v/>
      </c>
      <c r="AX227" s="67" t="str">
        <f>IF(AX166="","",((AX166*'Ship &amp; EF Parameters'!$I39)+(AX166*'Ship &amp; EF Parameters'!$J39)+(AX166*'Ship &amp; EF Parameters'!$K39))/1000000)</f>
        <v/>
      </c>
      <c r="AY227" s="67" t="str">
        <f>IF(AY166="","",((AY166*'Ship &amp; EF Parameters'!$I39)+(AY166*'Ship &amp; EF Parameters'!$J39)+(AY166*'Ship &amp; EF Parameters'!$K39))/1000000)</f>
        <v/>
      </c>
      <c r="AZ227" s="67" t="str">
        <f>IF(AZ166="","",((AZ166*'Ship &amp; EF Parameters'!$I39)+(AZ166*'Ship &amp; EF Parameters'!$J39)+(AZ166*'Ship &amp; EF Parameters'!$K39))/1000000)</f>
        <v/>
      </c>
      <c r="BA227" s="67" t="str">
        <f>IF(BA166="","",((BA166*'Ship &amp; EF Parameters'!$I39)+(BA166*'Ship &amp; EF Parameters'!$J39)+(BA166*'Ship &amp; EF Parameters'!$K39))/1000000)</f>
        <v/>
      </c>
      <c r="BB227" s="67" t="str">
        <f>IF(BB166="","",((BB166*'Ship &amp; EF Parameters'!$I39)+(BB166*'Ship &amp; EF Parameters'!$J39)+(BB166*'Ship &amp; EF Parameters'!$K39))/1000000)</f>
        <v/>
      </c>
      <c r="BC227" s="67" t="str">
        <f>IF(BC166="","",((BC166*'Ship &amp; EF Parameters'!$I39)+(BC166*'Ship &amp; EF Parameters'!$J39)+(BC166*'Ship &amp; EF Parameters'!$K39))/1000000)</f>
        <v/>
      </c>
      <c r="BD227" s="67" t="str">
        <f>IF(BD166="","",((BD166*'Ship &amp; EF Parameters'!$I39)+(BD166*'Ship &amp; EF Parameters'!$J39)+(BD166*'Ship &amp; EF Parameters'!$K39))/1000000)</f>
        <v/>
      </c>
      <c r="BE227" s="67" t="str">
        <f>IF(BE166="","",((BE166*'Ship &amp; EF Parameters'!$I39)+(BE166*'Ship &amp; EF Parameters'!$J39)+(BE166*'Ship &amp; EF Parameters'!$K39))/1000000)</f>
        <v/>
      </c>
      <c r="BF227" s="68" t="str">
        <f>IF(BF166="","",((BF166*'Ship &amp; EF Parameters'!$I39)+(BF166*'Ship &amp; EF Parameters'!$J39)+(BF166*'Ship &amp; EF Parameters'!$K39))/1000000)</f>
        <v/>
      </c>
      <c r="BG227" s="41"/>
      <c r="BH227" s="41"/>
      <c r="BI227" s="41"/>
      <c r="BJ227" s="41"/>
      <c r="BK227" s="41"/>
      <c r="BL227" s="41"/>
      <c r="BM227" s="41"/>
      <c r="BN227" s="41"/>
      <c r="BO227" s="41"/>
      <c r="BP227" s="41"/>
      <c r="BQ227" s="41"/>
      <c r="BR227" s="41"/>
      <c r="BS227" s="41"/>
      <c r="BT227" s="41"/>
      <c r="BU227" s="41"/>
      <c r="BV227" s="41"/>
      <c r="BW227" s="41"/>
      <c r="BX227" s="41"/>
      <c r="BY227" s="41"/>
    </row>
    <row r="228" spans="1:77" s="40" customFormat="1">
      <c r="D228" s="41"/>
      <c r="E228" s="41"/>
      <c r="F228" s="41"/>
      <c r="G228" s="41"/>
      <c r="H228" s="41"/>
      <c r="I228" s="41"/>
      <c r="J228" s="41"/>
      <c r="K228" s="41"/>
      <c r="L228" s="41"/>
      <c r="M228" s="41"/>
      <c r="N228" s="41"/>
      <c r="O228" s="41"/>
      <c r="P228" s="41"/>
      <c r="Q228" s="41"/>
      <c r="R228" s="41"/>
      <c r="S228" s="41"/>
      <c r="T228" s="41"/>
      <c r="U228" s="41"/>
      <c r="V228" s="41"/>
      <c r="W228" s="41"/>
      <c r="X228" s="41"/>
      <c r="Y228" s="41"/>
      <c r="Z228" s="41"/>
      <c r="AA228" s="41"/>
      <c r="AB228" s="41"/>
      <c r="AC228" s="41"/>
      <c r="AD228" s="41"/>
      <c r="AE228" s="41"/>
      <c r="AF228" s="41"/>
      <c r="AG228" s="41"/>
      <c r="AH228" s="41"/>
      <c r="AI228" s="41"/>
      <c r="AJ228" s="41"/>
      <c r="AK228" s="41"/>
      <c r="AL228" s="41"/>
      <c r="AM228" s="41"/>
      <c r="AN228" s="41"/>
      <c r="AO228" s="41"/>
      <c r="AP228" s="41"/>
      <c r="AQ228" s="41"/>
      <c r="AR228" s="41"/>
      <c r="AS228" s="41"/>
      <c r="AT228" s="41"/>
      <c r="AU228" s="41"/>
      <c r="AV228" s="41"/>
      <c r="AW228" s="41"/>
      <c r="AX228" s="41"/>
      <c r="AY228" s="41"/>
      <c r="AZ228" s="41"/>
      <c r="BA228" s="41"/>
      <c r="BB228" s="41"/>
      <c r="BC228" s="41"/>
      <c r="BD228" s="41"/>
      <c r="BE228" s="41"/>
      <c r="BF228" s="41"/>
      <c r="BG228" s="41"/>
      <c r="BH228" s="41"/>
      <c r="BI228" s="41"/>
      <c r="BJ228" s="41"/>
      <c r="BK228" s="41"/>
      <c r="BL228" s="41"/>
      <c r="BM228" s="41"/>
      <c r="BN228" s="41"/>
      <c r="BO228" s="41"/>
      <c r="BP228" s="41"/>
      <c r="BQ228" s="41"/>
      <c r="BR228" s="41"/>
      <c r="BS228" s="41"/>
      <c r="BT228" s="41"/>
      <c r="BU228" s="41"/>
      <c r="BV228" s="41"/>
      <c r="BW228" s="41"/>
      <c r="BX228" s="41"/>
      <c r="BY228" s="41"/>
    </row>
    <row r="229" spans="1:77" s="40" customFormat="1">
      <c r="D229" s="41"/>
      <c r="E229" s="41"/>
      <c r="F229" s="41"/>
      <c r="G229" s="41"/>
      <c r="H229" s="41"/>
      <c r="I229" s="41"/>
      <c r="J229" s="41"/>
      <c r="K229" s="41"/>
      <c r="L229" s="41"/>
      <c r="M229" s="41"/>
      <c r="N229" s="41"/>
      <c r="O229" s="41"/>
      <c r="P229" s="41"/>
      <c r="Q229" s="41"/>
      <c r="R229" s="41"/>
      <c r="S229" s="41"/>
      <c r="T229" s="41"/>
      <c r="U229" s="41"/>
      <c r="V229" s="41"/>
      <c r="W229" s="41"/>
      <c r="X229" s="41"/>
      <c r="Y229" s="41"/>
      <c r="Z229" s="41"/>
      <c r="AA229" s="41"/>
      <c r="AB229" s="41"/>
      <c r="AC229" s="41"/>
      <c r="AD229" s="41"/>
      <c r="AE229" s="41"/>
      <c r="AF229" s="41"/>
      <c r="AG229" s="41"/>
      <c r="AH229" s="41"/>
      <c r="AI229" s="41"/>
      <c r="AJ229" s="41"/>
      <c r="AK229" s="41"/>
      <c r="AL229" s="41"/>
      <c r="AM229" s="41"/>
      <c r="AN229" s="41"/>
      <c r="AO229" s="41"/>
      <c r="AP229" s="41"/>
      <c r="AQ229" s="41"/>
      <c r="AR229" s="41"/>
      <c r="AS229" s="41"/>
      <c r="AT229" s="41"/>
      <c r="AU229" s="41"/>
      <c r="AV229" s="41"/>
      <c r="AW229" s="41"/>
      <c r="AX229" s="41"/>
      <c r="AY229" s="41"/>
      <c r="AZ229" s="41"/>
      <c r="BA229" s="41"/>
      <c r="BB229" s="41"/>
      <c r="BC229" s="41"/>
      <c r="BD229" s="41"/>
      <c r="BE229" s="41"/>
      <c r="BF229" s="41"/>
      <c r="BG229" s="41"/>
      <c r="BH229" s="41"/>
      <c r="BI229" s="41"/>
      <c r="BJ229" s="41"/>
      <c r="BK229" s="41"/>
      <c r="BL229" s="41"/>
      <c r="BM229" s="41"/>
      <c r="BN229" s="41"/>
      <c r="BO229" s="41"/>
      <c r="BP229" s="41"/>
      <c r="BQ229" s="41"/>
      <c r="BR229" s="41"/>
      <c r="BS229" s="41"/>
      <c r="BT229" s="41"/>
      <c r="BU229" s="41"/>
      <c r="BV229" s="41"/>
      <c r="BW229" s="41"/>
      <c r="BX229" s="41"/>
      <c r="BY229" s="41"/>
    </row>
    <row r="230" spans="1:77" s="40" customFormat="1">
      <c r="D230" s="283"/>
      <c r="E230" s="283"/>
      <c r="F230" s="283"/>
      <c r="G230" s="283"/>
      <c r="H230" s="283"/>
      <c r="I230" s="283"/>
      <c r="J230" s="283"/>
      <c r="K230" s="283"/>
      <c r="L230" s="283"/>
      <c r="M230" s="283"/>
      <c r="N230" s="283"/>
      <c r="O230" s="283"/>
      <c r="P230" s="283"/>
      <c r="Q230" s="283"/>
      <c r="R230" s="283"/>
      <c r="S230" s="283"/>
      <c r="T230" s="283"/>
      <c r="U230" s="283"/>
      <c r="V230" s="283"/>
      <c r="W230" s="283"/>
      <c r="X230" s="283"/>
      <c r="Y230" s="283"/>
      <c r="Z230" s="283"/>
      <c r="AA230" s="283"/>
      <c r="AB230" s="283"/>
      <c r="AC230" s="283"/>
      <c r="AD230" s="283"/>
      <c r="AE230" s="283"/>
      <c r="AF230" s="283"/>
      <c r="AG230" s="283"/>
      <c r="AH230" s="283"/>
      <c r="AI230" s="283"/>
      <c r="AJ230" s="283"/>
      <c r="AK230" s="283"/>
      <c r="AL230" s="283"/>
      <c r="AM230" s="283"/>
      <c r="AN230" s="283"/>
      <c r="AO230" s="283"/>
      <c r="AP230" s="283"/>
      <c r="AQ230" s="283"/>
      <c r="AR230" s="283"/>
      <c r="AS230" s="283"/>
      <c r="AT230" s="283"/>
      <c r="AU230" s="283"/>
      <c r="AV230" s="283"/>
      <c r="AW230" s="283"/>
      <c r="AX230" s="283"/>
      <c r="AY230" s="283"/>
      <c r="AZ230" s="283"/>
      <c r="BA230" s="283"/>
      <c r="BB230" s="283"/>
      <c r="BC230" s="283"/>
      <c r="BD230" s="283"/>
      <c r="BE230" s="283"/>
      <c r="BF230" s="283"/>
      <c r="BG230" s="41"/>
      <c r="BH230" s="41"/>
      <c r="BI230" s="41"/>
      <c r="BJ230" s="41"/>
      <c r="BK230" s="41"/>
      <c r="BL230" s="41"/>
      <c r="BM230" s="41"/>
      <c r="BN230" s="41"/>
      <c r="BO230" s="41"/>
      <c r="BP230" s="41"/>
      <c r="BQ230" s="41"/>
      <c r="BR230" s="41"/>
      <c r="BS230" s="41"/>
      <c r="BT230" s="41"/>
      <c r="BU230" s="41"/>
      <c r="BV230" s="41"/>
      <c r="BW230" s="41"/>
      <c r="BX230" s="41"/>
      <c r="BY230" s="41"/>
    </row>
    <row r="231" spans="1:77" s="40" customFormat="1">
      <c r="D231" s="283"/>
      <c r="E231" s="283"/>
      <c r="F231" s="283"/>
      <c r="G231" s="283"/>
      <c r="H231" s="283"/>
      <c r="I231" s="283"/>
      <c r="J231" s="283"/>
      <c r="K231" s="283"/>
      <c r="L231" s="283"/>
      <c r="M231" s="283"/>
      <c r="N231" s="283"/>
      <c r="O231" s="283"/>
      <c r="P231" s="283"/>
      <c r="Q231" s="283"/>
      <c r="R231" s="283"/>
      <c r="S231" s="283"/>
      <c r="T231" s="283"/>
      <c r="U231" s="283"/>
      <c r="V231" s="283"/>
      <c r="W231" s="283"/>
      <c r="X231" s="283"/>
      <c r="Y231" s="283"/>
      <c r="Z231" s="283"/>
      <c r="AA231" s="283"/>
      <c r="AB231" s="283"/>
      <c r="AC231" s="283"/>
      <c r="AD231" s="283"/>
      <c r="AE231" s="283"/>
      <c r="AF231" s="283"/>
      <c r="AG231" s="283"/>
      <c r="AH231" s="283"/>
      <c r="AI231" s="283"/>
      <c r="AJ231" s="283"/>
      <c r="AK231" s="283"/>
      <c r="AL231" s="283"/>
      <c r="AM231" s="283"/>
      <c r="AN231" s="283"/>
      <c r="AO231" s="283"/>
      <c r="AP231" s="283"/>
      <c r="AQ231" s="283"/>
      <c r="AR231" s="283"/>
      <c r="AS231" s="283"/>
      <c r="AT231" s="283"/>
      <c r="AU231" s="283"/>
      <c r="AV231" s="283"/>
      <c r="AW231" s="283"/>
      <c r="AX231" s="283"/>
      <c r="AY231" s="283"/>
      <c r="AZ231" s="283"/>
      <c r="BA231" s="283"/>
      <c r="BB231" s="283"/>
      <c r="BC231" s="283"/>
      <c r="BD231" s="283"/>
      <c r="BE231" s="283"/>
      <c r="BF231" s="283"/>
      <c r="BG231" s="41"/>
      <c r="BH231" s="41"/>
      <c r="BI231" s="41"/>
      <c r="BJ231" s="41"/>
      <c r="BK231" s="41"/>
      <c r="BL231" s="41"/>
      <c r="BM231" s="41"/>
      <c r="BN231" s="41"/>
      <c r="BO231" s="41"/>
      <c r="BP231" s="41"/>
      <c r="BQ231" s="41"/>
      <c r="BR231" s="41"/>
      <c r="BS231" s="41"/>
      <c r="BT231" s="41"/>
      <c r="BU231" s="41"/>
      <c r="BV231" s="41"/>
      <c r="BW231" s="41"/>
      <c r="BX231" s="41"/>
      <c r="BY231" s="41"/>
    </row>
    <row r="232" spans="1:77" ht="18.75">
      <c r="A232" s="7" t="s">
        <v>135</v>
      </c>
      <c r="D232" s="283"/>
      <c r="E232" s="283"/>
      <c r="F232" s="283"/>
      <c r="G232" s="283"/>
      <c r="H232" s="283"/>
      <c r="I232" s="283"/>
      <c r="J232" s="283"/>
      <c r="K232" s="283"/>
      <c r="L232" s="283"/>
      <c r="M232" s="283"/>
      <c r="N232" s="283"/>
      <c r="O232" s="283"/>
      <c r="P232" s="283"/>
      <c r="Q232" s="283"/>
      <c r="R232" s="283"/>
      <c r="S232" s="283"/>
      <c r="T232" s="283"/>
      <c r="U232" s="283"/>
      <c r="V232" s="283"/>
      <c r="W232" s="283"/>
      <c r="X232" s="283"/>
      <c r="Y232" s="283"/>
      <c r="Z232" s="283"/>
      <c r="AA232" s="283"/>
      <c r="AB232" s="283"/>
      <c r="AC232" s="283"/>
      <c r="AD232" s="283"/>
      <c r="AE232" s="283"/>
      <c r="AF232" s="283"/>
      <c r="AG232" s="283"/>
      <c r="AH232" s="283"/>
      <c r="AI232" s="283"/>
      <c r="AJ232" s="283"/>
      <c r="AK232" s="283"/>
      <c r="AL232" s="283"/>
      <c r="AM232" s="283"/>
      <c r="AN232" s="283"/>
      <c r="AO232" s="283"/>
      <c r="AP232" s="283"/>
      <c r="AQ232" s="283"/>
      <c r="AR232" s="283"/>
      <c r="AS232" s="283"/>
      <c r="AT232" s="283"/>
      <c r="AU232" s="283"/>
      <c r="AV232" s="283"/>
      <c r="AW232" s="283"/>
      <c r="AX232" s="283"/>
      <c r="AY232" s="283"/>
      <c r="AZ232" s="283"/>
      <c r="BA232" s="283"/>
      <c r="BB232" s="283"/>
      <c r="BC232" s="283"/>
      <c r="BD232" s="283"/>
      <c r="BE232" s="283"/>
      <c r="BF232" s="283"/>
    </row>
    <row r="233" spans="1:77" ht="18" customHeight="1">
      <c r="A233" s="5"/>
      <c r="B233" s="6"/>
      <c r="C233" s="6"/>
      <c r="D233" s="280" t="s">
        <v>72</v>
      </c>
      <c r="E233" s="281"/>
      <c r="F233" s="281"/>
      <c r="G233" s="281"/>
      <c r="H233" s="281"/>
      <c r="I233" s="281"/>
      <c r="J233" s="281"/>
      <c r="K233" s="281"/>
      <c r="L233" s="281"/>
      <c r="M233" s="281"/>
      <c r="N233" s="282"/>
      <c r="O233" s="280" t="s">
        <v>72</v>
      </c>
      <c r="P233" s="281"/>
      <c r="Q233" s="281"/>
      <c r="R233" s="281"/>
      <c r="S233" s="281"/>
      <c r="T233" s="281"/>
      <c r="U233" s="281"/>
      <c r="V233" s="281"/>
      <c r="W233" s="281"/>
      <c r="X233" s="281"/>
      <c r="Y233" s="282"/>
      <c r="Z233" s="280" t="s">
        <v>72</v>
      </c>
      <c r="AA233" s="281"/>
      <c r="AB233" s="281"/>
      <c r="AC233" s="281"/>
      <c r="AD233" s="281"/>
      <c r="AE233" s="281"/>
      <c r="AF233" s="281"/>
      <c r="AG233" s="281"/>
      <c r="AH233" s="281"/>
      <c r="AI233" s="281"/>
      <c r="AJ233" s="282"/>
      <c r="AK233" s="280" t="s">
        <v>72</v>
      </c>
      <c r="AL233" s="281"/>
      <c r="AM233" s="281"/>
      <c r="AN233" s="281"/>
      <c r="AO233" s="281"/>
      <c r="AP233" s="281"/>
      <c r="AQ233" s="281"/>
      <c r="AR233" s="281"/>
      <c r="AS233" s="281"/>
      <c r="AT233" s="281"/>
      <c r="AU233" s="282"/>
      <c r="AV233" s="280" t="s">
        <v>72</v>
      </c>
      <c r="AW233" s="281"/>
      <c r="AX233" s="281"/>
      <c r="AY233" s="281"/>
      <c r="AZ233" s="281"/>
      <c r="BA233" s="281"/>
      <c r="BB233" s="281"/>
      <c r="BC233" s="281"/>
      <c r="BD233" s="281"/>
      <c r="BE233" s="281"/>
      <c r="BF233" s="282"/>
    </row>
    <row r="234" spans="1:77">
      <c r="A234" s="5" t="s">
        <v>0</v>
      </c>
      <c r="B234" s="6" t="s">
        <v>3</v>
      </c>
      <c r="C234" s="6"/>
      <c r="D234" s="280" t="s">
        <v>16</v>
      </c>
      <c r="E234" s="281"/>
      <c r="F234" s="281"/>
      <c r="G234" s="281"/>
      <c r="H234" s="281"/>
      <c r="I234" s="281"/>
      <c r="J234" s="281"/>
      <c r="K234" s="281"/>
      <c r="L234" s="281"/>
      <c r="M234" s="281"/>
      <c r="N234" s="282"/>
      <c r="O234" s="280" t="s">
        <v>8</v>
      </c>
      <c r="P234" s="281"/>
      <c r="Q234" s="281"/>
      <c r="R234" s="281"/>
      <c r="S234" s="281"/>
      <c r="T234" s="281"/>
      <c r="U234" s="281"/>
      <c r="V234" s="281"/>
      <c r="W234" s="281"/>
      <c r="X234" s="281"/>
      <c r="Y234" s="282"/>
      <c r="Z234" s="280" t="s">
        <v>9</v>
      </c>
      <c r="AA234" s="281"/>
      <c r="AB234" s="281"/>
      <c r="AC234" s="281"/>
      <c r="AD234" s="281"/>
      <c r="AE234" s="281"/>
      <c r="AF234" s="281"/>
      <c r="AG234" s="281"/>
      <c r="AH234" s="281"/>
      <c r="AI234" s="281"/>
      <c r="AJ234" s="282"/>
      <c r="AK234" s="280" t="s">
        <v>10</v>
      </c>
      <c r="AL234" s="281"/>
      <c r="AM234" s="281"/>
      <c r="AN234" s="281"/>
      <c r="AO234" s="281"/>
      <c r="AP234" s="281"/>
      <c r="AQ234" s="281"/>
      <c r="AR234" s="281"/>
      <c r="AS234" s="281"/>
      <c r="AT234" s="281"/>
      <c r="AU234" s="282"/>
      <c r="AV234" s="280" t="s">
        <v>11</v>
      </c>
      <c r="AW234" s="281"/>
      <c r="AX234" s="281"/>
      <c r="AY234" s="281"/>
      <c r="AZ234" s="281"/>
      <c r="BA234" s="281"/>
      <c r="BB234" s="281"/>
      <c r="BC234" s="281"/>
      <c r="BD234" s="281"/>
      <c r="BE234" s="281"/>
      <c r="BF234" s="282"/>
    </row>
    <row r="235" spans="1:77">
      <c r="A235" s="5"/>
      <c r="B235" s="6"/>
      <c r="C235" s="6"/>
      <c r="D235" s="14"/>
      <c r="E235" s="15" t="s">
        <v>32</v>
      </c>
      <c r="F235" s="15" t="s">
        <v>33</v>
      </c>
      <c r="G235" s="15" t="s">
        <v>34</v>
      </c>
      <c r="H235" s="15" t="s">
        <v>19</v>
      </c>
      <c r="I235" s="15" t="s">
        <v>35</v>
      </c>
      <c r="J235" s="15" t="s">
        <v>20</v>
      </c>
      <c r="K235" s="15" t="s">
        <v>36</v>
      </c>
      <c r="L235" s="15" t="s">
        <v>21</v>
      </c>
      <c r="M235" s="15" t="s">
        <v>38</v>
      </c>
      <c r="N235" s="15" t="s">
        <v>39</v>
      </c>
      <c r="O235" s="14"/>
      <c r="P235" s="15" t="s">
        <v>32</v>
      </c>
      <c r="Q235" s="15" t="s">
        <v>33</v>
      </c>
      <c r="R235" s="15" t="s">
        <v>34</v>
      </c>
      <c r="S235" s="15" t="s">
        <v>19</v>
      </c>
      <c r="T235" s="15" t="s">
        <v>35</v>
      </c>
      <c r="U235" s="15" t="s">
        <v>20</v>
      </c>
      <c r="V235" s="15" t="s">
        <v>36</v>
      </c>
      <c r="W235" s="15" t="s">
        <v>21</v>
      </c>
      <c r="X235" s="15" t="s">
        <v>38</v>
      </c>
      <c r="Y235" s="15" t="s">
        <v>39</v>
      </c>
      <c r="Z235" s="14"/>
      <c r="AA235" s="15" t="s">
        <v>32</v>
      </c>
      <c r="AB235" s="15" t="s">
        <v>33</v>
      </c>
      <c r="AC235" s="15" t="s">
        <v>34</v>
      </c>
      <c r="AD235" s="15" t="s">
        <v>19</v>
      </c>
      <c r="AE235" s="15" t="s">
        <v>35</v>
      </c>
      <c r="AF235" s="15" t="s">
        <v>20</v>
      </c>
      <c r="AG235" s="15" t="s">
        <v>36</v>
      </c>
      <c r="AH235" s="15" t="s">
        <v>21</v>
      </c>
      <c r="AI235" s="15" t="s">
        <v>38</v>
      </c>
      <c r="AJ235" s="15" t="s">
        <v>39</v>
      </c>
      <c r="AK235" s="14"/>
      <c r="AL235" s="15" t="s">
        <v>32</v>
      </c>
      <c r="AM235" s="15" t="s">
        <v>33</v>
      </c>
      <c r="AN235" s="15" t="s">
        <v>34</v>
      </c>
      <c r="AO235" s="15" t="s">
        <v>19</v>
      </c>
      <c r="AP235" s="15" t="s">
        <v>35</v>
      </c>
      <c r="AQ235" s="15" t="s">
        <v>20</v>
      </c>
      <c r="AR235" s="15" t="s">
        <v>36</v>
      </c>
      <c r="AS235" s="15" t="s">
        <v>21</v>
      </c>
      <c r="AT235" s="15" t="s">
        <v>38</v>
      </c>
      <c r="AU235" s="15" t="s">
        <v>39</v>
      </c>
      <c r="AV235" s="14"/>
      <c r="AW235" s="15" t="s">
        <v>32</v>
      </c>
      <c r="AX235" s="15" t="s">
        <v>33</v>
      </c>
      <c r="AY235" s="15" t="s">
        <v>34</v>
      </c>
      <c r="AZ235" s="15" t="s">
        <v>19</v>
      </c>
      <c r="BA235" s="15" t="s">
        <v>35</v>
      </c>
      <c r="BB235" s="15" t="s">
        <v>20</v>
      </c>
      <c r="BC235" s="15" t="s">
        <v>36</v>
      </c>
      <c r="BD235" s="15" t="s">
        <v>21</v>
      </c>
      <c r="BE235" s="15" t="s">
        <v>38</v>
      </c>
      <c r="BF235" s="16" t="s">
        <v>39</v>
      </c>
    </row>
    <row r="236" spans="1:77">
      <c r="A236" s="5"/>
      <c r="B236" s="6"/>
      <c r="C236" s="6"/>
      <c r="D236" s="14"/>
      <c r="E236" s="15"/>
      <c r="F236" s="15"/>
      <c r="G236" s="15"/>
      <c r="H236" s="15"/>
      <c r="I236" s="15"/>
      <c r="J236" s="15"/>
      <c r="K236" s="15"/>
      <c r="L236" s="15"/>
      <c r="M236" s="15"/>
      <c r="N236" s="16"/>
      <c r="O236" s="14"/>
      <c r="P236" s="15"/>
      <c r="Q236" s="15"/>
      <c r="R236" s="15"/>
      <c r="S236" s="15"/>
      <c r="T236" s="15"/>
      <c r="U236" s="15"/>
      <c r="V236" s="15"/>
      <c r="W236" s="15"/>
      <c r="X236" s="15"/>
      <c r="Y236" s="16"/>
      <c r="Z236" s="14"/>
      <c r="AA236" s="15"/>
      <c r="AB236" s="15"/>
      <c r="AC236" s="15"/>
      <c r="AD236" s="15"/>
      <c r="AE236" s="15"/>
      <c r="AF236" s="15"/>
      <c r="AG236" s="15"/>
      <c r="AH236" s="15"/>
      <c r="AI236" s="15"/>
      <c r="AJ236" s="16"/>
      <c r="AK236" s="14"/>
      <c r="AL236" s="15"/>
      <c r="AM236" s="15"/>
      <c r="AN236" s="15"/>
      <c r="AO236" s="15"/>
      <c r="AP236" s="15"/>
      <c r="AQ236" s="15"/>
      <c r="AR236" s="15"/>
      <c r="AS236" s="15"/>
      <c r="AT236" s="15"/>
      <c r="AU236" s="16"/>
      <c r="AV236" s="14"/>
      <c r="AW236" s="15"/>
      <c r="AX236" s="15"/>
      <c r="AY236" s="15"/>
      <c r="AZ236" s="15"/>
      <c r="BA236" s="15"/>
      <c r="BB236" s="15"/>
      <c r="BC236" s="15"/>
      <c r="BD236" s="15"/>
      <c r="BE236" s="15"/>
      <c r="BF236" s="16"/>
    </row>
    <row r="237" spans="1:77">
      <c r="A237" s="49" t="str">
        <f>A$14</f>
        <v>Container</v>
      </c>
      <c r="B237" s="2" t="str">
        <f>B219</f>
        <v>1,000 teu</v>
      </c>
      <c r="C237" s="2"/>
      <c r="D237" s="35"/>
      <c r="E237" s="75">
        <f>IF(E201="","",(SUM(E183,E201,E219)-SUM($D183,$D201,$D219))/SUM($D183,$D201,$D219))</f>
        <v>-6.1665802113006409E-2</v>
      </c>
      <c r="F237" s="75">
        <f>IF(F201="","",(SUM(F183,F201,F219)-SUM($D183,$D201,$D219))/SUM($D183,$D201,$D219))</f>
        <v>-0.117613118587683</v>
      </c>
      <c r="G237" s="75">
        <f t="shared" ref="G237:N237" si="202">IF(G201="","",(SUM(G183,G201,G219)-SUM($D183,$D201,$D219))/SUM($D183,$D201,$D219))</f>
        <v>-0.16689841566551167</v>
      </c>
      <c r="H237" s="75">
        <f t="shared" si="202"/>
        <v>-0.21487393368346627</v>
      </c>
      <c r="I237" s="75">
        <f>IF(I201="","",(SUM(I183,I201,I219)-SUM($D183,$D201,$D219))/SUM($D183,$D201,$D219))</f>
        <v>-0.25953366079620072</v>
      </c>
      <c r="J237" s="75">
        <f t="shared" si="202"/>
        <v>-0.30124907593617101</v>
      </c>
      <c r="K237" s="75">
        <f t="shared" si="202"/>
        <v>-0.34249251103798356</v>
      </c>
      <c r="L237" s="75">
        <f t="shared" si="202"/>
        <v>-0.38348181556696787</v>
      </c>
      <c r="M237" s="75">
        <f t="shared" si="202"/>
        <v>-0.3588247688581519</v>
      </c>
      <c r="N237" s="76">
        <f t="shared" si="202"/>
        <v>-0.39114845879350518</v>
      </c>
      <c r="O237" s="35"/>
      <c r="P237" s="75">
        <f>IF(P201="","",(SUM(P183,P201,P219)-SUM($O183,$O201,$O219))/SUM($O183,$O201,$O219))</f>
        <v>-6.1665802113006367E-2</v>
      </c>
      <c r="Q237" s="75">
        <f t="shared" ref="Q237:Y237" si="203">IF(Q201="","",(SUM(Q183,Q201,Q219)-SUM($O183,$O201,$O219))/SUM($O183,$O201,$O219))</f>
        <v>-0.11761311858768274</v>
      </c>
      <c r="R237" s="75">
        <f t="shared" si="203"/>
        <v>-0.16689841566551158</v>
      </c>
      <c r="S237" s="75">
        <f t="shared" si="203"/>
        <v>-0.21487393368346636</v>
      </c>
      <c r="T237" s="75">
        <f t="shared" si="203"/>
        <v>-0.25953366079620072</v>
      </c>
      <c r="U237" s="75">
        <f t="shared" si="203"/>
        <v>-0.3012490759361709</v>
      </c>
      <c r="V237" s="75">
        <f t="shared" si="203"/>
        <v>-0.3424925110379835</v>
      </c>
      <c r="W237" s="75">
        <f t="shared" si="203"/>
        <v>-0.38348181556696775</v>
      </c>
      <c r="X237" s="75">
        <f t="shared" si="203"/>
        <v>-0.30539349959633111</v>
      </c>
      <c r="Y237" s="76">
        <f t="shared" si="203"/>
        <v>-0.28967320192575591</v>
      </c>
      <c r="Z237" s="35"/>
      <c r="AA237" s="75">
        <f>IF(AA201="","",(SUM(AA183,AA201,AA219)-SUM($Z183,$Z201,$Z219))/SUM($Z183,$Z201,$Z219))</f>
        <v>-6.1665802113006346E-2</v>
      </c>
      <c r="AB237" s="75">
        <f t="shared" ref="AB237:AJ237" si="204">IF(AB201="","",(SUM(AB183,AB201,AB219)-SUM($Z183,$Z201,$Z219))/SUM($Z183,$Z201,$Z219))</f>
        <v>-0.11761311858768285</v>
      </c>
      <c r="AC237" s="75">
        <f t="shared" si="204"/>
        <v>-0.16689841566551175</v>
      </c>
      <c r="AD237" s="75">
        <f t="shared" si="204"/>
        <v>-0.21487393368346644</v>
      </c>
      <c r="AE237" s="75">
        <f t="shared" si="204"/>
        <v>-0.25953366079620077</v>
      </c>
      <c r="AF237" s="75">
        <f t="shared" si="204"/>
        <v>-0.24301983226418519</v>
      </c>
      <c r="AG237" s="75">
        <f t="shared" si="204"/>
        <v>-0.23290792954431425</v>
      </c>
      <c r="AH237" s="75">
        <f t="shared" si="204"/>
        <v>-0.28072878482812919</v>
      </c>
      <c r="AI237" s="75">
        <f t="shared" si="204"/>
        <v>-0.19853096107268978</v>
      </c>
      <c r="AJ237" s="76">
        <f t="shared" si="204"/>
        <v>-0.18819794505800691</v>
      </c>
      <c r="AK237" s="35"/>
      <c r="AL237" s="75">
        <f>IF(AL201="","",(SUM(AL183,AL201,AL219)-SUM($AK183,$AK201,$AK219))/SUM($AK183,$AK201,$AK219))</f>
        <v>-6.1665802113006193E-2</v>
      </c>
      <c r="AM237" s="75">
        <f t="shared" ref="AM237:AU237" si="205">IF(AM201="","",(SUM(AM183,AM201,AM219)-SUM($AK183,$AK201,$AK219))/SUM($AK183,$AK201,$AK219))</f>
        <v>-0.11761311858768266</v>
      </c>
      <c r="AN237" s="75">
        <f t="shared" si="205"/>
        <v>-0.16689841566551192</v>
      </c>
      <c r="AO237" s="75">
        <f t="shared" si="205"/>
        <v>-0.14944676149042188</v>
      </c>
      <c r="AP237" s="75">
        <f t="shared" si="205"/>
        <v>-0.19782813252921738</v>
      </c>
      <c r="AQ237" s="75">
        <f t="shared" si="205"/>
        <v>-0.18479058859219935</v>
      </c>
      <c r="AR237" s="75">
        <f t="shared" si="205"/>
        <v>-0.23290792954431419</v>
      </c>
      <c r="AS237" s="75">
        <f t="shared" si="205"/>
        <v>-0.22935226945870982</v>
      </c>
      <c r="AT237" s="75">
        <f t="shared" si="205"/>
        <v>-0.14509969181086904</v>
      </c>
      <c r="AU237" s="76">
        <f t="shared" si="205"/>
        <v>-0.13746031662413216</v>
      </c>
      <c r="AV237" s="35"/>
      <c r="AW237" s="75">
        <f>IF(AW201="","",(SUM(AW183,AW201,AW219)-SUM($AV183,$AV201,$AV219))/SUM($AV183,$AV201,$AV219))</f>
        <v>-6.166580211300652E-2</v>
      </c>
      <c r="AX237" s="75">
        <f t="shared" ref="AX237:BF237" si="206">IF(AX201="","",(SUM(AX183,AX201,AX219)-SUM($AV183,$AV201,$AV219))/SUM($AV183,$AV201,$AV219))</f>
        <v>-0.11761311858768293</v>
      </c>
      <c r="AY237" s="75">
        <f t="shared" si="206"/>
        <v>-0.16689841566551175</v>
      </c>
      <c r="AZ237" s="75">
        <f t="shared" si="206"/>
        <v>-0.14944676149042171</v>
      </c>
      <c r="BA237" s="75">
        <f t="shared" si="206"/>
        <v>-0.1361226042622341</v>
      </c>
      <c r="BB237" s="75">
        <f t="shared" si="206"/>
        <v>-0.18479058859219941</v>
      </c>
      <c r="BC237" s="75">
        <f t="shared" si="206"/>
        <v>-0.17811563879747969</v>
      </c>
      <c r="BD237" s="75">
        <f t="shared" si="206"/>
        <v>-0.17797575408929059</v>
      </c>
      <c r="BE237" s="75">
        <f t="shared" si="206"/>
        <v>-9.1668422549048306E-2</v>
      </c>
      <c r="BF237" s="76">
        <f t="shared" si="206"/>
        <v>-8.6722688190257621E-2</v>
      </c>
    </row>
    <row r="238" spans="1:77">
      <c r="A238" s="49"/>
      <c r="B238" s="3" t="str">
        <f t="shared" ref="B238:B245" si="207">B220</f>
        <v>3,000 teu</v>
      </c>
      <c r="C238" s="3"/>
      <c r="D238" s="22"/>
      <c r="E238" s="77">
        <f t="shared" ref="E238:N238" si="208">IF(E202="","",(SUM(E184,E202,E220)-SUM($D184,$D202,$D220))/SUM($D184,$D202,$D220))</f>
        <v>-8.7312954074910243E-2</v>
      </c>
      <c r="F238" s="77">
        <f t="shared" si="208"/>
        <v>-0.16225054742685482</v>
      </c>
      <c r="G238" s="77">
        <f t="shared" si="208"/>
        <v>-0.2294654467323673</v>
      </c>
      <c r="H238" s="77">
        <f t="shared" si="208"/>
        <v>-0.29187935298229634</v>
      </c>
      <c r="I238" s="77">
        <f t="shared" si="208"/>
        <v>-0.349313900525275</v>
      </c>
      <c r="J238" s="77">
        <f t="shared" si="208"/>
        <v>-0.40690504519404264</v>
      </c>
      <c r="K238" s="77">
        <f t="shared" si="208"/>
        <v>-0.42212946732168499</v>
      </c>
      <c r="L238" s="77">
        <f t="shared" si="208"/>
        <v>-0.47194068855161209</v>
      </c>
      <c r="M238" s="77">
        <f t="shared" si="208"/>
        <v>-0.51953093338876066</v>
      </c>
      <c r="N238" s="78">
        <f t="shared" si="208"/>
        <v>-0.56245091857433693</v>
      </c>
      <c r="O238" s="22"/>
      <c r="P238" s="77">
        <f t="shared" ref="P238:Y238" si="209">IF(P202="","",(SUM(P184,P202,P220)-SUM($O184,$O202,$O220))/SUM($O184,$O202,$O220))</f>
        <v>-8.7312954074909715E-2</v>
      </c>
      <c r="Q238" s="77">
        <f t="shared" si="209"/>
        <v>-0.16225054742685466</v>
      </c>
      <c r="R238" s="77">
        <f t="shared" si="209"/>
        <v>-0.22946544673236691</v>
      </c>
      <c r="S238" s="77">
        <f t="shared" si="209"/>
        <v>-0.2918793529822965</v>
      </c>
      <c r="T238" s="77">
        <f t="shared" si="209"/>
        <v>-0.34931390052527495</v>
      </c>
      <c r="U238" s="77">
        <f t="shared" si="209"/>
        <v>-0.40690504519404253</v>
      </c>
      <c r="V238" s="77">
        <f t="shared" si="209"/>
        <v>-0.42212946732168488</v>
      </c>
      <c r="W238" s="77">
        <f t="shared" si="209"/>
        <v>-0.42793574593091305</v>
      </c>
      <c r="X238" s="77">
        <f t="shared" si="209"/>
        <v>-0.43945275562022063</v>
      </c>
      <c r="Y238" s="78">
        <f t="shared" si="209"/>
        <v>-0.45306364821792094</v>
      </c>
      <c r="Z238" s="22"/>
      <c r="AA238" s="77">
        <f t="shared" ref="AA238:AJ238" si="210">IF(AA202="","",(SUM(AA184,AA202,AA220)-SUM($Z184,$Z202,$Z220))/SUM($Z184,$Z202,$Z220))</f>
        <v>-8.7312954074909868E-2</v>
      </c>
      <c r="AB238" s="77">
        <f t="shared" si="210"/>
        <v>-0.16225054742685449</v>
      </c>
      <c r="AC238" s="77">
        <f t="shared" si="210"/>
        <v>-0.22946544673236696</v>
      </c>
      <c r="AD238" s="77">
        <f t="shared" si="210"/>
        <v>-0.2918793529822965</v>
      </c>
      <c r="AE238" s="77">
        <f t="shared" si="210"/>
        <v>-0.29509005890238116</v>
      </c>
      <c r="AF238" s="77">
        <f t="shared" si="210"/>
        <v>-0.35748046562687952</v>
      </c>
      <c r="AG238" s="77">
        <f t="shared" si="210"/>
        <v>-0.32581771187529901</v>
      </c>
      <c r="AH238" s="77">
        <f t="shared" si="210"/>
        <v>-0.33992586068951491</v>
      </c>
      <c r="AI238" s="77">
        <f t="shared" si="210"/>
        <v>-0.31933548896741076</v>
      </c>
      <c r="AJ238" s="78">
        <f t="shared" si="210"/>
        <v>-0.34367637786150518</v>
      </c>
      <c r="AK238" s="22"/>
      <c r="AL238" s="77">
        <f t="shared" ref="AL238:AU238" si="211">IF(AL202="","",(SUM(AL184,AL202,AL220)-SUM($AK184,$AK202,$AK220))/SUM($AK184,$AK202,$AK220))</f>
        <v>-8.7312954074909799E-2</v>
      </c>
      <c r="AM238" s="77">
        <f t="shared" si="211"/>
        <v>-0.16225054742685477</v>
      </c>
      <c r="AN238" s="77">
        <f t="shared" si="211"/>
        <v>-0.22946544673236713</v>
      </c>
      <c r="AO238" s="77">
        <f t="shared" si="211"/>
        <v>-0.23286929906415432</v>
      </c>
      <c r="AP238" s="77">
        <f t="shared" si="211"/>
        <v>-0.24086621727948748</v>
      </c>
      <c r="AQ238" s="77">
        <f t="shared" si="211"/>
        <v>-0.30805588605971618</v>
      </c>
      <c r="AR238" s="77">
        <f t="shared" si="211"/>
        <v>-0.27766183415210616</v>
      </c>
      <c r="AS238" s="77">
        <f t="shared" si="211"/>
        <v>-0.25191597544811728</v>
      </c>
      <c r="AT238" s="77">
        <f t="shared" si="211"/>
        <v>-0.27929640008314077</v>
      </c>
      <c r="AU238" s="78">
        <f t="shared" si="211"/>
        <v>-0.30721395440936655</v>
      </c>
      <c r="AV238" s="22"/>
      <c r="AW238" s="77">
        <f t="shared" ref="AW238:BF238" si="212">IF(AW202="","",(SUM(AW184,AW202,AW220)-SUM($AV184,$AV202,$AV220))/SUM($AV184,$AV202,$AV220))</f>
        <v>-8.7312954074909702E-2</v>
      </c>
      <c r="AX238" s="77">
        <f t="shared" si="212"/>
        <v>-0.16225054742685474</v>
      </c>
      <c r="AY238" s="77">
        <f t="shared" si="212"/>
        <v>-0.16525423396006453</v>
      </c>
      <c r="AZ238" s="77">
        <f t="shared" si="212"/>
        <v>-0.23286929906415438</v>
      </c>
      <c r="BA238" s="77">
        <f t="shared" si="212"/>
        <v>-0.24086621727948726</v>
      </c>
      <c r="BB238" s="77">
        <f t="shared" si="212"/>
        <v>-0.25863130649255328</v>
      </c>
      <c r="BC238" s="77">
        <f t="shared" si="212"/>
        <v>-0.22950595642891314</v>
      </c>
      <c r="BD238" s="77">
        <f t="shared" si="212"/>
        <v>-0.25191597544811695</v>
      </c>
      <c r="BE238" s="77">
        <f t="shared" si="212"/>
        <v>-0.23925731119887075</v>
      </c>
      <c r="BF238" s="78">
        <f t="shared" si="212"/>
        <v>-0.27075153095722809</v>
      </c>
    </row>
    <row r="239" spans="1:77">
      <c r="A239" s="49"/>
      <c r="B239" s="2" t="str">
        <f t="shared" si="207"/>
        <v>6,000 teu</v>
      </c>
      <c r="C239" s="2"/>
      <c r="D239" s="21"/>
      <c r="E239" s="75">
        <f t="shared" ref="E239:N239" si="213">IF(E203="","",(SUM(E185,E203,E221)-SUM($D185,$D203,$D221))/SUM($D185,$D203,$D221))</f>
        <v>-8.1275759264244213E-2</v>
      </c>
      <c r="F239" s="75">
        <f t="shared" si="213"/>
        <v>-0.15495751760139562</v>
      </c>
      <c r="G239" s="75">
        <f t="shared" si="213"/>
        <v>-0.22646578864992498</v>
      </c>
      <c r="H239" s="75">
        <f t="shared" si="213"/>
        <v>-0.29326393982961169</v>
      </c>
      <c r="I239" s="75">
        <f t="shared" si="213"/>
        <v>-0.35844769969321688</v>
      </c>
      <c r="J239" s="75">
        <f t="shared" si="213"/>
        <v>-0.38399932898709671</v>
      </c>
      <c r="K239" s="75">
        <f t="shared" si="213"/>
        <v>-0.44382091880006108</v>
      </c>
      <c r="L239" s="75">
        <f t="shared" si="213"/>
        <v>-0.49915010433013107</v>
      </c>
      <c r="M239" s="75">
        <f t="shared" si="213"/>
        <v>-0.54965878399423718</v>
      </c>
      <c r="N239" s="76">
        <f t="shared" si="213"/>
        <v>-0.59641504313700222</v>
      </c>
      <c r="O239" s="21"/>
      <c r="P239" s="75">
        <f t="shared" ref="P239:Y239" si="214">IF(P203="","",(SUM(P185,P203,P221)-SUM($O185,$O203,$O221))/SUM($O185,$O203,$O221))</f>
        <v>-8.1275759264244241E-2</v>
      </c>
      <c r="Q239" s="75">
        <f t="shared" si="214"/>
        <v>-0.15495751760139573</v>
      </c>
      <c r="R239" s="75">
        <f t="shared" si="214"/>
        <v>-0.22646578864992523</v>
      </c>
      <c r="S239" s="75">
        <f t="shared" si="214"/>
        <v>-0.29326393982961185</v>
      </c>
      <c r="T239" s="75">
        <f t="shared" si="214"/>
        <v>-0.35844769969321694</v>
      </c>
      <c r="U239" s="75">
        <f t="shared" si="214"/>
        <v>-0.3839993289870966</v>
      </c>
      <c r="V239" s="75">
        <f t="shared" si="214"/>
        <v>-0.39747266203339993</v>
      </c>
      <c r="W239" s="75">
        <f t="shared" si="214"/>
        <v>-0.41567512171848636</v>
      </c>
      <c r="X239" s="75">
        <f t="shared" si="214"/>
        <v>-0.39954504532564983</v>
      </c>
      <c r="Y239" s="76">
        <f t="shared" si="214"/>
        <v>-0.42825464444408634</v>
      </c>
      <c r="Z239" s="21"/>
      <c r="AA239" s="75">
        <f t="shared" ref="AA239:AJ239" si="215">IF(AA203="","",(SUM(AA185,AA203,AA221)-SUM($Z185,$Z203,$Z221))/SUM($Z185,$Z203,$Z221))</f>
        <v>-8.1275759264244282E-2</v>
      </c>
      <c r="AB239" s="75">
        <f t="shared" si="215"/>
        <v>-0.15495751760139578</v>
      </c>
      <c r="AC239" s="75">
        <f t="shared" si="215"/>
        <v>-0.22646578864992511</v>
      </c>
      <c r="AD239" s="75">
        <f t="shared" si="215"/>
        <v>-0.29326393982961174</v>
      </c>
      <c r="AE239" s="75">
        <f t="shared" si="215"/>
        <v>-0.3049850080009851</v>
      </c>
      <c r="AF239" s="75">
        <f t="shared" si="215"/>
        <v>-0.28133255048494593</v>
      </c>
      <c r="AG239" s="75">
        <f t="shared" si="215"/>
        <v>-0.30477614850007673</v>
      </c>
      <c r="AH239" s="75">
        <f t="shared" si="215"/>
        <v>-0.3322001391068416</v>
      </c>
      <c r="AI239" s="75">
        <f t="shared" si="215"/>
        <v>-0.3244881759913561</v>
      </c>
      <c r="AJ239" s="76">
        <f t="shared" si="215"/>
        <v>-0.32735840522833709</v>
      </c>
      <c r="AK239" s="21"/>
      <c r="AL239" s="75">
        <f t="shared" ref="AL239:AU239" si="216">IF(AL203="","",(SUM(AL185,AL203,AL221)-SUM($AK185,$AK203,$AK221))/SUM($AK185,$AK203,$AK221))</f>
        <v>-8.1275759264244241E-2</v>
      </c>
      <c r="AM239" s="75">
        <f t="shared" si="216"/>
        <v>-0.15495751760139606</v>
      </c>
      <c r="AN239" s="75">
        <f t="shared" si="216"/>
        <v>-0.22646578864992534</v>
      </c>
      <c r="AO239" s="75">
        <f t="shared" si="216"/>
        <v>-0.23436926814874642</v>
      </c>
      <c r="AP239" s="75">
        <f t="shared" si="216"/>
        <v>-0.25152231630875321</v>
      </c>
      <c r="AQ239" s="75">
        <f t="shared" si="216"/>
        <v>-0.22999916123387087</v>
      </c>
      <c r="AR239" s="75">
        <f t="shared" si="216"/>
        <v>-0.25842789173341535</v>
      </c>
      <c r="AS239" s="75">
        <f t="shared" si="216"/>
        <v>-0.29046264780101927</v>
      </c>
      <c r="AT239" s="75">
        <f t="shared" si="216"/>
        <v>-0.28695974132420915</v>
      </c>
      <c r="AU239" s="76">
        <f t="shared" si="216"/>
        <v>-0.29372632548975403</v>
      </c>
      <c r="AV239" s="21"/>
      <c r="AW239" s="75">
        <f t="shared" ref="AW239:BF239" si="217">IF(AW203="","",(SUM(AW185,AW203,AW221)-SUM($AV185,$AV203,$AV221))/SUM($AV185,$AV203,$AV221))</f>
        <v>-8.1275759264244365E-2</v>
      </c>
      <c r="AX239" s="75">
        <f t="shared" si="217"/>
        <v>-0.15495751760139581</v>
      </c>
      <c r="AY239" s="75">
        <f t="shared" si="217"/>
        <v>-0.16200460437075234</v>
      </c>
      <c r="AZ239" s="75">
        <f t="shared" si="217"/>
        <v>-0.17547459646788069</v>
      </c>
      <c r="BA239" s="75">
        <f t="shared" si="217"/>
        <v>-0.19805962461652141</v>
      </c>
      <c r="BB239" s="75">
        <f t="shared" si="217"/>
        <v>-0.17866577198279568</v>
      </c>
      <c r="BC239" s="75">
        <f t="shared" si="217"/>
        <v>-0.2120796349667538</v>
      </c>
      <c r="BD239" s="75">
        <f t="shared" si="217"/>
        <v>-0.24872515649519714</v>
      </c>
      <c r="BE239" s="75">
        <f t="shared" si="217"/>
        <v>-0.2494313066570622</v>
      </c>
      <c r="BF239" s="76">
        <f t="shared" si="217"/>
        <v>-0.26009424575117079</v>
      </c>
    </row>
    <row r="240" spans="1:77">
      <c r="A240" s="49"/>
      <c r="B240" s="3" t="str">
        <f t="shared" si="207"/>
        <v>9,000 teu</v>
      </c>
      <c r="C240" s="3"/>
      <c r="D240" s="22"/>
      <c r="E240" s="77">
        <f t="shared" ref="E240:N240" si="218">IF(E204="","",(SUM(E186,E204,E222)-SUM($D186,$D204,$D222))/SUM($D186,$D204,$D222))</f>
        <v>-9.0073921948210026E-2</v>
      </c>
      <c r="F240" s="77">
        <f t="shared" si="218"/>
        <v>-0.16851437827906274</v>
      </c>
      <c r="G240" s="77">
        <f t="shared" si="218"/>
        <v>-0.23768073916641577</v>
      </c>
      <c r="H240" s="77">
        <f t="shared" si="218"/>
        <v>-0.3038173341389328</v>
      </c>
      <c r="I240" s="77">
        <f t="shared" si="218"/>
        <v>-0.36727194764008042</v>
      </c>
      <c r="J240" s="77">
        <f t="shared" si="218"/>
        <v>-0.42891426217222239</v>
      </c>
      <c r="K240" s="77">
        <f t="shared" si="218"/>
        <v>-0.45014383752803133</v>
      </c>
      <c r="L240" s="77">
        <f t="shared" si="218"/>
        <v>-0.50341225572320025</v>
      </c>
      <c r="M240" s="77">
        <f t="shared" si="218"/>
        <v>-0.5539476921663149</v>
      </c>
      <c r="N240" s="78">
        <f t="shared" si="218"/>
        <v>-0.600696249636266</v>
      </c>
      <c r="O240" s="22"/>
      <c r="P240" s="77">
        <f t="shared" ref="P240:Y240" si="219">IF(P204="","",(SUM(P186,P204,P222)-SUM($O186,$O204,$O222))/SUM($O186,$O204,$O222))</f>
        <v>-9.0073921948210192E-2</v>
      </c>
      <c r="Q240" s="77">
        <f t="shared" si="219"/>
        <v>-0.16851437827906249</v>
      </c>
      <c r="R240" s="77">
        <f t="shared" si="219"/>
        <v>-0.23768073916641591</v>
      </c>
      <c r="S240" s="77">
        <f t="shared" si="219"/>
        <v>-0.30381733413893258</v>
      </c>
      <c r="T240" s="77">
        <f t="shared" si="219"/>
        <v>-0.36727194764008053</v>
      </c>
      <c r="U240" s="77">
        <f t="shared" si="219"/>
        <v>-0.38132378401990757</v>
      </c>
      <c r="V240" s="77">
        <f t="shared" si="219"/>
        <v>-0.35850114378270331</v>
      </c>
      <c r="W240" s="77">
        <f t="shared" si="219"/>
        <v>-0.37926531965400045</v>
      </c>
      <c r="X240" s="77">
        <f t="shared" si="219"/>
        <v>-0.40526358955508646</v>
      </c>
      <c r="Y240" s="78">
        <f t="shared" si="219"/>
        <v>-0.40104437445439889</v>
      </c>
      <c r="Z240" s="22"/>
      <c r="AA240" s="77">
        <f t="shared" ref="AA240:AJ240" si="220">IF(AA204="","",(SUM(AA186,AA204,AA222)-SUM($Z186,$Z204,$Z222))/SUM($Z186,$Z204,$Z222))</f>
        <v>-9.0073921948209762E-2</v>
      </c>
      <c r="AB240" s="77">
        <f t="shared" si="220"/>
        <v>-0.16851437827906249</v>
      </c>
      <c r="AC240" s="77">
        <f t="shared" si="220"/>
        <v>-0.23768073916641552</v>
      </c>
      <c r="AD240" s="77">
        <f t="shared" si="220"/>
        <v>-0.2458021119838435</v>
      </c>
      <c r="AE240" s="77">
        <f t="shared" si="220"/>
        <v>-0.26181727224676044</v>
      </c>
      <c r="AF240" s="77">
        <f t="shared" si="220"/>
        <v>-0.28614282771527766</v>
      </c>
      <c r="AG240" s="77">
        <f t="shared" si="220"/>
        <v>-0.26685845003737502</v>
      </c>
      <c r="AH240" s="77">
        <f t="shared" si="220"/>
        <v>-0.29650069560786685</v>
      </c>
      <c r="AI240" s="77">
        <f t="shared" si="220"/>
        <v>-0.33092153824947201</v>
      </c>
      <c r="AJ240" s="78">
        <f t="shared" si="220"/>
        <v>-0.33449374939377652</v>
      </c>
      <c r="AK240" s="22"/>
      <c r="AL240" s="77">
        <f t="shared" ref="AL240:AU240" si="221">IF(AL204="","",(SUM(AL186,AL204,AL222)-SUM($AK186,$AK204,$AK222))/SUM($AK186,$AK204,$AK222))</f>
        <v>-9.00739219482104E-2</v>
      </c>
      <c r="AM240" s="77">
        <f t="shared" si="221"/>
        <v>-0.16851437827906263</v>
      </c>
      <c r="AN240" s="77">
        <f t="shared" si="221"/>
        <v>-0.17415413409695044</v>
      </c>
      <c r="AO240" s="77">
        <f t="shared" si="221"/>
        <v>-0.2458021119838438</v>
      </c>
      <c r="AP240" s="77">
        <f t="shared" si="221"/>
        <v>-0.2618172722467606</v>
      </c>
      <c r="AQ240" s="77">
        <f t="shared" si="221"/>
        <v>-0.28614282771527794</v>
      </c>
      <c r="AR240" s="77">
        <f t="shared" si="221"/>
        <v>-0.26685845003737513</v>
      </c>
      <c r="AS240" s="77">
        <f t="shared" si="221"/>
        <v>-0.25511838358480055</v>
      </c>
      <c r="AT240" s="77">
        <f t="shared" si="221"/>
        <v>-0.29375051259666535</v>
      </c>
      <c r="AU240" s="78">
        <f t="shared" si="221"/>
        <v>-0.30121843686346539</v>
      </c>
      <c r="AV240" s="22"/>
      <c r="AW240" s="77">
        <f t="shared" ref="AW240:BF240" si="222">IF(AW204="","",(SUM(AW186,AW204,AW222)-SUM($AV186,$AV204,$AV222))/SUM($AV186,$AV204,$AV222))</f>
        <v>-9.0073921948209998E-2</v>
      </c>
      <c r="AX240" s="77">
        <f t="shared" si="222"/>
        <v>-0.16851437827906285</v>
      </c>
      <c r="AY240" s="77">
        <f t="shared" si="222"/>
        <v>-0.17415413409695035</v>
      </c>
      <c r="AZ240" s="77">
        <f t="shared" si="222"/>
        <v>-0.18778688982875474</v>
      </c>
      <c r="BA240" s="77">
        <f t="shared" si="222"/>
        <v>-0.20908993455010066</v>
      </c>
      <c r="BB240" s="77">
        <f t="shared" si="222"/>
        <v>-0.23855234956296301</v>
      </c>
      <c r="BC240" s="77">
        <f t="shared" si="222"/>
        <v>-0.22103710316471095</v>
      </c>
      <c r="BD240" s="77">
        <f t="shared" si="222"/>
        <v>-0.25511838358480027</v>
      </c>
      <c r="BE240" s="77">
        <f t="shared" si="222"/>
        <v>-0.25657948694385829</v>
      </c>
      <c r="BF240" s="78">
        <f t="shared" si="222"/>
        <v>-0.26794312433315437</v>
      </c>
    </row>
    <row r="241" spans="1:111">
      <c r="A241" s="49"/>
      <c r="B241" s="2" t="str">
        <f t="shared" si="207"/>
        <v>14,000 teu</v>
      </c>
      <c r="C241" s="2"/>
      <c r="D241" s="21"/>
      <c r="E241" s="75">
        <f t="shared" ref="E241:N241" si="223">IF(E205="","",(SUM(E187,E205,E223)-SUM($D187,$D205,$D223))/SUM($D187,$D205,$D223))</f>
        <v>-9.8002438233339179E-2</v>
      </c>
      <c r="F241" s="75">
        <f t="shared" si="223"/>
        <v>-0.18001617973726397</v>
      </c>
      <c r="G241" s="75">
        <f t="shared" si="223"/>
        <v>-0.25209383763234422</v>
      </c>
      <c r="H241" s="75">
        <f t="shared" si="223"/>
        <v>-0.31789359762083141</v>
      </c>
      <c r="I241" s="75">
        <f t="shared" si="223"/>
        <v>-0.37984328358796282</v>
      </c>
      <c r="J241" s="75">
        <f t="shared" si="223"/>
        <v>-0.43936408286278711</v>
      </c>
      <c r="K241" s="75">
        <f t="shared" si="223"/>
        <v>-0.45737491345317144</v>
      </c>
      <c r="L241" s="75">
        <f t="shared" si="223"/>
        <v>-0.51025770164574802</v>
      </c>
      <c r="M241" s="75">
        <f t="shared" si="223"/>
        <v>-0.56032914197127848</v>
      </c>
      <c r="N241" s="76">
        <f t="shared" si="223"/>
        <v>-0.57880070767912795</v>
      </c>
      <c r="O241" s="21"/>
      <c r="P241" s="75">
        <f t="shared" ref="P241:Y241" si="224">IF(P205="","",(SUM(P187,P205,P223)-SUM($O187,$O205,$O223))/SUM($O187,$O205,$O223))</f>
        <v>-9.8002438233338998E-2</v>
      </c>
      <c r="Q241" s="75">
        <f t="shared" si="224"/>
        <v>-0.18001617973726391</v>
      </c>
      <c r="R241" s="75">
        <f t="shared" si="224"/>
        <v>-0.25209383763234428</v>
      </c>
      <c r="S241" s="75">
        <f t="shared" si="224"/>
        <v>-0.31789359762083136</v>
      </c>
      <c r="T241" s="75">
        <f t="shared" si="224"/>
        <v>-0.33849950249382682</v>
      </c>
      <c r="U241" s="75">
        <f t="shared" si="224"/>
        <v>-0.36461262724449195</v>
      </c>
      <c r="V241" s="75">
        <f t="shared" si="224"/>
        <v>-0.34884989614380574</v>
      </c>
      <c r="W241" s="75">
        <f t="shared" si="224"/>
        <v>-0.37965975541794728</v>
      </c>
      <c r="X241" s="75">
        <f t="shared" si="224"/>
        <v>-0.38446079875978972</v>
      </c>
      <c r="Y241" s="76">
        <f t="shared" si="224"/>
        <v>-0.39452601728874631</v>
      </c>
      <c r="Z241" s="21"/>
      <c r="AA241" s="75">
        <f t="shared" ref="AA241:AJ241" si="225">IF(AA205="","",(SUM(AA187,AA205,AA223)-SUM($Z187,$Z205,$Z223))/SUM($Z187,$Z205,$Z223))</f>
        <v>-9.8002438233338943E-2</v>
      </c>
      <c r="AB241" s="75">
        <f t="shared" si="225"/>
        <v>-0.18001617973726394</v>
      </c>
      <c r="AC241" s="75">
        <f t="shared" si="225"/>
        <v>-0.252093837632344</v>
      </c>
      <c r="AD241" s="75">
        <f t="shared" si="225"/>
        <v>-0.27241983746222015</v>
      </c>
      <c r="AE241" s="75">
        <f t="shared" si="225"/>
        <v>-0.29715572139969121</v>
      </c>
      <c r="AF241" s="75">
        <f t="shared" si="225"/>
        <v>-0.32723689943534429</v>
      </c>
      <c r="AG241" s="75">
        <f t="shared" si="225"/>
        <v>-0.27649988460422853</v>
      </c>
      <c r="AH241" s="75">
        <f t="shared" si="225"/>
        <v>-0.31436078230404696</v>
      </c>
      <c r="AI241" s="75">
        <f t="shared" si="225"/>
        <v>-0.3258380176892936</v>
      </c>
      <c r="AJ241" s="76">
        <f t="shared" si="225"/>
        <v>-0.31555114997858269</v>
      </c>
      <c r="AK241" s="21"/>
      <c r="AL241" s="75">
        <f t="shared" ref="AL241:AU241" si="226">IF(AL205="","",(SUM(AL187,AL205,AL223)-SUM($AK187,$AK205,$AK223))/SUM($AK187,$AK205,$AK223))</f>
        <v>-9.8002438233338762E-2</v>
      </c>
      <c r="AM241" s="75">
        <f t="shared" si="226"/>
        <v>-0.18001617973726364</v>
      </c>
      <c r="AN241" s="75">
        <f t="shared" si="226"/>
        <v>-0.20223342680783368</v>
      </c>
      <c r="AO241" s="75">
        <f t="shared" si="226"/>
        <v>-0.22694607730360877</v>
      </c>
      <c r="AP241" s="75">
        <f t="shared" si="226"/>
        <v>-0.2558119403055551</v>
      </c>
      <c r="AQ241" s="75">
        <f t="shared" si="226"/>
        <v>-0.28986117162619685</v>
      </c>
      <c r="AR241" s="75">
        <f t="shared" si="226"/>
        <v>-0.24032487883443995</v>
      </c>
      <c r="AS241" s="75">
        <f t="shared" si="226"/>
        <v>-0.2817112957470968</v>
      </c>
      <c r="AT241" s="75">
        <f t="shared" si="226"/>
        <v>-0.29652662715404526</v>
      </c>
      <c r="AU241" s="76">
        <f t="shared" si="226"/>
        <v>-0.28922619420852802</v>
      </c>
      <c r="AV241" s="21"/>
      <c r="AW241" s="75">
        <f t="shared" ref="AW241:BF241" si="227">IF(AW205="","",(SUM(AW187,AW205,AW223)-SUM($AV187,$AV205,$AV223))/SUM($AV187,$AV205,$AV223))</f>
        <v>-9.8002438233338582E-2</v>
      </c>
      <c r="AX241" s="75">
        <f t="shared" si="227"/>
        <v>-0.12535059171974805</v>
      </c>
      <c r="AY241" s="75">
        <f t="shared" si="227"/>
        <v>-0.20223342680783377</v>
      </c>
      <c r="AZ241" s="75">
        <f t="shared" si="227"/>
        <v>-0.22694607730360869</v>
      </c>
      <c r="BA241" s="75">
        <f t="shared" si="227"/>
        <v>-0.21446815921141968</v>
      </c>
      <c r="BB241" s="75">
        <f t="shared" si="227"/>
        <v>-0.25248544381704913</v>
      </c>
      <c r="BC241" s="75">
        <f t="shared" si="227"/>
        <v>-0.24032487883443998</v>
      </c>
      <c r="BD241" s="75">
        <f t="shared" si="227"/>
        <v>-0.24906180919014673</v>
      </c>
      <c r="BE241" s="75">
        <f t="shared" si="227"/>
        <v>-0.26721523661879737</v>
      </c>
      <c r="BF241" s="76">
        <f t="shared" si="227"/>
        <v>-0.26290123843847352</v>
      </c>
    </row>
    <row r="242" spans="1:111">
      <c r="A242" s="189"/>
      <c r="B242" s="3" t="str">
        <f t="shared" si="207"/>
        <v>17,000 teu</v>
      </c>
      <c r="C242" s="3"/>
      <c r="D242" s="22"/>
      <c r="E242" s="77">
        <f t="shared" ref="E242:N242" si="228">IF(E206="","",(SUM(E188,E206,E224)-SUM($D188,$D206,$D224))/SUM($D188,$D206,$D224))</f>
        <v>-9.9396370797349629E-2</v>
      </c>
      <c r="F242" s="77">
        <f t="shared" si="228"/>
        <v>-0.18243692886094956</v>
      </c>
      <c r="G242" s="77">
        <f t="shared" si="228"/>
        <v>-0.25388194672264192</v>
      </c>
      <c r="H242" s="77">
        <f t="shared" si="228"/>
        <v>-0.31995137700118731</v>
      </c>
      <c r="I242" s="77">
        <f t="shared" si="228"/>
        <v>-0.38218897708772287</v>
      </c>
      <c r="J242" s="77">
        <f t="shared" si="228"/>
        <v>-0.44202299541351953</v>
      </c>
      <c r="K242" s="77">
        <f t="shared" si="228"/>
        <v>-0.48162654882641631</v>
      </c>
      <c r="L242" s="77">
        <f t="shared" si="228"/>
        <v>-0.53451496328816972</v>
      </c>
      <c r="M242" s="77">
        <f t="shared" si="228"/>
        <v>-0.55938595834104965</v>
      </c>
      <c r="N242" s="78">
        <f t="shared" si="228"/>
        <v>-0.58577224664249705</v>
      </c>
      <c r="O242" s="22"/>
      <c r="P242" s="77">
        <f t="shared" ref="P242:Y242" si="229">IF(P206="","",(SUM(P188,P206,P224)-SUM($O188,$O206,$O224))/SUM($O188,$O206,$O224))</f>
        <v>-9.9396370797349295E-2</v>
      </c>
      <c r="Q242" s="77">
        <f t="shared" si="229"/>
        <v>-0.18243692886094945</v>
      </c>
      <c r="R242" s="77">
        <f t="shared" si="229"/>
        <v>-0.2538819467226418</v>
      </c>
      <c r="S242" s="77">
        <f t="shared" si="229"/>
        <v>-0.27461480213459949</v>
      </c>
      <c r="T242" s="77">
        <f t="shared" si="229"/>
        <v>-0.29981417403275235</v>
      </c>
      <c r="U242" s="77">
        <f t="shared" si="229"/>
        <v>-0.33042759449622328</v>
      </c>
      <c r="V242" s="77">
        <f t="shared" si="229"/>
        <v>-0.30883539843522156</v>
      </c>
      <c r="W242" s="77">
        <f t="shared" si="229"/>
        <v>-0.34832094860343749</v>
      </c>
      <c r="X242" s="77">
        <f t="shared" si="229"/>
        <v>-0.36661731511525869</v>
      </c>
      <c r="Y242" s="78">
        <f t="shared" si="229"/>
        <v>-0.39084153918014264</v>
      </c>
      <c r="Z242" s="22"/>
      <c r="AA242" s="77">
        <f t="shared" ref="AA242:AJ242" si="230">IF(AA206="","",(SUM(AA188,AA206,AA224)-SUM($Z188,$Z206,$Z224))/SUM($Z188,$Z206,$Z224))</f>
        <v>-9.9396370797349157E-2</v>
      </c>
      <c r="AB242" s="77">
        <f t="shared" si="230"/>
        <v>-0.18243692886094956</v>
      </c>
      <c r="AC242" s="77">
        <f t="shared" si="230"/>
        <v>-0.20414074317081787</v>
      </c>
      <c r="AD242" s="77">
        <f t="shared" si="230"/>
        <v>-0.22927822726801209</v>
      </c>
      <c r="AE242" s="77">
        <f t="shared" si="230"/>
        <v>-0.25862677250526744</v>
      </c>
      <c r="AF242" s="77">
        <f t="shared" si="230"/>
        <v>-0.25603066055135937</v>
      </c>
      <c r="AG242" s="77">
        <f t="shared" si="230"/>
        <v>-0.27427716835698263</v>
      </c>
      <c r="AH242" s="77">
        <f t="shared" si="230"/>
        <v>-0.28625627704186013</v>
      </c>
      <c r="AI242" s="77">
        <f t="shared" si="230"/>
        <v>-0.31154055990788976</v>
      </c>
      <c r="AJ242" s="78">
        <f t="shared" si="230"/>
        <v>-0.34210886231455406</v>
      </c>
      <c r="AK242" s="22"/>
      <c r="AL242" s="77">
        <f t="shared" ref="AL242:AU242" si="231">IF(AL206="","",(SUM(AL188,AL206,AL224)-SUM($AK188,$AK206,$AK224))/SUM($AK188,$AK206,$AK224))</f>
        <v>-9.9396370797349171E-2</v>
      </c>
      <c r="AM242" s="77">
        <f t="shared" si="231"/>
        <v>-0.12793272411834622</v>
      </c>
      <c r="AN242" s="77">
        <f t="shared" si="231"/>
        <v>-0.154399539618994</v>
      </c>
      <c r="AO242" s="77">
        <f t="shared" si="231"/>
        <v>-0.18394165240142438</v>
      </c>
      <c r="AP242" s="77">
        <f t="shared" si="231"/>
        <v>-0.21743937097778235</v>
      </c>
      <c r="AQ242" s="77">
        <f t="shared" si="231"/>
        <v>-0.25603066055135937</v>
      </c>
      <c r="AR242" s="77">
        <f t="shared" si="231"/>
        <v>-0.23971893827874377</v>
      </c>
      <c r="AS242" s="77">
        <f t="shared" si="231"/>
        <v>-0.25522394126107162</v>
      </c>
      <c r="AT242" s="77">
        <f t="shared" si="231"/>
        <v>-0.28400218230420571</v>
      </c>
      <c r="AU242" s="78">
        <f t="shared" si="231"/>
        <v>-0.31774252388175972</v>
      </c>
      <c r="AV242" s="22"/>
      <c r="AW242" s="77">
        <f t="shared" ref="AW242:BF242" si="232">IF(AW206="","",(SUM(AW188,AW206,AW224)-SUM($AV188,$AV206,$AV224))/SUM($AV188,$AV206,$AV224))</f>
        <v>-9.9396370797349129E-2</v>
      </c>
      <c r="AX242" s="77">
        <f t="shared" si="232"/>
        <v>-0.12793272411834619</v>
      </c>
      <c r="AY242" s="77">
        <f t="shared" si="232"/>
        <v>-0.15439953961899355</v>
      </c>
      <c r="AZ242" s="77">
        <f t="shared" si="232"/>
        <v>-0.1839416524014246</v>
      </c>
      <c r="BA242" s="77">
        <f t="shared" si="232"/>
        <v>-0.21743937097778229</v>
      </c>
      <c r="BB242" s="77">
        <f t="shared" si="232"/>
        <v>-0.21883219357892714</v>
      </c>
      <c r="BC242" s="77">
        <f t="shared" si="232"/>
        <v>-0.23971893827874399</v>
      </c>
      <c r="BD242" s="77">
        <f t="shared" si="232"/>
        <v>-0.25522394126107134</v>
      </c>
      <c r="BE242" s="77">
        <f t="shared" si="232"/>
        <v>-0.28400218230420549</v>
      </c>
      <c r="BF242" s="78">
        <f t="shared" si="232"/>
        <v>-0.2933761854489656</v>
      </c>
    </row>
    <row r="243" spans="1:111">
      <c r="A243" s="58" t="str">
        <f>A$20</f>
        <v>Bulk</v>
      </c>
      <c r="B243" s="9" t="str">
        <f t="shared" si="207"/>
        <v>Handymax</v>
      </c>
      <c r="C243" s="9"/>
      <c r="D243" s="23"/>
      <c r="E243" s="79">
        <f t="shared" ref="E243:N243" si="233">IF(E207="","",(SUM(E189,E207,E225)-SUM($D189,$D207,$D225))/SUM($D189,$D207,$D225))</f>
        <v>-3.0590700570565101E-2</v>
      </c>
      <c r="F243" s="79">
        <f t="shared" si="233"/>
        <v>-5.9878296282565656E-2</v>
      </c>
      <c r="G243" s="79">
        <f t="shared" si="233"/>
        <v>-8.7230725735629192E-2</v>
      </c>
      <c r="H243" s="79">
        <f t="shared" si="233"/>
        <v>-0.11298699954211641</v>
      </c>
      <c r="I243" s="79">
        <f t="shared" si="233"/>
        <v>-0.13854860339803088</v>
      </c>
      <c r="J243" s="79">
        <f t="shared" si="233"/>
        <v>-0.16315455252028629</v>
      </c>
      <c r="K243" s="79">
        <f t="shared" si="233"/>
        <v>-0.18686608764392618</v>
      </c>
      <c r="L243" s="79">
        <f t="shared" si="233"/>
        <v>-0.20974171003472292</v>
      </c>
      <c r="M243" s="79">
        <f t="shared" si="233"/>
        <v>-0.23183716842254817</v>
      </c>
      <c r="N243" s="80">
        <f t="shared" si="233"/>
        <v>-0.2532054443667488</v>
      </c>
      <c r="O243" s="23"/>
      <c r="P243" s="79">
        <f t="shared" ref="P243:Y243" si="234">IF(P207="","",(SUM(P189,P207,P225)-SUM($O189,$O207,$O225))/SUM($O189,$O207,$O225))</f>
        <v>-3.0590700570565003E-2</v>
      </c>
      <c r="Q243" s="79">
        <f t="shared" si="234"/>
        <v>-5.9878296282565524E-2</v>
      </c>
      <c r="R243" s="79">
        <f t="shared" si="234"/>
        <v>-8.7230725735628831E-2</v>
      </c>
      <c r="S243" s="79">
        <f t="shared" si="234"/>
        <v>-0.11298699954211644</v>
      </c>
      <c r="T243" s="79">
        <f t="shared" si="234"/>
        <v>-0.13854860339803074</v>
      </c>
      <c r="U243" s="79">
        <f t="shared" si="234"/>
        <v>-0.16315455252028632</v>
      </c>
      <c r="V243" s="79">
        <f t="shared" si="234"/>
        <v>-0.1868660876439262</v>
      </c>
      <c r="W243" s="79">
        <f t="shared" si="234"/>
        <v>-0.20974171003472281</v>
      </c>
      <c r="X243" s="79">
        <f t="shared" si="234"/>
        <v>-0.23183716842254828</v>
      </c>
      <c r="Y243" s="80">
        <f t="shared" si="234"/>
        <v>-0.25320544436674891</v>
      </c>
      <c r="Z243" s="23"/>
      <c r="AA243" s="79">
        <f t="shared" ref="AA243:AJ243" si="235">IF(AA207="","",(SUM(AA189,AA207,AA225)-SUM($Z189,$Z207,$Z225))/SUM($Z189,$Z207,$Z225))</f>
        <v>-3.0590700570565101E-2</v>
      </c>
      <c r="AB243" s="79">
        <f t="shared" si="235"/>
        <v>-5.9878296282565656E-2</v>
      </c>
      <c r="AC243" s="79">
        <f t="shared" si="235"/>
        <v>-8.7230725735629192E-2</v>
      </c>
      <c r="AD243" s="79">
        <f t="shared" si="235"/>
        <v>-0.11298699954211641</v>
      </c>
      <c r="AE243" s="79">
        <f t="shared" si="235"/>
        <v>-0.13854860339803088</v>
      </c>
      <c r="AF243" s="79">
        <f t="shared" si="235"/>
        <v>-0.16315455252028629</v>
      </c>
      <c r="AG243" s="79">
        <f t="shared" si="235"/>
        <v>-0.11910492828091995</v>
      </c>
      <c r="AH243" s="79">
        <f t="shared" si="235"/>
        <v>-0.14388685253761635</v>
      </c>
      <c r="AI243" s="79">
        <f t="shared" si="235"/>
        <v>-0.16782359912442718</v>
      </c>
      <c r="AJ243" s="80">
        <f t="shared" si="235"/>
        <v>-0.19097256473064469</v>
      </c>
      <c r="AK243" s="23"/>
      <c r="AL243" s="79">
        <f t="shared" ref="AL243:AU243" si="236">IF(AL207="","",(SUM(AL189,AL207,AL225)-SUM($AK189,$AK207,$AK225))/SUM($AK189,$AK207,$AK225))</f>
        <v>-3.0590700570565205E-2</v>
      </c>
      <c r="AM243" s="79">
        <f t="shared" si="236"/>
        <v>-5.9878296282565469E-2</v>
      </c>
      <c r="AN243" s="79">
        <f t="shared" si="236"/>
        <v>-8.72307257356289E-2</v>
      </c>
      <c r="AO243" s="79">
        <f t="shared" si="236"/>
        <v>-0.11298699954211609</v>
      </c>
      <c r="AP243" s="79">
        <f t="shared" si="236"/>
        <v>-6.6760987014533132E-2</v>
      </c>
      <c r="AQ243" s="79">
        <f t="shared" si="236"/>
        <v>-9.3417431896976585E-2</v>
      </c>
      <c r="AR243" s="79">
        <f t="shared" si="236"/>
        <v>-0.11910492828091999</v>
      </c>
      <c r="AS243" s="79">
        <f t="shared" si="236"/>
        <v>-0.14388685253761602</v>
      </c>
      <c r="AT243" s="79">
        <f t="shared" si="236"/>
        <v>-0.10381002982630645</v>
      </c>
      <c r="AU243" s="80">
        <f t="shared" si="236"/>
        <v>-0.12873968509454017</v>
      </c>
      <c r="AV243" s="23"/>
      <c r="AW243" s="79">
        <f t="shared" ref="AW243:BF243" si="237">IF(AW207="","",(SUM(AW189,AW207,AW225)-SUM($AV189,$AV207,$AV225))/SUM($AV189,$AV207,$AV225))</f>
        <v>-3.0590700570565347E-2</v>
      </c>
      <c r="AX243" s="79">
        <f t="shared" si="237"/>
        <v>-5.9878296282565829E-2</v>
      </c>
      <c r="AY243" s="79">
        <f t="shared" si="237"/>
        <v>-8.7230725735629303E-2</v>
      </c>
      <c r="AZ243" s="79">
        <f t="shared" si="237"/>
        <v>-3.906924950395959E-2</v>
      </c>
      <c r="BA243" s="79">
        <f t="shared" si="237"/>
        <v>-6.6760987014533396E-2</v>
      </c>
      <c r="BB243" s="79">
        <f t="shared" si="237"/>
        <v>-9.341743189697671E-2</v>
      </c>
      <c r="BC243" s="79">
        <f t="shared" si="237"/>
        <v>-0.11910492828092009</v>
      </c>
      <c r="BD243" s="79">
        <f t="shared" si="237"/>
        <v>-7.8031995040509949E-2</v>
      </c>
      <c r="BE243" s="79">
        <f t="shared" si="237"/>
        <v>-0.10381002982630648</v>
      </c>
      <c r="BF243" s="80">
        <f t="shared" si="237"/>
        <v>-0.1287396850945407</v>
      </c>
    </row>
    <row r="244" spans="1:111">
      <c r="A244" s="49"/>
      <c r="B244" s="2" t="str">
        <f t="shared" si="207"/>
        <v>Panamax</v>
      </c>
      <c r="C244" s="2"/>
      <c r="D244" s="21"/>
      <c r="E244" s="75">
        <f t="shared" ref="E244:N244" si="238">IF(E208="","",(SUM(E190,E208,E226)-SUM($D190,$D208,$D226))/SUM($D190,$D208,$D226))</f>
        <v>-2.8934014568404533E-2</v>
      </c>
      <c r="F244" s="75">
        <f t="shared" si="238"/>
        <v>-5.5840237349570748E-2</v>
      </c>
      <c r="G244" s="75">
        <f t="shared" si="238"/>
        <v>-8.2270086718489399E-2</v>
      </c>
      <c r="H244" s="75">
        <f t="shared" si="238"/>
        <v>-0.10635942993793188</v>
      </c>
      <c r="I244" s="75">
        <f t="shared" si="238"/>
        <v>-0.13061801462247785</v>
      </c>
      <c r="J244" s="75">
        <f t="shared" si="238"/>
        <v>-0.15398385071471815</v>
      </c>
      <c r="K244" s="75">
        <f t="shared" si="238"/>
        <v>-0.17651508439401201</v>
      </c>
      <c r="L244" s="75">
        <f t="shared" si="238"/>
        <v>-0.19826711887449458</v>
      </c>
      <c r="M244" s="75">
        <f t="shared" si="238"/>
        <v>-0.22130571437736479</v>
      </c>
      <c r="N244" s="76">
        <f t="shared" si="238"/>
        <v>-0.24175481937868543</v>
      </c>
      <c r="O244" s="21"/>
      <c r="P244" s="75">
        <f t="shared" ref="P244:Y244" si="239">IF(P208="","",(SUM(P190,P208,P226)-SUM($O190,$O208,$O226))/SUM($O190,$O208,$O226))</f>
        <v>-2.8934014568404515E-2</v>
      </c>
      <c r="Q244" s="75">
        <f t="shared" si="239"/>
        <v>-5.5840237349570609E-2</v>
      </c>
      <c r="R244" s="75">
        <f t="shared" si="239"/>
        <v>-8.2270086718489441E-2</v>
      </c>
      <c r="S244" s="75">
        <f t="shared" si="239"/>
        <v>-0.10635942993793149</v>
      </c>
      <c r="T244" s="75">
        <f t="shared" si="239"/>
        <v>-0.13061801462247796</v>
      </c>
      <c r="U244" s="75">
        <f t="shared" si="239"/>
        <v>-0.15398385071471779</v>
      </c>
      <c r="V244" s="75">
        <f t="shared" si="239"/>
        <v>-0.17651508439401206</v>
      </c>
      <c r="W244" s="75">
        <f t="shared" si="239"/>
        <v>-0.19826711887449444</v>
      </c>
      <c r="X244" s="75">
        <f t="shared" si="239"/>
        <v>-0.15641452390881164</v>
      </c>
      <c r="Y244" s="76">
        <f t="shared" si="239"/>
        <v>-0.17856772099357593</v>
      </c>
      <c r="Z244" s="21"/>
      <c r="AA244" s="75">
        <f t="shared" ref="AA244:AJ244" si="240">IF(AA208="","",(SUM(AA190,AA208,AA226)-SUM($Z190,$Z208,$Z226))/SUM($Z190,$Z208,$Z226))</f>
        <v>-2.8934014568404467E-2</v>
      </c>
      <c r="AB244" s="75">
        <f t="shared" si="240"/>
        <v>-5.5840237349570894E-2</v>
      </c>
      <c r="AC244" s="75">
        <f t="shared" si="240"/>
        <v>-8.2270086718489385E-2</v>
      </c>
      <c r="AD244" s="75">
        <f t="shared" si="240"/>
        <v>-0.10635942993793157</v>
      </c>
      <c r="AE244" s="75">
        <f t="shared" si="240"/>
        <v>-0.13061801462247816</v>
      </c>
      <c r="AF244" s="75">
        <f t="shared" si="240"/>
        <v>-8.3482504940944391E-2</v>
      </c>
      <c r="AG244" s="75">
        <f t="shared" si="240"/>
        <v>-0.1078913414268462</v>
      </c>
      <c r="AH244" s="75">
        <f t="shared" si="240"/>
        <v>-0.13145604544736883</v>
      </c>
      <c r="AI244" s="75">
        <f t="shared" si="240"/>
        <v>-0.15641452390881166</v>
      </c>
      <c r="AJ244" s="76">
        <f t="shared" si="240"/>
        <v>-0.11538062260846625</v>
      </c>
      <c r="AK244" s="21"/>
      <c r="AL244" s="75">
        <f t="shared" ref="AL244:AU244" si="241">IF(AL208="","",(SUM(AL190,AL208,AL226)-SUM($AK190,$AK208,$AK226))/SUM($AK190,$AK208,$AK226))</f>
        <v>-2.8934014568404574E-2</v>
      </c>
      <c r="AM244" s="75">
        <f t="shared" si="241"/>
        <v>-5.5840237349570776E-2</v>
      </c>
      <c r="AN244" s="75">
        <f t="shared" si="241"/>
        <v>-8.2270086718489441E-2</v>
      </c>
      <c r="AO244" s="75">
        <f t="shared" si="241"/>
        <v>-3.188938243275919E-2</v>
      </c>
      <c r="AP244" s="75">
        <f t="shared" si="241"/>
        <v>-5.8169515841017962E-2</v>
      </c>
      <c r="AQ244" s="75">
        <f t="shared" si="241"/>
        <v>-8.3482504940944752E-2</v>
      </c>
      <c r="AR244" s="75">
        <f t="shared" si="241"/>
        <v>-0.10789134142684648</v>
      </c>
      <c r="AS244" s="75">
        <f t="shared" si="241"/>
        <v>-6.4644972020243566E-2</v>
      </c>
      <c r="AT244" s="75">
        <f t="shared" si="241"/>
        <v>-9.1523333440258675E-2</v>
      </c>
      <c r="AU244" s="76">
        <f t="shared" si="241"/>
        <v>-0.11538062260846642</v>
      </c>
      <c r="AV244" s="21"/>
      <c r="AW244" s="75">
        <f t="shared" ref="AW244:BF244" si="242">IF(AW208="","",(SUM(AW190,AW208,AW226)-SUM($AV190,$AV208,$AV226))/SUM($AV190,$AV208,$AV226))</f>
        <v>-2.8934014568404894E-2</v>
      </c>
      <c r="AX244" s="75">
        <f t="shared" si="242"/>
        <v>-5.5840237349571303E-2</v>
      </c>
      <c r="AY244" s="75">
        <f t="shared" si="242"/>
        <v>-5.7925939450306253E-3</v>
      </c>
      <c r="AZ244" s="75">
        <f t="shared" si="242"/>
        <v>-3.1889382432759641E-2</v>
      </c>
      <c r="BA244" s="75">
        <f t="shared" si="242"/>
        <v>-5.8169515841018246E-2</v>
      </c>
      <c r="BB244" s="75">
        <f t="shared" si="242"/>
        <v>-8.3482504940944988E-2</v>
      </c>
      <c r="BC244" s="75">
        <f t="shared" si="242"/>
        <v>-0.10789134142684655</v>
      </c>
      <c r="BD244" s="75">
        <f t="shared" si="242"/>
        <v>-6.4644972020243871E-2</v>
      </c>
      <c r="BE244" s="75">
        <f t="shared" si="242"/>
        <v>-9.1523333440258897E-2</v>
      </c>
      <c r="BF244" s="76">
        <f t="shared" si="242"/>
        <v>-0.11538062260846682</v>
      </c>
    </row>
    <row r="245" spans="1:111">
      <c r="A245" s="49"/>
      <c r="B245" s="3" t="str">
        <f t="shared" si="207"/>
        <v>Capesize</v>
      </c>
      <c r="C245" s="3"/>
      <c r="D245" s="22"/>
      <c r="E245" s="77">
        <f t="shared" ref="E245:N245" si="243">IF(E209="","",(SUM(E191,E209,E227)-SUM($D191,$D209,$D227))/SUM($D191,$D209,$D227))</f>
        <v>-2.897594109024856E-2</v>
      </c>
      <c r="F245" s="77">
        <f t="shared" si="243"/>
        <v>-5.7270663077855999E-2</v>
      </c>
      <c r="G245" s="77">
        <f t="shared" si="243"/>
        <v>-8.3245672941918952E-2</v>
      </c>
      <c r="H245" s="77">
        <f t="shared" si="243"/>
        <v>-0.10923586695003669</v>
      </c>
      <c r="I245" s="77">
        <f t="shared" si="243"/>
        <v>-0.1342822772271087</v>
      </c>
      <c r="J245" s="77">
        <f t="shared" si="243"/>
        <v>-0.15844750383829462</v>
      </c>
      <c r="K245" s="77">
        <f t="shared" si="243"/>
        <v>-0.18179142317096594</v>
      </c>
      <c r="L245" s="77">
        <f t="shared" si="243"/>
        <v>-0.20437117855432976</v>
      </c>
      <c r="M245" s="77">
        <f t="shared" si="243"/>
        <v>-0.22836129307048986</v>
      </c>
      <c r="N245" s="78">
        <f t="shared" si="243"/>
        <v>-0.24967320723849432</v>
      </c>
      <c r="O245" s="22"/>
      <c r="P245" s="77">
        <f t="shared" ref="P245:Y245" si="244">IF(P209="","",(SUM(P191,P209,P227)-SUM($O191,$O209,$O227))/SUM($O191,$O209,$O227))</f>
        <v>-2.8975941090248335E-2</v>
      </c>
      <c r="Q245" s="77">
        <f t="shared" si="244"/>
        <v>-5.7270663077855971E-2</v>
      </c>
      <c r="R245" s="77">
        <f t="shared" si="244"/>
        <v>-8.3245672941919133E-2</v>
      </c>
      <c r="S245" s="77">
        <f t="shared" si="244"/>
        <v>-0.1092358669500369</v>
      </c>
      <c r="T245" s="77">
        <f t="shared" si="244"/>
        <v>-0.1342822772271085</v>
      </c>
      <c r="U245" s="77">
        <f t="shared" si="244"/>
        <v>-0.15844750383829473</v>
      </c>
      <c r="V245" s="77">
        <f t="shared" si="244"/>
        <v>-0.18179142317096572</v>
      </c>
      <c r="W245" s="77">
        <f t="shared" si="244"/>
        <v>-0.13806877676719054</v>
      </c>
      <c r="X245" s="77">
        <f t="shared" si="244"/>
        <v>-0.16405806749303081</v>
      </c>
      <c r="Y245" s="78">
        <f t="shared" si="244"/>
        <v>-0.18714597450836878</v>
      </c>
      <c r="Z245" s="22"/>
      <c r="AA245" s="77">
        <f t="shared" ref="AA245:AJ245" si="245">IF(AA209="","",(SUM(AA191,AA209,AA227)-SUM($Z191,$Z209,$Z227))/SUM($Z191,$Z209,$Z227))</f>
        <v>-2.8975941090248508E-2</v>
      </c>
      <c r="AB245" s="77">
        <f t="shared" si="245"/>
        <v>-5.7270663077855943E-2</v>
      </c>
      <c r="AC245" s="77">
        <f t="shared" si="245"/>
        <v>-8.3245672941919049E-2</v>
      </c>
      <c r="AD245" s="77">
        <f t="shared" si="245"/>
        <v>-0.10923586695003693</v>
      </c>
      <c r="AE245" s="77">
        <f t="shared" si="245"/>
        <v>-6.2139133662700727E-2</v>
      </c>
      <c r="AF245" s="77">
        <f t="shared" si="245"/>
        <v>-8.8318129158152486E-2</v>
      </c>
      <c r="AG245" s="77">
        <f t="shared" si="245"/>
        <v>-0.11360737510187978</v>
      </c>
      <c r="AH245" s="77">
        <f t="shared" si="245"/>
        <v>-0.13806877676719065</v>
      </c>
      <c r="AI245" s="77">
        <f t="shared" si="245"/>
        <v>-9.9754841915571518E-2</v>
      </c>
      <c r="AJ245" s="78">
        <f t="shared" si="245"/>
        <v>-0.12461874177824334</v>
      </c>
      <c r="AK245" s="22"/>
      <c r="AL245" s="77">
        <f t="shared" ref="AL245:AU245" si="246">IF(AL209="","",(SUM(AL191,AL209,AL227)-SUM($AK191,$AK209,$AK227))/SUM($AK191,$AK209,$AK227))</f>
        <v>-2.8975941090248734E-2</v>
      </c>
      <c r="AM245" s="77">
        <f t="shared" si="246"/>
        <v>-5.7270663077855805E-2</v>
      </c>
      <c r="AN245" s="77">
        <f t="shared" si="246"/>
        <v>-8.3245672941919049E-2</v>
      </c>
      <c r="AO245" s="77">
        <f t="shared" si="246"/>
        <v>-3.5005522529206586E-2</v>
      </c>
      <c r="AP245" s="77">
        <f t="shared" si="246"/>
        <v>-6.2139133662700512E-2</v>
      </c>
      <c r="AQ245" s="77">
        <f t="shared" si="246"/>
        <v>-8.8318129158152903E-2</v>
      </c>
      <c r="AR245" s="77">
        <f t="shared" si="246"/>
        <v>-0.11360737510187968</v>
      </c>
      <c r="AS245" s="77">
        <f t="shared" si="246"/>
        <v>-7.1766374980051173E-2</v>
      </c>
      <c r="AT245" s="77">
        <f t="shared" si="246"/>
        <v>-9.9754841915571754E-2</v>
      </c>
      <c r="AU245" s="78">
        <f t="shared" si="246"/>
        <v>-0.12461874177824322</v>
      </c>
      <c r="AV245" s="22"/>
      <c r="AW245" s="77">
        <f t="shared" ref="AW245:BF245" si="247">IF(AW209="","",(SUM(AW191,AW209,AW227)-SUM($AV191,$AV209,$AV227))/SUM($AV191,$AV209,$AV227))</f>
        <v>-2.897594109024872E-2</v>
      </c>
      <c r="AX245" s="77">
        <f t="shared" si="247"/>
        <v>-5.7270663077856457E-2</v>
      </c>
      <c r="AY245" s="77">
        <f t="shared" si="247"/>
        <v>-6.8494790204126467E-3</v>
      </c>
      <c r="AZ245" s="77">
        <f t="shared" si="247"/>
        <v>-3.5005522529206828E-2</v>
      </c>
      <c r="BA245" s="77">
        <f t="shared" si="247"/>
        <v>-6.213913366270131E-2</v>
      </c>
      <c r="BB245" s="77">
        <f t="shared" si="247"/>
        <v>-8.8318129158152722E-2</v>
      </c>
      <c r="BC245" s="77">
        <f t="shared" si="247"/>
        <v>-4.5423327032793906E-2</v>
      </c>
      <c r="BD245" s="77">
        <f t="shared" si="247"/>
        <v>-7.1766374980051409E-2</v>
      </c>
      <c r="BE245" s="77">
        <f t="shared" si="247"/>
        <v>-9.9754841915571865E-2</v>
      </c>
      <c r="BF245" s="78">
        <f t="shared" si="247"/>
        <v>-0.12461874177824357</v>
      </c>
    </row>
    <row r="246" spans="1:111" s="40" customFormat="1">
      <c r="D246" s="41"/>
      <c r="E246" s="41"/>
      <c r="F246" s="41"/>
      <c r="G246" s="41"/>
      <c r="H246" s="41"/>
      <c r="I246" s="41"/>
      <c r="J246" s="41"/>
      <c r="K246" s="41"/>
      <c r="L246" s="41"/>
      <c r="M246" s="41"/>
      <c r="N246" s="41"/>
      <c r="O246" s="41"/>
      <c r="P246" s="41"/>
      <c r="Q246" s="41"/>
      <c r="R246" s="41"/>
      <c r="S246" s="41"/>
      <c r="T246" s="41"/>
      <c r="U246" s="41"/>
      <c r="V246" s="41"/>
      <c r="W246" s="41"/>
      <c r="X246" s="41"/>
      <c r="Y246" s="41"/>
      <c r="Z246" s="41"/>
      <c r="AA246" s="41"/>
      <c r="AB246" s="41"/>
      <c r="AC246" s="41"/>
      <c r="AD246" s="41"/>
      <c r="AE246" s="41"/>
      <c r="AF246" s="41"/>
      <c r="AG246" s="41"/>
      <c r="AH246" s="41"/>
      <c r="AI246" s="41"/>
      <c r="AJ246" s="41"/>
      <c r="AK246" s="41"/>
      <c r="AL246" s="41"/>
      <c r="AM246" s="41"/>
      <c r="AN246" s="41"/>
      <c r="AO246" s="41"/>
      <c r="AP246" s="41"/>
      <c r="AQ246" s="41"/>
      <c r="AR246" s="41"/>
      <c r="AS246" s="41"/>
      <c r="AT246" s="41"/>
      <c r="AU246" s="41"/>
      <c r="AV246" s="41"/>
      <c r="AW246" s="41"/>
      <c r="AX246" s="41"/>
      <c r="AY246" s="41"/>
      <c r="AZ246" s="41"/>
      <c r="BA246" s="41"/>
      <c r="BB246" s="41"/>
      <c r="BC246" s="41"/>
      <c r="BD246" s="41"/>
      <c r="BE246" s="41"/>
      <c r="BF246" s="41"/>
      <c r="BG246" s="41"/>
      <c r="BH246" s="41"/>
      <c r="BI246" s="41"/>
      <c r="BJ246" s="41"/>
      <c r="BK246" s="41"/>
      <c r="BL246" s="41"/>
      <c r="BM246" s="41"/>
      <c r="BN246" s="41"/>
      <c r="BO246" s="41"/>
      <c r="BP246" s="41"/>
      <c r="BQ246" s="41"/>
      <c r="BR246" s="41"/>
      <c r="BS246" s="41"/>
      <c r="BT246" s="41"/>
      <c r="BU246" s="41"/>
      <c r="BV246" s="41"/>
      <c r="BW246" s="41"/>
      <c r="BX246" s="41"/>
      <c r="BY246" s="41"/>
      <c r="CM246" s="41"/>
      <c r="CN246" s="41"/>
      <c r="CO246" s="41"/>
      <c r="CP246" s="41"/>
      <c r="CQ246" s="41"/>
      <c r="CR246" s="41"/>
      <c r="CS246" s="41"/>
      <c r="CT246" s="41"/>
      <c r="CU246" s="41"/>
      <c r="CV246" s="41"/>
      <c r="CW246" s="41"/>
      <c r="CX246" s="41"/>
      <c r="CY246" s="41"/>
      <c r="CZ246" s="41"/>
      <c r="DA246" s="41"/>
      <c r="DB246" s="41"/>
      <c r="DC246" s="41"/>
      <c r="DD246" s="41"/>
      <c r="DE246" s="41"/>
      <c r="DF246" s="41"/>
      <c r="DG246" s="41"/>
    </row>
    <row r="247" spans="1:111" s="40" customFormat="1">
      <c r="AF247" s="41"/>
      <c r="AG247" s="41"/>
      <c r="AH247" s="41"/>
      <c r="AI247" s="41"/>
      <c r="AJ247" s="41"/>
      <c r="AK247" s="41"/>
      <c r="AL247" s="41"/>
      <c r="AM247" s="41"/>
      <c r="AN247" s="41"/>
      <c r="AO247" s="41"/>
      <c r="AP247" s="41"/>
      <c r="AQ247" s="41"/>
      <c r="AR247" s="41"/>
      <c r="AS247" s="41"/>
      <c r="AT247" s="41"/>
      <c r="AU247" s="41"/>
      <c r="BQ247" s="41"/>
      <c r="BR247" s="41"/>
      <c r="BS247" s="41"/>
      <c r="BT247" s="41"/>
      <c r="BU247" s="41"/>
      <c r="BV247" s="41"/>
      <c r="BW247" s="41"/>
      <c r="BX247" s="41"/>
      <c r="BY247" s="41"/>
      <c r="CM247" s="41"/>
      <c r="CN247" s="41"/>
      <c r="CO247" s="41"/>
      <c r="CP247" s="41"/>
      <c r="CQ247" s="41"/>
      <c r="CR247" s="41"/>
      <c r="CS247" s="41"/>
      <c r="CT247" s="41"/>
      <c r="CU247" s="41"/>
      <c r="CV247" s="41"/>
      <c r="CW247" s="41"/>
      <c r="CX247" s="41"/>
      <c r="CY247" s="41"/>
      <c r="CZ247" s="41"/>
      <c r="DA247" s="41"/>
      <c r="DB247" s="41"/>
      <c r="DC247" s="41"/>
      <c r="DD247" s="41"/>
      <c r="DE247" s="41"/>
      <c r="DF247" s="41"/>
      <c r="DG247" s="41"/>
    </row>
    <row r="248" spans="1:111" s="40" customFormat="1">
      <c r="AF248" s="41"/>
      <c r="AG248" s="41"/>
      <c r="AH248" s="41"/>
      <c r="AI248" s="41"/>
      <c r="AJ248" s="41"/>
      <c r="AK248" s="41"/>
      <c r="AL248" s="41"/>
      <c r="AM248" s="41"/>
      <c r="AN248" s="41"/>
      <c r="AO248" s="41"/>
      <c r="AP248" s="41"/>
      <c r="AQ248" s="41"/>
      <c r="AR248" s="41"/>
      <c r="AS248" s="41"/>
      <c r="AT248" s="41"/>
      <c r="AU248" s="41"/>
      <c r="BQ248" s="41"/>
      <c r="BR248" s="41"/>
      <c r="BS248" s="41"/>
      <c r="BT248" s="41"/>
      <c r="BU248" s="41"/>
      <c r="BV248" s="41"/>
      <c r="BW248" s="41"/>
      <c r="BX248" s="41"/>
      <c r="BY248" s="41"/>
      <c r="CM248" s="41"/>
      <c r="CN248" s="41"/>
      <c r="CO248" s="41"/>
      <c r="CP248" s="41"/>
      <c r="CQ248" s="41"/>
      <c r="CR248" s="41"/>
      <c r="CS248" s="41"/>
      <c r="CT248" s="41"/>
      <c r="CU248" s="41"/>
      <c r="CV248" s="41"/>
      <c r="CW248" s="41"/>
      <c r="CX248" s="41"/>
      <c r="CY248" s="41"/>
      <c r="CZ248" s="41"/>
      <c r="DA248" s="41"/>
      <c r="DB248" s="41"/>
      <c r="DC248" s="41"/>
      <c r="DD248" s="41"/>
      <c r="DE248" s="41"/>
      <c r="DF248" s="41"/>
      <c r="DG248" s="41"/>
    </row>
    <row r="249" spans="1:111" s="40" customFormat="1" ht="18.75">
      <c r="AF249" s="41"/>
      <c r="AG249" s="41"/>
      <c r="AH249" s="41"/>
      <c r="AI249" s="41"/>
      <c r="AJ249" s="41"/>
      <c r="AK249" s="41"/>
      <c r="AL249" s="41"/>
      <c r="AM249" s="41"/>
      <c r="AN249" s="41"/>
      <c r="AO249" s="41"/>
      <c r="AP249" s="41"/>
      <c r="AQ249" s="41"/>
      <c r="AR249" s="41"/>
      <c r="AS249" s="41"/>
      <c r="AT249" s="41"/>
      <c r="AU249" s="41"/>
      <c r="BQ249" s="41"/>
      <c r="BR249" s="41"/>
      <c r="BS249" s="41"/>
      <c r="BT249" s="41"/>
      <c r="BU249" s="41"/>
      <c r="BV249" s="41"/>
      <c r="BW249" s="41"/>
      <c r="BX249" s="41"/>
      <c r="BY249" s="41"/>
      <c r="DG249" s="105"/>
    </row>
    <row r="250" spans="1:111" s="103" customFormat="1" ht="18.75">
      <c r="X250" s="185"/>
      <c r="AS250" s="104"/>
      <c r="CM250" s="19"/>
      <c r="CN250" s="19"/>
      <c r="CO250" s="19"/>
      <c r="CP250" s="19"/>
      <c r="CQ250" s="19"/>
      <c r="CR250" s="19"/>
      <c r="CS250" s="19"/>
      <c r="CT250" s="19"/>
      <c r="CU250" s="19"/>
      <c r="CV250" s="19"/>
      <c r="CW250" s="19"/>
      <c r="CX250" s="19"/>
      <c r="CY250" s="19"/>
      <c r="CZ250" s="19"/>
      <c r="DA250" s="19"/>
      <c r="DB250" s="19"/>
      <c r="DC250" s="19"/>
      <c r="DD250" s="19"/>
      <c r="DE250" s="19"/>
      <c r="DF250" s="19"/>
      <c r="DG250" s="19"/>
    </row>
    <row r="251" spans="1:111">
      <c r="D251" s="19"/>
      <c r="E251" s="19"/>
      <c r="F251" s="19"/>
      <c r="G251" s="19"/>
      <c r="H251" s="19"/>
      <c r="I251" s="19"/>
      <c r="J251" s="19"/>
      <c r="K251" s="19"/>
      <c r="L251" s="19"/>
      <c r="M251" s="19"/>
      <c r="N251" s="19"/>
      <c r="O251" s="19"/>
      <c r="P251" s="19"/>
      <c r="Q251" s="19"/>
      <c r="R251" s="19"/>
      <c r="S251" s="19"/>
      <c r="T251" s="19"/>
      <c r="U251" s="19"/>
      <c r="V251" s="19"/>
      <c r="CM251" s="19"/>
      <c r="CN251" s="19"/>
      <c r="CO251" s="19"/>
      <c r="CP251" s="19"/>
      <c r="CQ251" s="19"/>
      <c r="CR251" s="19"/>
      <c r="CS251" s="19"/>
      <c r="CT251" s="19"/>
      <c r="CU251" s="19"/>
      <c r="CV251" s="19"/>
      <c r="CW251" s="19"/>
      <c r="CX251" s="19"/>
      <c r="CY251" s="19"/>
      <c r="CZ251" s="19"/>
      <c r="DA251" s="19"/>
      <c r="DB251" s="19"/>
      <c r="DC251" s="19"/>
      <c r="DD251" s="19"/>
      <c r="DE251" s="19"/>
      <c r="DF251" s="19"/>
      <c r="DG251" s="19"/>
    </row>
    <row r="252" spans="1:111" ht="18.75">
      <c r="A252" s="276" t="s">
        <v>102</v>
      </c>
      <c r="B252" s="276"/>
      <c r="C252" s="276"/>
      <c r="D252" s="276"/>
      <c r="E252" s="276"/>
      <c r="F252" s="276"/>
      <c r="G252" s="276"/>
      <c r="H252" s="276"/>
      <c r="I252" s="276"/>
      <c r="J252" s="276"/>
      <c r="K252" s="276"/>
      <c r="L252" s="276" t="s">
        <v>101</v>
      </c>
      <c r="M252" s="276"/>
      <c r="N252" s="276"/>
      <c r="O252" s="276"/>
      <c r="P252" s="276"/>
      <c r="Q252" s="276"/>
      <c r="R252" s="276"/>
      <c r="S252" s="276"/>
      <c r="T252" s="276"/>
      <c r="U252" s="19"/>
      <c r="V252" s="276" t="s">
        <v>105</v>
      </c>
      <c r="W252" s="276"/>
      <c r="X252" s="276"/>
      <c r="Y252" s="276"/>
      <c r="Z252" s="276"/>
      <c r="AA252" s="276"/>
      <c r="AB252" s="276"/>
      <c r="AC252" s="276"/>
      <c r="AD252" s="276"/>
      <c r="AE252" s="276"/>
      <c r="AF252" s="276"/>
      <c r="AG252" s="276" t="s">
        <v>106</v>
      </c>
      <c r="AH252" s="276"/>
      <c r="AI252" s="276"/>
      <c r="AJ252" s="276"/>
      <c r="AK252" s="276"/>
      <c r="AL252" s="276"/>
      <c r="AM252" s="276"/>
      <c r="AN252" s="276"/>
      <c r="AO252" s="276"/>
      <c r="AQ252" s="276" t="s">
        <v>108</v>
      </c>
      <c r="AR252" s="276"/>
      <c r="AS252" s="276"/>
      <c r="AT252" s="276"/>
      <c r="AU252" s="276"/>
      <c r="AV252" s="276"/>
      <c r="AW252" s="276"/>
      <c r="AX252" s="276"/>
      <c r="AY252" s="276"/>
      <c r="AZ252" s="276"/>
      <c r="BA252" s="276"/>
      <c r="BB252" s="276" t="s">
        <v>109</v>
      </c>
      <c r="BC252" s="276"/>
      <c r="BD252" s="276"/>
      <c r="BE252" s="276"/>
      <c r="BF252" s="276"/>
      <c r="BG252" s="276"/>
      <c r="BH252" s="276"/>
      <c r="BI252" s="276"/>
      <c r="BJ252" s="276"/>
      <c r="BL252" s="276" t="s">
        <v>110</v>
      </c>
      <c r="BM252" s="276"/>
      <c r="BN252" s="276"/>
      <c r="BO252" s="276"/>
      <c r="BP252" s="276"/>
      <c r="BQ252" s="276"/>
      <c r="BR252" s="276"/>
      <c r="BS252" s="276"/>
      <c r="BT252" s="276"/>
      <c r="BU252" s="276"/>
      <c r="BV252" s="276"/>
      <c r="BW252" s="276" t="s">
        <v>111</v>
      </c>
      <c r="BX252" s="276"/>
      <c r="BY252" s="276"/>
      <c r="BZ252" s="276"/>
      <c r="CA252" s="276"/>
      <c r="CB252" s="276"/>
      <c r="CC252" s="276"/>
      <c r="CD252" s="276"/>
      <c r="CE252" s="276"/>
      <c r="CH252" s="276" t="s">
        <v>103</v>
      </c>
      <c r="CI252" s="276"/>
      <c r="CJ252" s="276"/>
      <c r="CK252" s="276"/>
      <c r="CL252" s="276"/>
      <c r="CM252" s="276"/>
      <c r="CN252" s="276"/>
      <c r="CO252" s="276"/>
      <c r="CP252" s="276"/>
      <c r="CQ252" s="276"/>
      <c r="CR252" s="276"/>
      <c r="CS252" s="276" t="s">
        <v>104</v>
      </c>
      <c r="CT252" s="276"/>
      <c r="CU252" s="276"/>
      <c r="CV252" s="276"/>
      <c r="CW252" s="276"/>
      <c r="CX252" s="276"/>
      <c r="CY252" s="276"/>
      <c r="CZ252" s="276"/>
      <c r="DA252" s="276"/>
      <c r="DB252" s="19"/>
      <c r="DC252" s="19"/>
      <c r="DD252" s="19"/>
      <c r="DE252" s="19"/>
      <c r="DF252" s="19"/>
      <c r="DG252" s="19"/>
    </row>
    <row r="253" spans="1:111">
      <c r="A253" s="40"/>
      <c r="B253" s="40"/>
      <c r="C253" s="40"/>
      <c r="D253" s="41"/>
      <c r="E253" s="41"/>
      <c r="F253" s="41"/>
      <c r="G253" s="41"/>
      <c r="H253" s="41"/>
      <c r="I253" s="41"/>
      <c r="J253" s="41"/>
      <c r="K253" s="41"/>
      <c r="L253" s="41"/>
      <c r="M253" s="41"/>
      <c r="N253" s="19"/>
      <c r="R253" s="19"/>
      <c r="S253" s="19"/>
      <c r="T253" s="19"/>
      <c r="U253" s="19"/>
      <c r="V253" s="19"/>
      <c r="CM253" s="19"/>
      <c r="CN253" s="19"/>
      <c r="CO253" s="19"/>
      <c r="CP253" s="19"/>
      <c r="CQ253" s="19"/>
      <c r="CR253" s="19"/>
      <c r="CS253" s="19"/>
      <c r="CT253" s="19"/>
      <c r="CU253" s="19"/>
      <c r="CV253" s="19"/>
      <c r="CW253" s="19"/>
      <c r="CX253" s="19"/>
      <c r="CY253" s="19"/>
      <c r="CZ253" s="19"/>
      <c r="DA253" s="19"/>
      <c r="DB253" s="19"/>
      <c r="DC253" s="19"/>
      <c r="DD253" s="19"/>
      <c r="DE253" s="19"/>
      <c r="DF253" s="19"/>
      <c r="DG253" s="19"/>
    </row>
    <row r="254" spans="1:111">
      <c r="L254" s="41"/>
      <c r="CM254" s="19"/>
      <c r="CN254" s="19"/>
      <c r="CO254" s="19"/>
      <c r="CP254" s="19"/>
      <c r="CQ254" s="19"/>
      <c r="CR254" s="19"/>
      <c r="CS254" s="19"/>
      <c r="CT254" s="19"/>
      <c r="CU254" s="19"/>
      <c r="CV254" s="19"/>
      <c r="CW254" s="19"/>
      <c r="CX254" s="19"/>
      <c r="CY254" s="19"/>
      <c r="CZ254" s="19"/>
      <c r="DA254" s="19"/>
      <c r="DB254" s="19"/>
      <c r="DC254" s="19"/>
      <c r="DD254" s="19"/>
      <c r="DE254" s="19"/>
      <c r="DF254" s="19"/>
      <c r="DG254" s="19"/>
    </row>
    <row r="255" spans="1:111">
      <c r="L255" s="41"/>
      <c r="CM255" s="19"/>
      <c r="CN255" s="19"/>
      <c r="CO255" s="19"/>
      <c r="CP255" s="19"/>
      <c r="CQ255" s="19"/>
      <c r="CR255" s="19"/>
      <c r="CS255" s="19"/>
      <c r="CT255" s="19"/>
      <c r="CU255" s="19"/>
      <c r="CV255" s="19"/>
      <c r="CW255" s="19"/>
      <c r="CX255" s="19"/>
      <c r="CY255" s="19"/>
      <c r="CZ255" s="19"/>
      <c r="DA255" s="19"/>
      <c r="DB255" s="19"/>
      <c r="DC255" s="19"/>
      <c r="DD255" s="19"/>
      <c r="DE255" s="19"/>
      <c r="DF255" s="19"/>
      <c r="DG255" s="19"/>
    </row>
    <row r="256" spans="1:111">
      <c r="L256" s="41"/>
      <c r="CM256" s="19"/>
      <c r="CN256" s="19"/>
      <c r="CO256" s="19"/>
      <c r="CP256" s="19"/>
      <c r="CQ256" s="19"/>
      <c r="CR256" s="19"/>
      <c r="CS256" s="19"/>
      <c r="CT256" s="19"/>
      <c r="CU256" s="19"/>
      <c r="CV256" s="19"/>
      <c r="CW256" s="19"/>
      <c r="CX256" s="19"/>
      <c r="CY256" s="19"/>
      <c r="CZ256" s="19"/>
      <c r="DA256" s="19"/>
      <c r="DB256" s="19"/>
      <c r="DC256" s="19"/>
      <c r="DD256" s="19"/>
      <c r="DE256" s="19"/>
      <c r="DF256" s="19"/>
      <c r="DG256" s="19"/>
    </row>
    <row r="257" spans="8:111">
      <c r="L257" s="41"/>
      <c r="CM257" s="19"/>
      <c r="CN257" s="19"/>
      <c r="CO257" s="19"/>
      <c r="CP257" s="19"/>
      <c r="CQ257" s="19"/>
      <c r="CR257" s="19"/>
      <c r="CS257" s="19"/>
      <c r="CT257" s="19"/>
      <c r="CU257" s="19"/>
      <c r="CV257" s="19"/>
      <c r="CW257" s="19"/>
      <c r="CX257" s="19"/>
      <c r="CY257" s="19"/>
      <c r="CZ257" s="19"/>
      <c r="DA257" s="19"/>
      <c r="DB257" s="19"/>
      <c r="DC257" s="19"/>
      <c r="DD257" s="19"/>
      <c r="DE257" s="19"/>
      <c r="DF257" s="19"/>
      <c r="DG257" s="19"/>
    </row>
    <row r="258" spans="8:111">
      <c r="L258" s="41"/>
      <c r="CM258" s="19"/>
      <c r="CN258" s="19"/>
      <c r="CO258" s="19"/>
      <c r="CP258" s="19"/>
      <c r="CQ258" s="19"/>
      <c r="CR258" s="19"/>
      <c r="CS258" s="19"/>
      <c r="CT258" s="19"/>
      <c r="CU258" s="19"/>
      <c r="CV258" s="19"/>
      <c r="CW258" s="19"/>
      <c r="CX258" s="19"/>
      <c r="CY258" s="19"/>
      <c r="CZ258" s="19"/>
      <c r="DA258" s="19"/>
      <c r="DB258" s="19"/>
      <c r="DC258" s="19"/>
      <c r="DD258" s="19"/>
      <c r="DE258" s="19"/>
      <c r="DF258" s="19"/>
      <c r="DG258" s="19"/>
    </row>
    <row r="259" spans="8:111">
      <c r="L259" s="41"/>
      <c r="CM259" s="19"/>
      <c r="CN259" s="19"/>
      <c r="CO259" s="19"/>
      <c r="CP259" s="19"/>
      <c r="CQ259" s="19"/>
      <c r="CR259" s="19"/>
      <c r="CS259" s="19"/>
      <c r="CT259" s="19"/>
      <c r="CU259" s="19"/>
      <c r="CV259" s="19"/>
      <c r="CW259" s="19"/>
      <c r="CX259" s="19"/>
      <c r="CY259" s="19"/>
      <c r="CZ259" s="19"/>
      <c r="DA259" s="19"/>
      <c r="DB259" s="19"/>
      <c r="DC259" s="19"/>
      <c r="DD259" s="19"/>
      <c r="DE259" s="19"/>
      <c r="DF259" s="19"/>
      <c r="DG259" s="19"/>
    </row>
    <row r="260" spans="8:111">
      <c r="L260" s="41"/>
      <c r="CM260" s="19"/>
      <c r="CN260" s="19"/>
      <c r="CO260" s="19"/>
      <c r="CP260" s="19"/>
      <c r="CQ260" s="19"/>
      <c r="CR260" s="19"/>
      <c r="CS260" s="19"/>
      <c r="CT260" s="19"/>
      <c r="CU260" s="19"/>
      <c r="CV260" s="19"/>
      <c r="CW260" s="19"/>
      <c r="CX260" s="19"/>
      <c r="CY260" s="19"/>
      <c r="CZ260" s="19"/>
      <c r="DA260" s="19"/>
      <c r="DB260" s="19"/>
      <c r="DC260" s="19"/>
      <c r="DD260" s="19"/>
      <c r="DE260" s="19"/>
      <c r="DF260" s="19"/>
      <c r="DG260" s="19"/>
    </row>
    <row r="261" spans="8:111">
      <c r="L261" s="41"/>
      <c r="CM261" s="19"/>
      <c r="CN261" s="19"/>
      <c r="CO261" s="19"/>
      <c r="CP261" s="19"/>
      <c r="CQ261" s="19"/>
      <c r="CR261" s="19"/>
      <c r="CS261" s="19"/>
      <c r="CT261" s="19"/>
      <c r="CU261" s="19"/>
      <c r="CV261" s="19"/>
      <c r="CW261" s="19"/>
      <c r="CX261" s="19"/>
      <c r="CY261" s="19"/>
      <c r="CZ261" s="19"/>
      <c r="DA261" s="19"/>
      <c r="DB261" s="19"/>
      <c r="DC261" s="19"/>
      <c r="DD261" s="19"/>
      <c r="DE261" s="19"/>
      <c r="DF261" s="19"/>
      <c r="DG261" s="19"/>
    </row>
    <row r="262" spans="8:111">
      <c r="L262" s="41"/>
      <c r="CM262" s="19"/>
      <c r="CN262" s="19"/>
      <c r="CO262" s="19"/>
      <c r="CP262" s="19"/>
      <c r="CQ262" s="19"/>
      <c r="CR262" s="19"/>
      <c r="CS262" s="19"/>
      <c r="CT262" s="19"/>
      <c r="CU262" s="19"/>
      <c r="CV262" s="19"/>
      <c r="CW262" s="19"/>
      <c r="CX262" s="19"/>
      <c r="CY262" s="19"/>
      <c r="CZ262" s="19"/>
      <c r="DA262" s="19"/>
      <c r="DB262" s="19"/>
      <c r="DC262" s="19"/>
      <c r="DD262" s="19"/>
      <c r="DE262" s="19"/>
      <c r="DF262" s="19"/>
      <c r="DG262" s="19"/>
    </row>
    <row r="263" spans="8:111">
      <c r="L263" s="41"/>
      <c r="CM263" s="19"/>
      <c r="CN263" s="19"/>
      <c r="CO263" s="19"/>
      <c r="CP263" s="19"/>
      <c r="CQ263" s="19"/>
      <c r="CR263" s="19"/>
      <c r="CS263" s="19"/>
      <c r="CT263" s="19"/>
      <c r="CU263" s="19"/>
      <c r="CV263" s="19"/>
      <c r="CW263" s="19"/>
      <c r="CX263" s="19"/>
      <c r="CY263" s="19"/>
      <c r="CZ263" s="19"/>
      <c r="DA263" s="19"/>
      <c r="DB263" s="19"/>
      <c r="DC263" s="19"/>
      <c r="DD263" s="19"/>
      <c r="DE263" s="19"/>
      <c r="DF263" s="19"/>
      <c r="DG263" s="19"/>
    </row>
    <row r="264" spans="8:111">
      <c r="H264" s="41"/>
      <c r="I264" s="41"/>
      <c r="J264" s="41"/>
      <c r="K264" s="41"/>
      <c r="L264" s="41"/>
      <c r="R264" s="19"/>
      <c r="S264" s="19"/>
      <c r="T264" s="19"/>
      <c r="U264" s="19"/>
      <c r="V264" s="19"/>
      <c r="CM264" s="19"/>
      <c r="CN264" s="19"/>
      <c r="CO264" s="19"/>
      <c r="CP264" s="19"/>
      <c r="CQ264" s="19"/>
      <c r="CR264" s="19"/>
      <c r="CS264" s="19"/>
      <c r="CT264" s="19"/>
      <c r="CU264" s="19"/>
      <c r="CV264" s="19"/>
      <c r="CW264" s="19"/>
      <c r="CX264" s="19"/>
      <c r="CY264" s="19"/>
      <c r="CZ264" s="19"/>
      <c r="DA264" s="19"/>
      <c r="DB264" s="19"/>
      <c r="DC264" s="19"/>
      <c r="DD264" s="19"/>
      <c r="DE264" s="19"/>
      <c r="DF264" s="19"/>
      <c r="DG264" s="19"/>
    </row>
    <row r="265" spans="8:111">
      <c r="R265" s="19"/>
      <c r="S265" s="19"/>
      <c r="T265" s="19"/>
      <c r="U265" s="19"/>
      <c r="V265" s="19"/>
      <c r="CM265" s="19"/>
      <c r="CN265" s="19"/>
      <c r="CO265" s="19"/>
      <c r="CP265" s="19"/>
      <c r="CQ265" s="19"/>
      <c r="CR265" s="19"/>
      <c r="CS265" s="19"/>
      <c r="CT265" s="19"/>
      <c r="CU265" s="19"/>
      <c r="CV265" s="19"/>
      <c r="CW265" s="19"/>
      <c r="CX265" s="19"/>
      <c r="CY265" s="19"/>
      <c r="CZ265" s="19"/>
      <c r="DA265" s="19"/>
      <c r="DB265" s="19"/>
      <c r="DC265" s="19"/>
      <c r="DD265" s="19"/>
      <c r="DE265" s="19"/>
      <c r="DF265" s="19"/>
      <c r="DG265" s="19"/>
    </row>
    <row r="266" spans="8:111">
      <c r="R266" s="19"/>
      <c r="S266" s="19"/>
      <c r="T266" s="19"/>
      <c r="U266" s="19"/>
      <c r="V266" s="19"/>
      <c r="CM266" s="19"/>
      <c r="CN266" s="19"/>
      <c r="CO266" s="19"/>
      <c r="CP266" s="19"/>
      <c r="CQ266" s="19"/>
      <c r="CR266" s="19"/>
      <c r="CS266" s="19"/>
      <c r="CT266" s="19"/>
      <c r="CU266" s="19"/>
      <c r="CV266" s="19"/>
      <c r="CW266" s="19"/>
      <c r="CX266" s="19"/>
      <c r="CY266" s="19"/>
      <c r="CZ266" s="19"/>
      <c r="DA266" s="19"/>
      <c r="DB266" s="19"/>
      <c r="DC266" s="19"/>
      <c r="DD266" s="19"/>
      <c r="DE266" s="19"/>
      <c r="DF266" s="19"/>
      <c r="DG266" s="19"/>
    </row>
    <row r="267" spans="8:111">
      <c r="R267" s="19"/>
      <c r="S267" s="19"/>
      <c r="T267" s="19"/>
      <c r="U267" s="19"/>
      <c r="V267" s="19"/>
      <c r="CM267" s="19"/>
      <c r="CN267" s="19"/>
      <c r="CO267" s="19"/>
      <c r="CP267" s="19"/>
      <c r="CQ267" s="19"/>
      <c r="CR267" s="19"/>
      <c r="CS267" s="19"/>
      <c r="CT267" s="19"/>
      <c r="CU267" s="19"/>
      <c r="CV267" s="19"/>
      <c r="CW267" s="19"/>
      <c r="CX267" s="19"/>
      <c r="CY267" s="19"/>
      <c r="CZ267" s="19"/>
      <c r="DA267" s="19"/>
      <c r="DB267" s="19"/>
      <c r="DC267" s="19"/>
      <c r="DD267" s="19"/>
      <c r="DE267" s="19"/>
      <c r="DF267" s="19"/>
      <c r="DG267" s="19"/>
    </row>
    <row r="268" spans="8:111">
      <c r="R268" s="19"/>
      <c r="S268" s="19"/>
      <c r="T268" s="19"/>
      <c r="U268" s="19"/>
      <c r="V268" s="19"/>
      <c r="CM268" s="19"/>
      <c r="CN268" s="19"/>
      <c r="CO268" s="19"/>
      <c r="CP268" s="19"/>
      <c r="CQ268" s="19"/>
      <c r="CR268" s="19"/>
      <c r="CS268" s="19"/>
      <c r="CT268" s="19"/>
      <c r="CU268" s="19"/>
      <c r="CV268" s="19"/>
      <c r="CW268" s="19"/>
      <c r="CX268" s="19"/>
      <c r="CY268" s="19"/>
      <c r="CZ268" s="19"/>
      <c r="DA268" s="19"/>
      <c r="DB268" s="19"/>
      <c r="DC268" s="19"/>
      <c r="DD268" s="19"/>
      <c r="DE268" s="19"/>
      <c r="DF268" s="19"/>
      <c r="DG268" s="19"/>
    </row>
    <row r="269" spans="8:111">
      <c r="R269" s="19"/>
      <c r="S269" s="19"/>
      <c r="T269" s="19"/>
      <c r="U269" s="19"/>
      <c r="V269" s="19"/>
      <c r="CM269" s="19"/>
      <c r="CN269" s="19"/>
      <c r="CO269" s="19"/>
      <c r="CP269" s="19"/>
      <c r="CQ269" s="19"/>
      <c r="CR269" s="19"/>
      <c r="CS269" s="19"/>
      <c r="CT269" s="19"/>
      <c r="CU269" s="19"/>
      <c r="CV269" s="19"/>
      <c r="CW269" s="19"/>
      <c r="CX269" s="19"/>
      <c r="CY269" s="19"/>
      <c r="CZ269" s="19"/>
      <c r="DA269" s="19"/>
      <c r="DB269" s="19"/>
      <c r="DC269" s="19"/>
      <c r="DD269" s="19"/>
      <c r="DE269" s="19"/>
      <c r="DF269" s="19"/>
      <c r="DG269" s="19"/>
    </row>
    <row r="270" spans="8:111">
      <c r="R270" s="19"/>
      <c r="S270" s="19"/>
      <c r="T270" s="19"/>
      <c r="U270" s="19"/>
      <c r="V270" s="19"/>
      <c r="CM270" s="19"/>
      <c r="CN270" s="19"/>
      <c r="CO270" s="19"/>
      <c r="CP270" s="19"/>
      <c r="CQ270" s="19"/>
      <c r="CR270" s="19"/>
      <c r="CS270" s="19"/>
      <c r="CT270" s="19"/>
      <c r="CU270" s="19"/>
      <c r="CV270" s="19"/>
      <c r="CW270" s="19"/>
      <c r="CX270" s="19"/>
      <c r="CY270" s="19"/>
      <c r="CZ270" s="19"/>
      <c r="DA270" s="19"/>
      <c r="DB270" s="19"/>
      <c r="DC270" s="19"/>
      <c r="DD270" s="19"/>
      <c r="DE270" s="19"/>
      <c r="DF270" s="19"/>
      <c r="DG270" s="19"/>
    </row>
    <row r="271" spans="8:111">
      <c r="R271" s="19"/>
      <c r="S271" s="19"/>
      <c r="T271" s="19"/>
      <c r="U271" s="19"/>
      <c r="V271" s="19"/>
      <c r="CM271" s="19"/>
      <c r="CN271" s="19"/>
      <c r="CO271" s="19"/>
      <c r="CP271" s="19"/>
      <c r="CQ271" s="19"/>
      <c r="CR271" s="19"/>
      <c r="CS271" s="19"/>
      <c r="CT271" s="19"/>
      <c r="CU271" s="19"/>
      <c r="CV271" s="19"/>
      <c r="CW271" s="19"/>
      <c r="CX271" s="19"/>
      <c r="CY271" s="19"/>
      <c r="CZ271" s="19"/>
      <c r="DA271" s="19"/>
      <c r="DB271" s="19"/>
      <c r="DC271" s="19"/>
      <c r="DD271" s="19"/>
      <c r="DE271" s="19"/>
      <c r="DF271" s="19"/>
      <c r="DG271" s="19"/>
    </row>
    <row r="272" spans="8:111">
      <c r="R272" s="19"/>
      <c r="S272" s="19"/>
      <c r="T272" s="19"/>
      <c r="U272" s="19"/>
      <c r="V272" s="19"/>
      <c r="CM272" s="19"/>
      <c r="CN272" s="19"/>
      <c r="CO272" s="19"/>
      <c r="CP272" s="19"/>
      <c r="CQ272" s="19"/>
      <c r="CR272" s="19"/>
      <c r="CS272" s="19"/>
      <c r="CT272" s="19"/>
      <c r="CU272" s="19"/>
      <c r="CV272" s="19"/>
      <c r="CW272" s="19"/>
      <c r="CX272" s="19"/>
      <c r="CY272" s="19"/>
      <c r="CZ272" s="19"/>
      <c r="DA272" s="19"/>
      <c r="DB272" s="19"/>
      <c r="DC272" s="19"/>
      <c r="DD272" s="19"/>
      <c r="DE272" s="19"/>
      <c r="DF272" s="19"/>
      <c r="DG272" s="19"/>
    </row>
    <row r="273" spans="18:111">
      <c r="R273" s="19"/>
      <c r="S273" s="19"/>
      <c r="T273" s="19"/>
      <c r="U273" s="19"/>
      <c r="V273" s="19"/>
      <c r="CM273" s="19"/>
      <c r="CN273" s="19"/>
      <c r="CO273" s="19"/>
      <c r="CP273" s="19"/>
      <c r="CQ273" s="19"/>
      <c r="CR273" s="19"/>
      <c r="CS273" s="19"/>
      <c r="CT273" s="19"/>
      <c r="CU273" s="19"/>
      <c r="CV273" s="19"/>
      <c r="CW273" s="19"/>
      <c r="CX273" s="19"/>
      <c r="CY273" s="19"/>
      <c r="CZ273" s="19"/>
      <c r="DA273" s="19"/>
      <c r="DB273" s="19"/>
      <c r="DC273" s="19"/>
      <c r="DD273" s="19"/>
      <c r="DE273" s="19"/>
      <c r="DF273" s="19"/>
      <c r="DG273" s="19"/>
    </row>
    <row r="274" spans="18:111">
      <c r="R274" s="19"/>
      <c r="S274" s="19"/>
      <c r="T274" s="19"/>
      <c r="U274" s="19"/>
      <c r="V274" s="19"/>
      <c r="CM274" s="19"/>
      <c r="CN274" s="19"/>
      <c r="CO274" s="19"/>
      <c r="CP274" s="19"/>
      <c r="CQ274" s="19"/>
      <c r="CR274" s="19"/>
      <c r="CS274" s="19"/>
      <c r="CT274" s="19"/>
      <c r="CU274" s="19"/>
      <c r="CV274" s="19"/>
      <c r="CW274" s="19"/>
      <c r="CX274" s="19"/>
      <c r="CY274" s="19"/>
      <c r="CZ274" s="19"/>
      <c r="DA274" s="19"/>
      <c r="DB274" s="19"/>
      <c r="DC274" s="19"/>
      <c r="DD274" s="19"/>
      <c r="DE274" s="19"/>
      <c r="DF274" s="19"/>
      <c r="DG274" s="19"/>
    </row>
    <row r="275" spans="18:111">
      <c r="R275" s="19"/>
      <c r="S275" s="19"/>
      <c r="T275" s="19"/>
      <c r="U275" s="19"/>
      <c r="V275" s="19"/>
      <c r="CM275" s="19"/>
      <c r="CN275" s="19"/>
      <c r="CO275" s="19"/>
      <c r="CP275" s="19"/>
      <c r="CQ275" s="19"/>
      <c r="CR275" s="19"/>
      <c r="CS275" s="19"/>
      <c r="CT275" s="19"/>
      <c r="CU275" s="19"/>
      <c r="CV275" s="19"/>
      <c r="CW275" s="19"/>
      <c r="CX275" s="19"/>
      <c r="CY275" s="19"/>
      <c r="CZ275" s="19"/>
      <c r="DA275" s="19"/>
      <c r="DB275" s="19"/>
      <c r="DC275" s="19"/>
      <c r="DD275" s="19"/>
      <c r="DE275" s="19"/>
      <c r="DF275" s="19"/>
      <c r="DG275" s="19"/>
    </row>
    <row r="276" spans="18:111">
      <c r="R276" s="19"/>
      <c r="S276" s="19"/>
      <c r="T276" s="19"/>
      <c r="U276" s="19"/>
      <c r="V276" s="19"/>
      <c r="CM276" s="19"/>
      <c r="CN276" s="19"/>
      <c r="CO276" s="19"/>
      <c r="CP276" s="19"/>
      <c r="CQ276" s="19"/>
      <c r="CR276" s="19"/>
      <c r="CS276" s="19"/>
      <c r="CT276" s="19"/>
      <c r="CU276" s="19"/>
      <c r="CV276" s="19"/>
      <c r="CW276" s="19"/>
      <c r="CX276" s="19"/>
      <c r="CY276" s="19"/>
      <c r="CZ276" s="19"/>
      <c r="DA276" s="19"/>
      <c r="DB276" s="19"/>
      <c r="DC276" s="19"/>
      <c r="DD276" s="19"/>
      <c r="DE276" s="19"/>
      <c r="DF276" s="19"/>
      <c r="DG276" s="19"/>
    </row>
    <row r="277" spans="18:111">
      <c r="R277" s="19"/>
      <c r="S277" s="19"/>
      <c r="T277" s="19"/>
      <c r="U277" s="19"/>
      <c r="V277" s="19"/>
      <c r="CM277" s="19"/>
      <c r="CN277" s="19"/>
      <c r="CO277" s="19"/>
      <c r="CP277" s="19"/>
      <c r="CQ277" s="19"/>
      <c r="CR277" s="19"/>
      <c r="CS277" s="19"/>
      <c r="CT277" s="19"/>
      <c r="CU277" s="19"/>
      <c r="CV277" s="19"/>
      <c r="CW277" s="19"/>
      <c r="CX277" s="19"/>
      <c r="CY277" s="19"/>
      <c r="CZ277" s="19"/>
      <c r="DA277" s="19"/>
      <c r="DB277" s="19"/>
      <c r="DC277" s="19"/>
      <c r="DD277" s="19"/>
      <c r="DE277" s="19"/>
      <c r="DF277" s="19"/>
      <c r="DG277" s="19"/>
    </row>
    <row r="278" spans="18:111">
      <c r="R278" s="19"/>
      <c r="S278" s="19"/>
      <c r="T278" s="19"/>
      <c r="U278" s="19"/>
      <c r="V278" s="19"/>
      <c r="CM278" s="19"/>
      <c r="CN278" s="19"/>
      <c r="CO278" s="19"/>
      <c r="CP278" s="19"/>
      <c r="CQ278" s="19"/>
      <c r="CR278" s="19"/>
      <c r="CS278" s="19"/>
      <c r="CT278" s="19"/>
      <c r="CU278" s="19"/>
      <c r="CV278" s="19"/>
      <c r="CW278" s="19"/>
      <c r="CX278" s="19"/>
      <c r="CY278" s="19"/>
      <c r="CZ278" s="19"/>
      <c r="DA278" s="19"/>
      <c r="DB278" s="19"/>
      <c r="DC278" s="19"/>
      <c r="DD278" s="19"/>
      <c r="DE278" s="19"/>
      <c r="DF278" s="19"/>
      <c r="DG278" s="19"/>
    </row>
    <row r="279" spans="18:111">
      <c r="R279" s="19"/>
      <c r="S279" s="19"/>
      <c r="T279" s="19"/>
      <c r="U279" s="19"/>
      <c r="V279" s="19"/>
      <c r="CM279" s="19"/>
      <c r="CN279" s="19"/>
      <c r="CO279" s="19"/>
      <c r="CP279" s="19"/>
      <c r="CQ279" s="19"/>
      <c r="CR279" s="19"/>
      <c r="CS279" s="19"/>
      <c r="CT279" s="19"/>
      <c r="CU279" s="19"/>
      <c r="CV279" s="19"/>
      <c r="CW279" s="19"/>
      <c r="CX279" s="19"/>
      <c r="CY279" s="19"/>
      <c r="CZ279" s="19"/>
      <c r="DA279" s="19"/>
      <c r="DB279" s="19"/>
      <c r="DC279" s="19"/>
      <c r="DD279" s="19"/>
      <c r="DE279" s="19"/>
      <c r="DF279" s="19"/>
      <c r="DG279" s="19"/>
    </row>
    <row r="280" spans="18:111">
      <c r="R280" s="19"/>
      <c r="S280" s="19"/>
      <c r="T280" s="19"/>
      <c r="U280" s="19"/>
      <c r="V280" s="19"/>
      <c r="CM280" s="19"/>
      <c r="CN280" s="19"/>
      <c r="CO280" s="19"/>
      <c r="CP280" s="19"/>
      <c r="CQ280" s="19"/>
      <c r="CR280" s="19"/>
      <c r="CS280" s="19"/>
      <c r="CT280" s="19"/>
      <c r="CU280" s="19"/>
      <c r="CV280" s="19"/>
      <c r="CW280" s="19"/>
      <c r="CX280" s="19"/>
      <c r="CY280" s="19"/>
      <c r="CZ280" s="19"/>
      <c r="DA280" s="19"/>
      <c r="DB280" s="19"/>
      <c r="DC280" s="19"/>
      <c r="DD280" s="19"/>
      <c r="DE280" s="19"/>
      <c r="DF280" s="19"/>
      <c r="DG280" s="19"/>
    </row>
    <row r="281" spans="18:111">
      <c r="R281" s="19"/>
      <c r="S281" s="19"/>
      <c r="T281" s="19"/>
      <c r="U281" s="19"/>
      <c r="V281" s="19"/>
      <c r="CM281" s="19"/>
      <c r="CN281" s="19"/>
      <c r="CO281" s="19"/>
      <c r="CP281" s="19"/>
      <c r="CQ281" s="19"/>
      <c r="CR281" s="19"/>
      <c r="CS281" s="19"/>
      <c r="CT281" s="19"/>
      <c r="CU281" s="19"/>
      <c r="CV281" s="19"/>
      <c r="CW281" s="19"/>
      <c r="CX281" s="19"/>
      <c r="CY281" s="19"/>
      <c r="CZ281" s="19"/>
      <c r="DA281" s="19"/>
      <c r="DB281" s="19"/>
      <c r="DC281" s="19"/>
      <c r="DD281" s="19"/>
      <c r="DE281" s="19"/>
      <c r="DF281" s="19"/>
      <c r="DG281" s="19"/>
    </row>
    <row r="282" spans="18:111">
      <c r="R282" s="19"/>
      <c r="S282" s="19"/>
      <c r="T282" s="19"/>
      <c r="U282" s="19"/>
      <c r="V282" s="19"/>
      <c r="CM282" s="19"/>
      <c r="CN282" s="19"/>
      <c r="CO282" s="19"/>
      <c r="CP282" s="19"/>
      <c r="CQ282" s="19"/>
      <c r="CR282" s="19"/>
      <c r="CS282" s="19"/>
      <c r="CT282" s="19"/>
      <c r="CU282" s="19"/>
      <c r="CV282" s="19"/>
      <c r="CW282" s="19"/>
      <c r="CX282" s="19"/>
      <c r="CY282" s="19"/>
      <c r="CZ282" s="19"/>
      <c r="DA282" s="19"/>
      <c r="DB282" s="19"/>
      <c r="DC282" s="19"/>
      <c r="DD282" s="19"/>
      <c r="DE282" s="19"/>
      <c r="DF282" s="19"/>
      <c r="DG282" s="19"/>
    </row>
    <row r="283" spans="18:111">
      <c r="R283" s="19"/>
      <c r="S283" s="19"/>
      <c r="T283" s="19"/>
      <c r="U283" s="19"/>
      <c r="V283" s="19"/>
      <c r="CM283" s="19"/>
      <c r="CN283" s="19"/>
      <c r="CO283" s="19"/>
      <c r="CP283" s="19"/>
      <c r="CQ283" s="19"/>
      <c r="CR283" s="19"/>
      <c r="CS283" s="19"/>
      <c r="CT283" s="19"/>
      <c r="CU283" s="19"/>
      <c r="CV283" s="19"/>
      <c r="CW283" s="19"/>
      <c r="CX283" s="19"/>
      <c r="CY283" s="19"/>
      <c r="CZ283" s="19"/>
      <c r="DA283" s="19"/>
      <c r="DB283" s="19"/>
      <c r="DC283" s="19"/>
      <c r="DD283" s="19"/>
      <c r="DE283" s="19"/>
      <c r="DF283" s="19"/>
      <c r="DG283" s="19"/>
    </row>
    <row r="284" spans="18:111">
      <c r="R284" s="19"/>
      <c r="S284" s="19"/>
      <c r="T284" s="19"/>
      <c r="U284" s="19"/>
      <c r="V284" s="19"/>
      <c r="CM284" s="19"/>
      <c r="CN284" s="19"/>
      <c r="CO284" s="19"/>
      <c r="CP284" s="19"/>
      <c r="CQ284" s="19"/>
      <c r="CR284" s="19"/>
      <c r="CS284" s="19"/>
      <c r="CT284" s="19"/>
      <c r="CU284" s="19"/>
      <c r="CV284" s="19"/>
      <c r="CW284" s="19"/>
      <c r="CX284" s="19"/>
      <c r="CY284" s="19"/>
      <c r="CZ284" s="19"/>
      <c r="DA284" s="19"/>
      <c r="DB284" s="19"/>
      <c r="DC284" s="19"/>
      <c r="DD284" s="19"/>
      <c r="DE284" s="19"/>
      <c r="DF284" s="19"/>
      <c r="DG284" s="19"/>
    </row>
    <row r="285" spans="18:111">
      <c r="R285" s="19"/>
      <c r="S285" s="19"/>
      <c r="T285" s="19"/>
      <c r="U285" s="19"/>
      <c r="V285" s="19"/>
      <c r="CM285" s="19"/>
      <c r="CN285" s="19"/>
      <c r="CO285" s="19"/>
      <c r="CP285" s="19"/>
      <c r="CQ285" s="19"/>
      <c r="CR285" s="19"/>
      <c r="CS285" s="19"/>
      <c r="CT285" s="19"/>
      <c r="CU285" s="19"/>
      <c r="CV285" s="19"/>
      <c r="CW285" s="19"/>
      <c r="CX285" s="19"/>
      <c r="CY285" s="19"/>
      <c r="CZ285" s="19"/>
      <c r="DA285" s="19"/>
      <c r="DB285" s="19"/>
      <c r="DC285" s="19"/>
      <c r="DD285" s="19"/>
      <c r="DE285" s="19"/>
      <c r="DF285" s="19"/>
      <c r="DG285" s="19"/>
    </row>
    <row r="286" spans="18:111">
      <c r="R286" s="19"/>
      <c r="S286" s="19"/>
      <c r="T286" s="19"/>
      <c r="U286" s="19"/>
      <c r="V286" s="19"/>
      <c r="CM286" s="19"/>
      <c r="CN286" s="19"/>
      <c r="CO286" s="19"/>
      <c r="CP286" s="19"/>
      <c r="CQ286" s="19"/>
      <c r="CR286" s="19"/>
      <c r="CS286" s="19"/>
      <c r="CT286" s="19"/>
      <c r="CU286" s="19"/>
      <c r="CV286" s="19"/>
      <c r="CW286" s="19"/>
      <c r="CX286" s="19"/>
      <c r="CY286" s="19"/>
      <c r="CZ286" s="19"/>
      <c r="DA286" s="19"/>
      <c r="DB286" s="19"/>
      <c r="DC286" s="19"/>
      <c r="DD286" s="19"/>
      <c r="DE286" s="19"/>
      <c r="DF286" s="19"/>
      <c r="DG286" s="19"/>
    </row>
    <row r="287" spans="18:111">
      <c r="R287" s="19"/>
      <c r="S287" s="19"/>
      <c r="T287" s="19"/>
      <c r="U287" s="19"/>
      <c r="V287" s="19"/>
      <c r="CM287" s="19"/>
      <c r="CN287" s="19"/>
      <c r="CO287" s="19"/>
      <c r="CP287" s="19"/>
      <c r="CQ287" s="19"/>
      <c r="CR287" s="19"/>
      <c r="CS287" s="19"/>
      <c r="CT287" s="19"/>
      <c r="CU287" s="19"/>
      <c r="CV287" s="19"/>
      <c r="CW287" s="19"/>
      <c r="CX287" s="19"/>
      <c r="CY287" s="19"/>
      <c r="CZ287" s="19"/>
      <c r="DA287" s="19"/>
      <c r="DB287" s="19"/>
      <c r="DC287" s="19"/>
      <c r="DD287" s="19"/>
      <c r="DE287" s="19"/>
      <c r="DF287" s="19"/>
      <c r="DG287" s="19"/>
    </row>
    <row r="288" spans="18:111">
      <c r="R288" s="19"/>
      <c r="S288" s="19"/>
      <c r="T288" s="19"/>
      <c r="U288" s="19"/>
      <c r="V288" s="19"/>
      <c r="CM288" s="19"/>
      <c r="CN288" s="19"/>
      <c r="CO288" s="19"/>
      <c r="CP288" s="19"/>
      <c r="CQ288" s="19"/>
      <c r="CR288" s="19"/>
      <c r="CS288" s="19"/>
      <c r="CT288" s="19"/>
      <c r="CU288" s="19"/>
      <c r="CV288" s="19"/>
      <c r="CW288" s="19"/>
      <c r="CX288" s="19"/>
      <c r="CY288" s="19"/>
      <c r="CZ288" s="19"/>
      <c r="DA288" s="19"/>
      <c r="DB288" s="19"/>
      <c r="DC288" s="19"/>
      <c r="DD288" s="19"/>
      <c r="DE288" s="19"/>
      <c r="DF288" s="19"/>
      <c r="DG288" s="19"/>
    </row>
    <row r="289" spans="18:111">
      <c r="R289" s="19"/>
      <c r="S289" s="19"/>
      <c r="T289" s="19"/>
      <c r="U289" s="19"/>
      <c r="V289" s="19"/>
      <c r="CM289" s="19"/>
      <c r="CN289" s="19"/>
      <c r="CO289" s="19"/>
      <c r="CP289" s="19"/>
      <c r="CQ289" s="19"/>
      <c r="CR289" s="19"/>
      <c r="CS289" s="19"/>
      <c r="CT289" s="19"/>
      <c r="CU289" s="19"/>
      <c r="CV289" s="19"/>
      <c r="CW289" s="19"/>
      <c r="CX289" s="19"/>
      <c r="CY289" s="19"/>
      <c r="CZ289" s="19"/>
      <c r="DA289" s="19"/>
      <c r="DB289" s="19"/>
      <c r="DC289" s="19"/>
      <c r="DD289" s="19"/>
      <c r="DE289" s="19"/>
      <c r="DF289" s="19"/>
      <c r="DG289" s="19"/>
    </row>
    <row r="290" spans="18:111">
      <c r="R290" s="19"/>
      <c r="S290" s="19"/>
      <c r="T290" s="19"/>
      <c r="U290" s="19"/>
      <c r="V290" s="19"/>
      <c r="CM290" s="19"/>
      <c r="CN290" s="19"/>
      <c r="CO290" s="19"/>
      <c r="CP290" s="19"/>
      <c r="CQ290" s="19"/>
      <c r="CR290" s="19"/>
      <c r="CS290" s="19"/>
      <c r="CT290" s="19"/>
      <c r="CU290" s="19"/>
      <c r="CV290" s="19"/>
      <c r="CW290" s="19"/>
      <c r="CX290" s="19"/>
      <c r="CY290" s="19"/>
      <c r="CZ290" s="19"/>
      <c r="DA290" s="19"/>
      <c r="DB290" s="19"/>
      <c r="DC290" s="19"/>
      <c r="DD290" s="19"/>
      <c r="DE290" s="19"/>
      <c r="DF290" s="19"/>
      <c r="DG290" s="19"/>
    </row>
    <row r="291" spans="18:111">
      <c r="R291" s="19"/>
      <c r="S291" s="19"/>
      <c r="T291" s="19"/>
      <c r="U291" s="19"/>
      <c r="V291" s="19"/>
      <c r="CM291" s="19"/>
      <c r="CN291" s="19"/>
      <c r="CO291" s="19"/>
      <c r="CP291" s="19"/>
      <c r="CQ291" s="19"/>
      <c r="CR291" s="19"/>
      <c r="CS291" s="19"/>
      <c r="CT291" s="19"/>
      <c r="CU291" s="19"/>
      <c r="CV291" s="19"/>
      <c r="CW291" s="19"/>
      <c r="CX291" s="19"/>
      <c r="CY291" s="19"/>
      <c r="CZ291" s="19"/>
      <c r="DA291" s="19"/>
      <c r="DB291" s="19"/>
      <c r="DC291" s="19"/>
      <c r="DD291" s="19"/>
      <c r="DE291" s="19"/>
      <c r="DF291" s="19"/>
      <c r="DG291" s="19"/>
    </row>
    <row r="292" spans="18:111">
      <c r="R292" s="19"/>
      <c r="S292" s="19"/>
      <c r="T292" s="19"/>
      <c r="U292" s="19"/>
      <c r="V292" s="19"/>
      <c r="CM292" s="19"/>
      <c r="CN292" s="19"/>
      <c r="CO292" s="19"/>
      <c r="CP292" s="19"/>
      <c r="CQ292" s="19"/>
      <c r="CR292" s="19"/>
      <c r="CS292" s="19"/>
      <c r="CT292" s="19"/>
      <c r="CU292" s="19"/>
      <c r="CV292" s="19"/>
      <c r="CW292" s="19"/>
      <c r="CX292" s="19"/>
      <c r="CY292" s="19"/>
      <c r="CZ292" s="19"/>
      <c r="DA292" s="19"/>
      <c r="DB292" s="19"/>
      <c r="DC292" s="19"/>
      <c r="DD292" s="19"/>
      <c r="DE292" s="19"/>
      <c r="DF292" s="19"/>
      <c r="DG292" s="19"/>
    </row>
    <row r="293" spans="18:111">
      <c r="R293" s="19"/>
      <c r="S293" s="19"/>
      <c r="T293" s="19"/>
      <c r="U293" s="19"/>
      <c r="V293" s="19"/>
      <c r="CM293" s="19"/>
      <c r="CN293" s="19"/>
      <c r="CO293" s="19"/>
      <c r="CP293" s="19"/>
      <c r="CQ293" s="19"/>
      <c r="CR293" s="19"/>
      <c r="CS293" s="19"/>
      <c r="CT293" s="19"/>
      <c r="CU293" s="19"/>
      <c r="CV293" s="19"/>
      <c r="CW293" s="19"/>
      <c r="CX293" s="19"/>
      <c r="CY293" s="19"/>
      <c r="CZ293" s="19"/>
      <c r="DA293" s="19"/>
      <c r="DB293" s="19"/>
      <c r="DC293" s="19"/>
      <c r="DD293" s="19"/>
      <c r="DE293" s="19"/>
      <c r="DF293" s="19"/>
      <c r="DG293" s="19"/>
    </row>
    <row r="294" spans="18:111">
      <c r="R294" s="19"/>
      <c r="S294" s="19"/>
      <c r="T294" s="19"/>
      <c r="U294" s="19"/>
      <c r="V294" s="19"/>
      <c r="CM294" s="19"/>
      <c r="CN294" s="19"/>
      <c r="CO294" s="19"/>
      <c r="CP294" s="19"/>
      <c r="CQ294" s="19"/>
      <c r="CR294" s="19"/>
      <c r="CS294" s="19"/>
      <c r="CT294" s="19"/>
      <c r="CU294" s="19"/>
      <c r="CV294" s="19"/>
      <c r="CW294" s="19"/>
      <c r="CX294" s="19"/>
      <c r="CY294" s="19"/>
      <c r="CZ294" s="19"/>
      <c r="DA294" s="19"/>
      <c r="DB294" s="19"/>
      <c r="DC294" s="19"/>
      <c r="DD294" s="19"/>
      <c r="DE294" s="19"/>
      <c r="DF294" s="19"/>
      <c r="DG294" s="19"/>
    </row>
    <row r="295" spans="18:111">
      <c r="R295" s="19"/>
      <c r="S295" s="19"/>
      <c r="T295" s="19"/>
      <c r="U295" s="19"/>
      <c r="V295" s="19"/>
      <c r="CM295" s="19"/>
      <c r="CN295" s="19"/>
      <c r="CO295" s="19"/>
      <c r="CP295" s="19"/>
      <c r="CQ295" s="19"/>
      <c r="CR295" s="19"/>
      <c r="CS295" s="19"/>
      <c r="CT295" s="19"/>
      <c r="CU295" s="19"/>
      <c r="CV295" s="19"/>
      <c r="CW295" s="19"/>
      <c r="CX295" s="19"/>
      <c r="CY295" s="19"/>
      <c r="CZ295" s="19"/>
      <c r="DA295" s="19"/>
      <c r="DB295" s="19"/>
      <c r="DC295" s="19"/>
      <c r="DD295" s="19"/>
      <c r="DE295" s="19"/>
      <c r="DF295" s="19"/>
      <c r="DG295" s="19"/>
    </row>
    <row r="296" spans="18:111">
      <c r="R296" s="19"/>
      <c r="S296" s="19"/>
      <c r="T296" s="19"/>
      <c r="U296" s="19"/>
      <c r="V296" s="19"/>
      <c r="CM296" s="19"/>
      <c r="CN296" s="19"/>
      <c r="CO296" s="19"/>
      <c r="CP296" s="19"/>
      <c r="CQ296" s="19"/>
      <c r="CR296" s="19"/>
      <c r="CS296" s="19"/>
      <c r="CT296" s="19"/>
      <c r="CU296" s="19"/>
      <c r="CV296" s="19"/>
      <c r="CW296" s="19"/>
      <c r="CX296" s="19"/>
      <c r="CY296" s="19"/>
      <c r="CZ296" s="19"/>
      <c r="DA296" s="19"/>
      <c r="DB296" s="19"/>
      <c r="DC296" s="19"/>
      <c r="DD296" s="19"/>
      <c r="DE296" s="19"/>
      <c r="DF296" s="19"/>
      <c r="DG296" s="19"/>
    </row>
    <row r="297" spans="18:111">
      <c r="R297" s="19"/>
      <c r="S297" s="19"/>
      <c r="T297" s="19"/>
      <c r="U297" s="19"/>
      <c r="V297" s="19"/>
      <c r="CM297" s="19"/>
      <c r="CN297" s="19"/>
      <c r="CO297" s="19"/>
      <c r="CP297" s="19"/>
      <c r="CQ297" s="19"/>
      <c r="CR297" s="19"/>
      <c r="CS297" s="19"/>
      <c r="CT297" s="19"/>
      <c r="CU297" s="19"/>
      <c r="CV297" s="19"/>
      <c r="CW297" s="19"/>
      <c r="CX297" s="19"/>
      <c r="CY297" s="19"/>
      <c r="CZ297" s="19"/>
      <c r="DA297" s="19"/>
      <c r="DB297" s="19"/>
      <c r="DC297" s="19"/>
      <c r="DD297" s="19"/>
      <c r="DE297" s="19"/>
      <c r="DF297" s="19"/>
      <c r="DG297" s="19"/>
    </row>
    <row r="298" spans="18:111">
      <c r="R298" s="19"/>
      <c r="S298" s="19"/>
      <c r="T298" s="19"/>
      <c r="U298" s="19"/>
      <c r="V298" s="19"/>
      <c r="CM298" s="19"/>
      <c r="CN298" s="19"/>
      <c r="CO298" s="19"/>
      <c r="CP298" s="19"/>
      <c r="CQ298" s="19"/>
      <c r="CR298" s="19"/>
      <c r="CS298" s="19"/>
      <c r="CT298" s="19"/>
      <c r="CU298" s="19"/>
      <c r="CV298" s="19"/>
      <c r="CW298" s="19"/>
      <c r="CX298" s="19"/>
      <c r="CY298" s="19"/>
      <c r="CZ298" s="19"/>
      <c r="DA298" s="19"/>
      <c r="DB298" s="19"/>
      <c r="DC298" s="19"/>
      <c r="DD298" s="19"/>
      <c r="DE298" s="19"/>
      <c r="DF298" s="19"/>
      <c r="DG298" s="19"/>
    </row>
    <row r="299" spans="18:111">
      <c r="R299" s="19"/>
      <c r="S299" s="19"/>
      <c r="T299" s="19"/>
      <c r="U299" s="19"/>
      <c r="V299" s="19"/>
      <c r="CM299" s="19"/>
      <c r="CN299" s="19"/>
      <c r="CO299" s="19"/>
      <c r="CP299" s="19"/>
      <c r="CQ299" s="19"/>
      <c r="CR299" s="19"/>
      <c r="CS299" s="19"/>
      <c r="CT299" s="19"/>
      <c r="CU299" s="19"/>
      <c r="CV299" s="19"/>
      <c r="CW299" s="19"/>
      <c r="CX299" s="19"/>
      <c r="CY299" s="19"/>
      <c r="CZ299" s="19"/>
      <c r="DA299" s="19"/>
      <c r="DB299" s="19"/>
      <c r="DC299" s="19"/>
      <c r="DD299" s="19"/>
      <c r="DE299" s="19"/>
      <c r="DF299" s="19"/>
      <c r="DG299" s="19"/>
    </row>
    <row r="300" spans="18:111">
      <c r="R300" s="19"/>
      <c r="S300" s="19"/>
      <c r="T300" s="19"/>
      <c r="U300" s="19"/>
      <c r="V300" s="19"/>
      <c r="CM300" s="19"/>
      <c r="CN300" s="19"/>
      <c r="CO300" s="19"/>
      <c r="CP300" s="19"/>
      <c r="CQ300" s="19"/>
      <c r="CR300" s="19"/>
      <c r="CS300" s="19"/>
      <c r="CT300" s="19"/>
      <c r="CU300" s="19"/>
      <c r="CV300" s="19"/>
      <c r="CW300" s="19"/>
      <c r="CX300" s="19"/>
      <c r="CY300" s="19"/>
      <c r="CZ300" s="19"/>
      <c r="DA300" s="19"/>
      <c r="DB300" s="19"/>
      <c r="DC300" s="19"/>
      <c r="DD300" s="19"/>
      <c r="DE300" s="19"/>
      <c r="DF300" s="19"/>
      <c r="DG300" s="19"/>
    </row>
    <row r="301" spans="18:111">
      <c r="R301" s="19"/>
      <c r="S301" s="19"/>
      <c r="T301" s="19"/>
      <c r="U301" s="19"/>
      <c r="V301" s="19"/>
      <c r="CM301" s="19"/>
      <c r="CN301" s="19"/>
      <c r="CO301" s="19"/>
      <c r="CP301" s="19"/>
      <c r="CQ301" s="19"/>
      <c r="CR301" s="19"/>
      <c r="CS301" s="19"/>
      <c r="CT301" s="19"/>
      <c r="CU301" s="19"/>
      <c r="CV301" s="19"/>
      <c r="CW301" s="19"/>
      <c r="CX301" s="19"/>
      <c r="CY301" s="19"/>
      <c r="CZ301" s="19"/>
      <c r="DA301" s="19"/>
      <c r="DB301" s="19"/>
      <c r="DC301" s="19"/>
      <c r="DD301" s="19"/>
      <c r="DE301" s="19"/>
      <c r="DF301" s="19"/>
      <c r="DG301" s="19"/>
    </row>
    <row r="302" spans="18:111">
      <c r="R302" s="19"/>
      <c r="S302" s="19"/>
      <c r="T302" s="19"/>
      <c r="U302" s="19"/>
      <c r="V302" s="19"/>
      <c r="CM302" s="19"/>
      <c r="CN302" s="19"/>
      <c r="CO302" s="19"/>
      <c r="CP302" s="19"/>
      <c r="CQ302" s="19"/>
      <c r="CR302" s="19"/>
      <c r="CS302" s="19"/>
      <c r="CT302" s="19"/>
      <c r="CU302" s="19"/>
      <c r="CV302" s="19"/>
      <c r="CW302" s="19"/>
      <c r="CX302" s="19"/>
      <c r="CY302" s="19"/>
      <c r="CZ302" s="19"/>
      <c r="DA302" s="19"/>
      <c r="DB302" s="19"/>
      <c r="DC302" s="19"/>
      <c r="DD302" s="19"/>
      <c r="DE302" s="19"/>
      <c r="DF302" s="19"/>
      <c r="DG302" s="19"/>
    </row>
    <row r="303" spans="18:111">
      <c r="R303" s="19"/>
      <c r="S303" s="19"/>
      <c r="T303" s="19"/>
      <c r="U303" s="19"/>
      <c r="V303" s="19"/>
      <c r="CM303" s="19"/>
      <c r="CN303" s="19"/>
      <c r="CO303" s="19"/>
      <c r="CP303" s="19"/>
      <c r="CQ303" s="19"/>
      <c r="CR303" s="19"/>
      <c r="CS303" s="19"/>
      <c r="CT303" s="19"/>
      <c r="CU303" s="19"/>
      <c r="CV303" s="19"/>
      <c r="CW303" s="19"/>
      <c r="CX303" s="19"/>
      <c r="CY303" s="19"/>
      <c r="CZ303" s="19"/>
      <c r="DA303" s="19"/>
      <c r="DB303" s="19"/>
      <c r="DC303" s="19"/>
      <c r="DD303" s="19"/>
      <c r="DE303" s="19"/>
      <c r="DF303" s="19"/>
      <c r="DG303" s="19"/>
    </row>
    <row r="304" spans="18:111">
      <c r="R304" s="19"/>
      <c r="S304" s="19"/>
      <c r="T304" s="19"/>
      <c r="U304" s="19"/>
      <c r="V304" s="19"/>
      <c r="CM304" s="19"/>
      <c r="CN304" s="19"/>
      <c r="CO304" s="19"/>
      <c r="CP304" s="19"/>
      <c r="CQ304" s="19"/>
      <c r="CR304" s="19"/>
      <c r="CS304" s="19"/>
      <c r="CT304" s="19"/>
      <c r="CU304" s="19"/>
      <c r="CV304" s="19"/>
      <c r="CW304" s="19"/>
      <c r="CX304" s="19"/>
      <c r="CY304" s="19"/>
      <c r="CZ304" s="19"/>
      <c r="DA304" s="19"/>
      <c r="DB304" s="19"/>
      <c r="DC304" s="19"/>
      <c r="DD304" s="19"/>
      <c r="DE304" s="19"/>
      <c r="DF304" s="19"/>
      <c r="DG304" s="19"/>
    </row>
    <row r="305" spans="18:111">
      <c r="R305" s="19"/>
      <c r="S305" s="19"/>
      <c r="T305" s="19"/>
      <c r="U305" s="19"/>
      <c r="V305" s="19"/>
      <c r="CM305" s="19"/>
      <c r="CN305" s="19"/>
      <c r="CO305" s="19"/>
      <c r="CP305" s="19"/>
      <c r="CQ305" s="19"/>
      <c r="CR305" s="19"/>
      <c r="CS305" s="19"/>
      <c r="CT305" s="19"/>
      <c r="CU305" s="19"/>
      <c r="CV305" s="19"/>
      <c r="CW305" s="19"/>
      <c r="CX305" s="19"/>
      <c r="CY305" s="19"/>
      <c r="CZ305" s="19"/>
      <c r="DA305" s="19"/>
      <c r="DB305" s="19"/>
      <c r="DC305" s="19"/>
      <c r="DD305" s="19"/>
      <c r="DE305" s="19"/>
      <c r="DF305" s="19"/>
      <c r="DG305" s="19"/>
    </row>
    <row r="306" spans="18:111">
      <c r="R306" s="19"/>
      <c r="S306" s="19"/>
      <c r="T306" s="19"/>
      <c r="U306" s="19"/>
      <c r="V306" s="19"/>
      <c r="CM306" s="19"/>
      <c r="CN306" s="19"/>
      <c r="CO306" s="19"/>
      <c r="CP306" s="19"/>
      <c r="CQ306" s="19"/>
      <c r="CR306" s="19"/>
      <c r="CS306" s="19"/>
      <c r="CT306" s="19"/>
      <c r="CU306" s="19"/>
      <c r="CV306" s="19"/>
      <c r="CW306" s="19"/>
      <c r="CX306" s="19"/>
      <c r="CY306" s="19"/>
      <c r="CZ306" s="19"/>
      <c r="DA306" s="19"/>
      <c r="DB306" s="19"/>
      <c r="DC306" s="19"/>
      <c r="DD306" s="19"/>
      <c r="DE306" s="19"/>
      <c r="DF306" s="19"/>
      <c r="DG306" s="19"/>
    </row>
    <row r="307" spans="18:111">
      <c r="R307" s="19"/>
      <c r="S307" s="19"/>
      <c r="T307" s="19"/>
      <c r="U307" s="19"/>
      <c r="V307" s="19"/>
      <c r="CM307" s="19"/>
      <c r="CN307" s="19"/>
      <c r="CO307" s="19"/>
      <c r="CP307" s="19"/>
      <c r="CQ307" s="19"/>
      <c r="CR307" s="19"/>
      <c r="CS307" s="19"/>
      <c r="CT307" s="19"/>
      <c r="CU307" s="19"/>
      <c r="CV307" s="19"/>
      <c r="CW307" s="19"/>
      <c r="CX307" s="19"/>
      <c r="CY307" s="19"/>
      <c r="CZ307" s="19"/>
      <c r="DA307" s="19"/>
      <c r="DB307" s="19"/>
      <c r="DC307" s="19"/>
      <c r="DD307" s="19"/>
      <c r="DE307" s="19"/>
      <c r="DF307" s="19"/>
      <c r="DG307" s="19"/>
    </row>
    <row r="308" spans="18:111">
      <c r="R308" s="19"/>
      <c r="S308" s="19"/>
      <c r="T308" s="19"/>
      <c r="U308" s="19"/>
      <c r="V308" s="19"/>
      <c r="CM308" s="19"/>
      <c r="CN308" s="19"/>
      <c r="CO308" s="19"/>
      <c r="CP308" s="19"/>
      <c r="CQ308" s="19"/>
      <c r="CR308" s="19"/>
      <c r="CS308" s="19"/>
      <c r="CT308" s="19"/>
      <c r="CU308" s="19"/>
      <c r="CV308" s="19"/>
      <c r="CW308" s="19"/>
      <c r="CX308" s="19"/>
      <c r="CY308" s="19"/>
      <c r="CZ308" s="19"/>
      <c r="DA308" s="19"/>
      <c r="DB308" s="19"/>
      <c r="DC308" s="19"/>
      <c r="DD308" s="19"/>
      <c r="DE308" s="19"/>
      <c r="DF308" s="19"/>
      <c r="DG308" s="19"/>
    </row>
    <row r="309" spans="18:111">
      <c r="R309" s="19"/>
      <c r="S309" s="19"/>
      <c r="T309" s="19"/>
      <c r="U309" s="19"/>
      <c r="V309" s="19"/>
      <c r="CM309" s="19"/>
      <c r="CN309" s="19"/>
      <c r="CO309" s="19"/>
      <c r="CP309" s="19"/>
      <c r="CQ309" s="19"/>
      <c r="CR309" s="19"/>
      <c r="CS309" s="19"/>
      <c r="CT309" s="19"/>
      <c r="CU309" s="19"/>
      <c r="CV309" s="19"/>
      <c r="CW309" s="19"/>
      <c r="CX309" s="19"/>
      <c r="CY309" s="19"/>
      <c r="CZ309" s="19"/>
      <c r="DA309" s="19"/>
      <c r="DB309" s="19"/>
      <c r="DC309" s="19"/>
      <c r="DD309" s="19"/>
      <c r="DE309" s="19"/>
      <c r="DF309" s="19"/>
      <c r="DG309" s="19"/>
    </row>
    <row r="310" spans="18:111">
      <c r="R310" s="19"/>
      <c r="S310" s="19"/>
      <c r="T310" s="19"/>
      <c r="U310" s="19"/>
      <c r="V310" s="19"/>
      <c r="CM310" s="19"/>
      <c r="CN310" s="19"/>
      <c r="CO310" s="19"/>
      <c r="CP310" s="19"/>
      <c r="CQ310" s="19"/>
      <c r="CR310" s="19"/>
      <c r="CS310" s="19"/>
      <c r="CT310" s="19"/>
      <c r="CU310" s="19"/>
      <c r="CV310" s="19"/>
      <c r="CW310" s="19"/>
      <c r="CX310" s="19"/>
      <c r="CY310" s="19"/>
      <c r="CZ310" s="19"/>
      <c r="DA310" s="19"/>
      <c r="DB310" s="19"/>
      <c r="DC310" s="19"/>
      <c r="DD310" s="19"/>
      <c r="DE310" s="19"/>
      <c r="DF310" s="19"/>
      <c r="DG310" s="19"/>
    </row>
    <row r="311" spans="18:111">
      <c r="R311" s="19"/>
      <c r="S311" s="19"/>
      <c r="T311" s="19"/>
      <c r="U311" s="19"/>
      <c r="V311" s="19"/>
      <c r="CM311" s="19"/>
      <c r="CN311" s="19"/>
      <c r="CO311" s="19"/>
      <c r="CP311" s="19"/>
      <c r="CQ311" s="19"/>
      <c r="CR311" s="19"/>
      <c r="CS311" s="19"/>
      <c r="CT311" s="19"/>
      <c r="CU311" s="19"/>
      <c r="CV311" s="19"/>
      <c r="CW311" s="19"/>
      <c r="CX311" s="19"/>
      <c r="CY311" s="19"/>
      <c r="CZ311" s="19"/>
      <c r="DA311" s="19"/>
      <c r="DB311" s="19"/>
      <c r="DC311" s="19"/>
      <c r="DD311" s="19"/>
      <c r="DE311" s="19"/>
      <c r="DF311" s="19"/>
      <c r="DG311" s="19"/>
    </row>
    <row r="312" spans="18:111">
      <c r="R312" s="19"/>
      <c r="S312" s="19"/>
      <c r="T312" s="19"/>
      <c r="U312" s="19"/>
      <c r="V312" s="19"/>
      <c r="CM312" s="19"/>
      <c r="CN312" s="19"/>
      <c r="CO312" s="19"/>
      <c r="CP312" s="19"/>
      <c r="CQ312" s="19"/>
      <c r="CR312" s="19"/>
      <c r="CS312" s="19"/>
      <c r="CT312" s="19"/>
      <c r="CU312" s="19"/>
      <c r="CV312" s="19"/>
      <c r="CW312" s="19"/>
      <c r="CX312" s="19"/>
      <c r="CY312" s="19"/>
      <c r="CZ312" s="19"/>
      <c r="DA312" s="19"/>
      <c r="DB312" s="19"/>
      <c r="DC312" s="19"/>
      <c r="DD312" s="19"/>
      <c r="DE312" s="19"/>
      <c r="DF312" s="19"/>
      <c r="DG312" s="19"/>
    </row>
    <row r="313" spans="18:111">
      <c r="R313" s="19"/>
      <c r="S313" s="19"/>
      <c r="T313" s="19"/>
      <c r="U313" s="19"/>
      <c r="V313" s="19"/>
      <c r="CM313" s="19"/>
      <c r="CN313" s="19"/>
      <c r="CO313" s="19"/>
      <c r="CP313" s="19"/>
      <c r="CQ313" s="19"/>
      <c r="CR313" s="19"/>
      <c r="CS313" s="19"/>
      <c r="CT313" s="19"/>
      <c r="CU313" s="19"/>
      <c r="CV313" s="19"/>
      <c r="CW313" s="19"/>
      <c r="CX313" s="19"/>
      <c r="CY313" s="19"/>
      <c r="CZ313" s="19"/>
      <c r="DA313" s="19"/>
      <c r="DB313" s="19"/>
      <c r="DC313" s="19"/>
      <c r="DD313" s="19"/>
      <c r="DE313" s="19"/>
      <c r="DF313" s="19"/>
      <c r="DG313" s="19"/>
    </row>
    <row r="314" spans="18:111">
      <c r="R314" s="19"/>
      <c r="S314" s="19"/>
      <c r="T314" s="19"/>
      <c r="U314" s="19"/>
      <c r="V314" s="19"/>
      <c r="CM314" s="19"/>
      <c r="CN314" s="19"/>
      <c r="CO314" s="19"/>
      <c r="CP314" s="19"/>
      <c r="CQ314" s="19"/>
      <c r="CR314" s="19"/>
      <c r="CS314" s="19"/>
      <c r="CT314" s="19"/>
      <c r="CU314" s="19"/>
      <c r="CV314" s="19"/>
      <c r="CW314" s="19"/>
      <c r="CX314" s="19"/>
      <c r="CY314" s="19"/>
      <c r="CZ314" s="19"/>
      <c r="DA314" s="19"/>
      <c r="DB314" s="19"/>
      <c r="DC314" s="19"/>
      <c r="DD314" s="19"/>
      <c r="DE314" s="19"/>
      <c r="DF314" s="19"/>
      <c r="DG314" s="19"/>
    </row>
    <row r="315" spans="18:111">
      <c r="R315" s="19"/>
      <c r="S315" s="19"/>
      <c r="T315" s="19"/>
      <c r="U315" s="19"/>
      <c r="V315" s="19"/>
      <c r="CM315" s="19"/>
      <c r="CN315" s="19"/>
      <c r="CO315" s="19"/>
      <c r="CP315" s="19"/>
      <c r="CQ315" s="19"/>
      <c r="CR315" s="19"/>
      <c r="CS315" s="19"/>
      <c r="CT315" s="19"/>
      <c r="CU315" s="19"/>
      <c r="CV315" s="19"/>
      <c r="CW315" s="19"/>
      <c r="CX315" s="19"/>
      <c r="CY315" s="19"/>
      <c r="CZ315" s="19"/>
      <c r="DA315" s="19"/>
      <c r="DB315" s="19"/>
      <c r="DC315" s="19"/>
      <c r="DD315" s="19"/>
      <c r="DE315" s="19"/>
      <c r="DF315" s="19"/>
      <c r="DG315" s="19"/>
    </row>
    <row r="316" spans="18:111">
      <c r="R316" s="19"/>
      <c r="S316" s="19"/>
      <c r="T316" s="19"/>
      <c r="U316" s="19"/>
      <c r="V316" s="19"/>
      <c r="CM316" s="19"/>
      <c r="CN316" s="19"/>
      <c r="CO316" s="19"/>
      <c r="CP316" s="19"/>
      <c r="CQ316" s="19"/>
      <c r="CR316" s="19"/>
      <c r="CS316" s="19"/>
      <c r="CT316" s="19"/>
      <c r="CU316" s="19"/>
      <c r="CV316" s="19"/>
      <c r="CW316" s="19"/>
      <c r="CX316" s="19"/>
      <c r="CY316" s="19"/>
      <c r="CZ316" s="19"/>
      <c r="DA316" s="19"/>
      <c r="DB316" s="19"/>
      <c r="DC316" s="19"/>
      <c r="DD316" s="19"/>
      <c r="DE316" s="19"/>
      <c r="DF316" s="19"/>
      <c r="DG316" s="19"/>
    </row>
    <row r="317" spans="18:111">
      <c r="R317" s="19"/>
      <c r="S317" s="19"/>
      <c r="T317" s="19"/>
      <c r="U317" s="19"/>
      <c r="V317" s="19"/>
      <c r="CM317" s="19"/>
      <c r="CN317" s="19"/>
      <c r="CO317" s="19"/>
      <c r="CP317" s="19"/>
      <c r="CQ317" s="19"/>
      <c r="CR317" s="19"/>
      <c r="CS317" s="19"/>
      <c r="CT317" s="19"/>
      <c r="CU317" s="19"/>
      <c r="CV317" s="19"/>
      <c r="CW317" s="19"/>
      <c r="CX317" s="19"/>
      <c r="CY317" s="19"/>
      <c r="CZ317" s="19"/>
      <c r="DA317" s="19"/>
      <c r="DB317" s="19"/>
      <c r="DC317" s="19"/>
      <c r="DD317" s="19"/>
      <c r="DE317" s="19"/>
      <c r="DF317" s="19"/>
      <c r="DG317" s="19"/>
    </row>
    <row r="318" spans="18:111">
      <c r="R318" s="19"/>
      <c r="S318" s="19"/>
      <c r="T318" s="19"/>
      <c r="U318" s="19"/>
      <c r="V318" s="19"/>
      <c r="CM318" s="19"/>
      <c r="CN318" s="19"/>
      <c r="CO318" s="19"/>
      <c r="CP318" s="19"/>
      <c r="CQ318" s="19"/>
      <c r="CR318" s="19"/>
      <c r="CS318" s="19"/>
      <c r="CT318" s="19"/>
      <c r="CU318" s="19"/>
      <c r="CV318" s="19"/>
      <c r="CW318" s="19"/>
      <c r="CX318" s="19"/>
      <c r="CY318" s="19"/>
      <c r="CZ318" s="19"/>
      <c r="DA318" s="19"/>
      <c r="DB318" s="19"/>
      <c r="DC318" s="19"/>
      <c r="DD318" s="19"/>
      <c r="DE318" s="19"/>
      <c r="DF318" s="19"/>
      <c r="DG318" s="19"/>
    </row>
    <row r="319" spans="18:111">
      <c r="R319" s="19"/>
      <c r="S319" s="19"/>
      <c r="T319" s="19"/>
      <c r="U319" s="19"/>
      <c r="V319" s="19"/>
      <c r="CM319" s="19"/>
      <c r="CN319" s="19"/>
      <c r="CO319" s="19"/>
      <c r="CP319" s="19"/>
      <c r="CQ319" s="19"/>
      <c r="CR319" s="19"/>
      <c r="CS319" s="19"/>
      <c r="CT319" s="19"/>
      <c r="CU319" s="19"/>
      <c r="CV319" s="19"/>
      <c r="CW319" s="19"/>
      <c r="CX319" s="19"/>
      <c r="CY319" s="19"/>
      <c r="CZ319" s="19"/>
      <c r="DA319" s="19"/>
      <c r="DB319" s="19"/>
      <c r="DC319" s="19"/>
      <c r="DD319" s="19"/>
      <c r="DE319" s="19"/>
      <c r="DF319" s="19"/>
      <c r="DG319" s="19"/>
    </row>
    <row r="320" spans="18:111">
      <c r="R320" s="19"/>
      <c r="S320" s="19"/>
      <c r="T320" s="19"/>
      <c r="U320" s="19"/>
      <c r="V320" s="19"/>
      <c r="CM320" s="19"/>
      <c r="CN320" s="19"/>
      <c r="CO320" s="19"/>
      <c r="CP320" s="19"/>
      <c r="CQ320" s="19"/>
      <c r="CR320" s="19"/>
      <c r="CS320" s="19"/>
      <c r="CT320" s="19"/>
      <c r="CU320" s="19"/>
      <c r="CV320" s="19"/>
      <c r="CW320" s="19"/>
      <c r="CX320" s="19"/>
      <c r="CY320" s="19"/>
      <c r="CZ320" s="19"/>
      <c r="DA320" s="19"/>
      <c r="DB320" s="19"/>
      <c r="DC320" s="19"/>
      <c r="DD320" s="19"/>
      <c r="DE320" s="19"/>
      <c r="DF320" s="19"/>
      <c r="DG320" s="19"/>
    </row>
    <row r="321" spans="18:111">
      <c r="R321" s="19"/>
      <c r="S321" s="19"/>
      <c r="T321" s="19"/>
      <c r="U321" s="19"/>
      <c r="V321" s="19"/>
      <c r="CM321" s="19"/>
      <c r="CN321" s="19"/>
      <c r="CO321" s="19"/>
      <c r="CP321" s="19"/>
      <c r="CQ321" s="19"/>
      <c r="CR321" s="19"/>
      <c r="CS321" s="19"/>
      <c r="CT321" s="19"/>
      <c r="CU321" s="19"/>
      <c r="CV321" s="19"/>
      <c r="CW321" s="19"/>
      <c r="CX321" s="19"/>
      <c r="CY321" s="19"/>
      <c r="CZ321" s="19"/>
      <c r="DA321" s="19"/>
      <c r="DB321" s="19"/>
      <c r="DC321" s="19"/>
      <c r="DD321" s="19"/>
      <c r="DE321" s="19"/>
      <c r="DF321" s="19"/>
      <c r="DG321" s="19"/>
    </row>
    <row r="322" spans="18:111">
      <c r="R322" s="19"/>
      <c r="S322" s="19"/>
      <c r="T322" s="19"/>
      <c r="U322" s="19"/>
      <c r="V322" s="19"/>
      <c r="CM322" s="19"/>
      <c r="CN322" s="19"/>
      <c r="CO322" s="19"/>
      <c r="CP322" s="19"/>
      <c r="CQ322" s="19"/>
      <c r="CR322" s="19"/>
      <c r="CS322" s="19"/>
      <c r="CT322" s="19"/>
      <c r="CU322" s="19"/>
      <c r="CV322" s="19"/>
      <c r="CW322" s="19"/>
      <c r="CX322" s="19"/>
      <c r="CY322" s="19"/>
      <c r="CZ322" s="19"/>
      <c r="DA322" s="19"/>
      <c r="DB322" s="19"/>
      <c r="DC322" s="19"/>
      <c r="DD322" s="19"/>
      <c r="DE322" s="19"/>
      <c r="DF322" s="19"/>
      <c r="DG322" s="19"/>
    </row>
    <row r="323" spans="18:111">
      <c r="R323" s="19"/>
      <c r="S323" s="19"/>
      <c r="T323" s="19"/>
      <c r="U323" s="19"/>
      <c r="V323" s="19"/>
      <c r="CM323" s="19"/>
      <c r="CN323" s="19"/>
      <c r="CO323" s="19"/>
      <c r="CP323" s="19"/>
      <c r="CQ323" s="19"/>
      <c r="CR323" s="19"/>
      <c r="CS323" s="19"/>
      <c r="CT323" s="19"/>
      <c r="CU323" s="19"/>
      <c r="CV323" s="19"/>
      <c r="CW323" s="19"/>
      <c r="CX323" s="19"/>
      <c r="CY323" s="19"/>
      <c r="CZ323" s="19"/>
      <c r="DA323" s="19"/>
      <c r="DB323" s="19"/>
      <c r="DC323" s="19"/>
      <c r="DD323" s="19"/>
      <c r="DE323" s="19"/>
      <c r="DF323" s="19"/>
      <c r="DG323" s="19"/>
    </row>
    <row r="324" spans="18:111">
      <c r="R324" s="19"/>
      <c r="S324" s="19"/>
      <c r="T324" s="19"/>
      <c r="U324" s="19"/>
      <c r="V324" s="19"/>
      <c r="CM324" s="19"/>
      <c r="CN324" s="19"/>
      <c r="CO324" s="19"/>
      <c r="CP324" s="19"/>
      <c r="CQ324" s="19"/>
      <c r="CR324" s="19"/>
      <c r="CS324" s="19"/>
      <c r="CT324" s="19"/>
      <c r="CU324" s="19"/>
      <c r="CV324" s="19"/>
      <c r="CW324" s="19"/>
      <c r="CX324" s="19"/>
      <c r="CY324" s="19"/>
      <c r="CZ324" s="19"/>
      <c r="DA324" s="19"/>
      <c r="DB324" s="19"/>
      <c r="DC324" s="19"/>
      <c r="DD324" s="19"/>
      <c r="DE324" s="19"/>
      <c r="DF324" s="19"/>
      <c r="DG324" s="19"/>
    </row>
    <row r="325" spans="18:111">
      <c r="R325" s="19"/>
      <c r="S325" s="19"/>
      <c r="T325" s="19"/>
      <c r="U325" s="19"/>
      <c r="V325" s="19"/>
      <c r="CM325" s="19"/>
      <c r="CN325" s="19"/>
      <c r="CO325" s="19"/>
      <c r="CP325" s="19"/>
      <c r="CQ325" s="19"/>
      <c r="CR325" s="19"/>
      <c r="CS325" s="19"/>
      <c r="CT325" s="19"/>
      <c r="CU325" s="19"/>
      <c r="CV325" s="19"/>
      <c r="CW325" s="19"/>
      <c r="CX325" s="19"/>
      <c r="CY325" s="19"/>
      <c r="CZ325" s="19"/>
      <c r="DA325" s="19"/>
      <c r="DB325" s="19"/>
      <c r="DC325" s="19"/>
      <c r="DD325" s="19"/>
      <c r="DE325" s="19"/>
      <c r="DF325" s="19"/>
      <c r="DG325" s="19"/>
    </row>
    <row r="326" spans="18:111">
      <c r="R326" s="19"/>
      <c r="S326" s="19"/>
      <c r="T326" s="19"/>
      <c r="U326" s="19"/>
      <c r="V326" s="19"/>
      <c r="CM326" s="19"/>
      <c r="CN326" s="19"/>
      <c r="CO326" s="19"/>
      <c r="CP326" s="19"/>
      <c r="CQ326" s="19"/>
      <c r="CR326" s="19"/>
      <c r="CS326" s="19"/>
      <c r="CT326" s="19"/>
      <c r="CU326" s="19"/>
      <c r="CV326" s="19"/>
      <c r="CW326" s="19"/>
      <c r="CX326" s="19"/>
      <c r="CY326" s="19"/>
      <c r="CZ326" s="19"/>
      <c r="DA326" s="19"/>
      <c r="DB326" s="19"/>
      <c r="DC326" s="19"/>
      <c r="DD326" s="19"/>
      <c r="DE326" s="19"/>
      <c r="DF326" s="19"/>
      <c r="DG326" s="19"/>
    </row>
    <row r="327" spans="18:111">
      <c r="R327" s="19"/>
      <c r="S327" s="19"/>
      <c r="T327" s="19"/>
      <c r="U327" s="19"/>
      <c r="V327" s="19"/>
      <c r="CM327" s="19"/>
      <c r="CN327" s="19"/>
      <c r="CO327" s="19"/>
      <c r="CP327" s="19"/>
      <c r="CQ327" s="19"/>
      <c r="CR327" s="19"/>
      <c r="CS327" s="19"/>
      <c r="CT327" s="19"/>
      <c r="CU327" s="19"/>
      <c r="CV327" s="19"/>
      <c r="CW327" s="19"/>
      <c r="CX327" s="19"/>
      <c r="CY327" s="19"/>
      <c r="CZ327" s="19"/>
      <c r="DA327" s="19"/>
      <c r="DB327" s="19"/>
      <c r="DC327" s="19"/>
      <c r="DD327" s="19"/>
      <c r="DE327" s="19"/>
      <c r="DF327" s="19"/>
      <c r="DG327" s="19"/>
    </row>
    <row r="328" spans="18:111">
      <c r="R328" s="19"/>
      <c r="S328" s="19"/>
      <c r="T328" s="19"/>
      <c r="U328" s="19"/>
      <c r="V328" s="19"/>
      <c r="CM328" s="19"/>
      <c r="CN328" s="19"/>
      <c r="CO328" s="19"/>
      <c r="CP328" s="19"/>
      <c r="CQ328" s="19"/>
      <c r="CR328" s="19"/>
      <c r="CS328" s="19"/>
      <c r="CT328" s="19"/>
      <c r="CU328" s="19"/>
      <c r="CV328" s="19"/>
      <c r="CW328" s="19"/>
      <c r="CX328" s="19"/>
      <c r="CY328" s="19"/>
      <c r="CZ328" s="19"/>
      <c r="DA328" s="19"/>
      <c r="DB328" s="19"/>
      <c r="DC328" s="19"/>
      <c r="DD328" s="19"/>
      <c r="DE328" s="19"/>
      <c r="DF328" s="19"/>
      <c r="DG328" s="19"/>
    </row>
    <row r="329" spans="18:111">
      <c r="R329" s="19"/>
      <c r="S329" s="19"/>
      <c r="T329" s="19"/>
      <c r="U329" s="19"/>
      <c r="V329" s="19"/>
      <c r="CM329" s="19"/>
      <c r="CN329" s="19"/>
      <c r="CO329" s="19"/>
      <c r="CP329" s="19"/>
      <c r="CQ329" s="19"/>
      <c r="CR329" s="19"/>
      <c r="CS329" s="19"/>
      <c r="CT329" s="19"/>
      <c r="CU329" s="19"/>
      <c r="CV329" s="19"/>
      <c r="CW329" s="19"/>
      <c r="CX329" s="19"/>
      <c r="CY329" s="19"/>
      <c r="CZ329" s="19"/>
      <c r="DA329" s="19"/>
      <c r="DB329" s="19"/>
      <c r="DC329" s="19"/>
      <c r="DD329" s="19"/>
      <c r="DE329" s="19"/>
      <c r="DF329" s="19"/>
      <c r="DG329" s="19"/>
    </row>
    <row r="330" spans="18:111">
      <c r="R330" s="19"/>
      <c r="S330" s="19"/>
      <c r="T330" s="19"/>
      <c r="U330" s="19"/>
      <c r="V330" s="19"/>
      <c r="CM330" s="19"/>
      <c r="CN330" s="19"/>
      <c r="CO330" s="19"/>
      <c r="CP330" s="19"/>
      <c r="CQ330" s="19"/>
      <c r="CR330" s="19"/>
      <c r="CS330" s="19"/>
      <c r="CT330" s="19"/>
      <c r="CU330" s="19"/>
      <c r="CV330" s="19"/>
      <c r="CW330" s="19"/>
      <c r="CX330" s="19"/>
      <c r="CY330" s="19"/>
      <c r="CZ330" s="19"/>
      <c r="DA330" s="19"/>
      <c r="DB330" s="19"/>
      <c r="DC330" s="19"/>
      <c r="DD330" s="19"/>
      <c r="DE330" s="19"/>
      <c r="DF330" s="19"/>
      <c r="DG330" s="19"/>
    </row>
    <row r="331" spans="18:111">
      <c r="R331" s="19"/>
      <c r="S331" s="19"/>
      <c r="T331" s="19"/>
      <c r="U331" s="19"/>
      <c r="V331" s="19"/>
      <c r="CM331" s="19"/>
      <c r="CN331" s="19"/>
      <c r="CO331" s="19"/>
      <c r="CP331" s="19"/>
      <c r="CQ331" s="19"/>
      <c r="CR331" s="19"/>
      <c r="CS331" s="19"/>
      <c r="CT331" s="19"/>
      <c r="CU331" s="19"/>
      <c r="CV331" s="19"/>
      <c r="CW331" s="19"/>
      <c r="CX331" s="19"/>
      <c r="CY331" s="19"/>
      <c r="CZ331" s="19"/>
      <c r="DA331" s="19"/>
      <c r="DB331" s="19"/>
      <c r="DC331" s="19"/>
      <c r="DD331" s="19"/>
      <c r="DE331" s="19"/>
      <c r="DF331" s="19"/>
      <c r="DG331" s="19"/>
    </row>
    <row r="332" spans="18:111">
      <c r="R332" s="19"/>
      <c r="S332" s="19"/>
      <c r="T332" s="19"/>
      <c r="U332" s="19"/>
      <c r="V332" s="19"/>
      <c r="CM332" s="19"/>
      <c r="CN332" s="19"/>
      <c r="CO332" s="19"/>
      <c r="CP332" s="19"/>
      <c r="CQ332" s="19"/>
      <c r="CR332" s="19"/>
      <c r="CS332" s="19"/>
      <c r="CT332" s="19"/>
      <c r="CU332" s="19"/>
      <c r="CV332" s="19"/>
      <c r="CW332" s="19"/>
      <c r="CX332" s="19"/>
      <c r="CY332" s="19"/>
      <c r="CZ332" s="19"/>
      <c r="DA332" s="19"/>
      <c r="DB332" s="19"/>
      <c r="DC332" s="19"/>
      <c r="DD332" s="19"/>
      <c r="DE332" s="19"/>
      <c r="DF332" s="19"/>
      <c r="DG332" s="19"/>
    </row>
    <row r="333" spans="18:111">
      <c r="R333" s="19"/>
      <c r="S333" s="19"/>
      <c r="T333" s="19"/>
      <c r="U333" s="19"/>
      <c r="V333" s="19"/>
      <c r="CM333" s="19"/>
      <c r="CN333" s="19"/>
      <c r="CO333" s="19"/>
      <c r="CP333" s="19"/>
      <c r="CQ333" s="19"/>
      <c r="CR333" s="19"/>
      <c r="CS333" s="19"/>
      <c r="CT333" s="19"/>
      <c r="CU333" s="19"/>
      <c r="CV333" s="19"/>
      <c r="CW333" s="19"/>
      <c r="CX333" s="19"/>
      <c r="CY333" s="19"/>
      <c r="CZ333" s="19"/>
      <c r="DA333" s="19"/>
      <c r="DB333" s="19"/>
      <c r="DC333" s="19"/>
      <c r="DD333" s="19"/>
      <c r="DE333" s="19"/>
      <c r="DF333" s="19"/>
      <c r="DG333" s="19"/>
    </row>
    <row r="334" spans="18:111">
      <c r="R334" s="19"/>
      <c r="S334" s="19"/>
      <c r="T334" s="19"/>
      <c r="U334" s="19"/>
      <c r="V334" s="19"/>
      <c r="CM334" s="19"/>
      <c r="CN334" s="19"/>
      <c r="CO334" s="19"/>
      <c r="CP334" s="19"/>
      <c r="CQ334" s="19"/>
      <c r="CR334" s="19"/>
      <c r="CS334" s="19"/>
      <c r="CT334" s="19"/>
      <c r="CU334" s="19"/>
      <c r="CV334" s="19"/>
      <c r="CW334" s="19"/>
      <c r="CX334" s="19"/>
      <c r="CY334" s="19"/>
      <c r="CZ334" s="19"/>
      <c r="DA334" s="19"/>
      <c r="DB334" s="19"/>
      <c r="DC334" s="19"/>
      <c r="DD334" s="19"/>
      <c r="DE334" s="19"/>
      <c r="DF334" s="19"/>
      <c r="DG334" s="19"/>
    </row>
    <row r="335" spans="18:111">
      <c r="R335" s="19"/>
      <c r="S335" s="19"/>
      <c r="T335" s="19"/>
      <c r="U335" s="19"/>
      <c r="V335" s="19"/>
      <c r="CM335" s="19"/>
      <c r="CN335" s="19"/>
      <c r="CO335" s="19"/>
      <c r="CP335" s="19"/>
      <c r="CQ335" s="19"/>
      <c r="CR335" s="19"/>
      <c r="CS335" s="19"/>
      <c r="CT335" s="19"/>
      <c r="CU335" s="19"/>
      <c r="CV335" s="19"/>
      <c r="CW335" s="19"/>
      <c r="CX335" s="19"/>
      <c r="CY335" s="19"/>
      <c r="CZ335" s="19"/>
      <c r="DA335" s="19"/>
      <c r="DB335" s="19"/>
      <c r="DC335" s="19"/>
      <c r="DD335" s="19"/>
      <c r="DE335" s="19"/>
      <c r="DF335" s="19"/>
      <c r="DG335" s="19"/>
    </row>
    <row r="336" spans="18:111">
      <c r="R336" s="19"/>
      <c r="S336" s="19"/>
      <c r="T336" s="19"/>
      <c r="U336" s="19"/>
      <c r="V336" s="19"/>
      <c r="CM336" s="19"/>
      <c r="CN336" s="19"/>
      <c r="CO336" s="19"/>
      <c r="CP336" s="19"/>
      <c r="CQ336" s="19"/>
      <c r="CR336" s="19"/>
      <c r="CS336" s="19"/>
      <c r="CT336" s="19"/>
      <c r="CU336" s="19"/>
      <c r="CV336" s="19"/>
      <c r="CW336" s="19"/>
      <c r="CX336" s="19"/>
      <c r="CY336" s="19"/>
      <c r="CZ336" s="19"/>
      <c r="DA336" s="19"/>
      <c r="DB336" s="19"/>
      <c r="DC336" s="19"/>
      <c r="DD336" s="19"/>
      <c r="DE336" s="19"/>
      <c r="DF336" s="19"/>
      <c r="DG336" s="19"/>
    </row>
    <row r="337" spans="18:111">
      <c r="R337" s="19"/>
      <c r="S337" s="19"/>
      <c r="T337" s="19"/>
      <c r="U337" s="19"/>
      <c r="V337" s="19"/>
      <c r="CM337" s="19"/>
      <c r="CN337" s="19"/>
      <c r="CO337" s="19"/>
      <c r="CP337" s="19"/>
      <c r="CQ337" s="19"/>
      <c r="CR337" s="19"/>
      <c r="CS337" s="19"/>
      <c r="CT337" s="19"/>
      <c r="CU337" s="19"/>
      <c r="CV337" s="19"/>
      <c r="CW337" s="19"/>
      <c r="CX337" s="19"/>
      <c r="CY337" s="19"/>
      <c r="CZ337" s="19"/>
      <c r="DA337" s="19"/>
      <c r="DB337" s="19"/>
      <c r="DC337" s="19"/>
      <c r="DD337" s="19"/>
      <c r="DE337" s="19"/>
      <c r="DF337" s="19"/>
      <c r="DG337" s="19"/>
    </row>
    <row r="338" spans="18:111">
      <c r="R338" s="19"/>
      <c r="S338" s="19"/>
      <c r="T338" s="19"/>
      <c r="U338" s="19"/>
      <c r="V338" s="19"/>
      <c r="CM338" s="19"/>
      <c r="CN338" s="19"/>
      <c r="CO338" s="19"/>
      <c r="CP338" s="19"/>
      <c r="CQ338" s="19"/>
      <c r="CR338" s="19"/>
      <c r="CS338" s="19"/>
      <c r="CT338" s="19"/>
      <c r="CU338" s="19"/>
      <c r="CV338" s="19"/>
      <c r="CW338" s="19"/>
      <c r="CX338" s="19"/>
      <c r="CY338" s="19"/>
      <c r="CZ338" s="19"/>
      <c r="DA338" s="19"/>
      <c r="DB338" s="19"/>
      <c r="DC338" s="19"/>
      <c r="DD338" s="19"/>
      <c r="DE338" s="19"/>
      <c r="DF338" s="19"/>
      <c r="DG338" s="19"/>
    </row>
    <row r="339" spans="18:111">
      <c r="R339" s="19"/>
      <c r="S339" s="19"/>
      <c r="T339" s="19"/>
      <c r="U339" s="19"/>
      <c r="V339" s="19"/>
      <c r="CM339" s="19"/>
      <c r="CN339" s="19"/>
      <c r="CO339" s="19"/>
      <c r="CP339" s="19"/>
      <c r="CQ339" s="19"/>
      <c r="CR339" s="19"/>
      <c r="CS339" s="19"/>
      <c r="CT339" s="19"/>
      <c r="CU339" s="19"/>
      <c r="CV339" s="19"/>
      <c r="CW339" s="19"/>
      <c r="CX339" s="19"/>
      <c r="CY339" s="19"/>
      <c r="CZ339" s="19"/>
      <c r="DA339" s="19"/>
      <c r="DB339" s="19"/>
      <c r="DC339" s="19"/>
      <c r="DD339" s="19"/>
      <c r="DE339" s="19"/>
      <c r="DF339" s="19"/>
      <c r="DG339" s="19"/>
    </row>
    <row r="340" spans="18:111">
      <c r="R340" s="19"/>
      <c r="S340" s="19"/>
      <c r="T340" s="19"/>
      <c r="U340" s="19"/>
      <c r="V340" s="19"/>
      <c r="CM340" s="19"/>
      <c r="CN340" s="19"/>
      <c r="CO340" s="19"/>
      <c r="CP340" s="19"/>
      <c r="CQ340" s="19"/>
      <c r="CR340" s="19"/>
      <c r="CS340" s="19"/>
      <c r="CT340" s="19"/>
      <c r="CU340" s="19"/>
      <c r="CV340" s="19"/>
      <c r="CW340" s="19"/>
      <c r="CX340" s="19"/>
      <c r="CY340" s="19"/>
      <c r="CZ340" s="19"/>
      <c r="DA340" s="19"/>
      <c r="DB340" s="19"/>
      <c r="DC340" s="19"/>
      <c r="DD340" s="19"/>
      <c r="DE340" s="19"/>
      <c r="DF340" s="19"/>
      <c r="DG340" s="19"/>
    </row>
    <row r="341" spans="18:111">
      <c r="R341" s="19"/>
      <c r="S341" s="19"/>
      <c r="T341" s="19"/>
      <c r="U341" s="19"/>
      <c r="V341" s="19"/>
      <c r="CM341" s="19"/>
      <c r="CN341" s="19"/>
      <c r="CO341" s="19"/>
      <c r="CP341" s="19"/>
      <c r="CQ341" s="19"/>
      <c r="CR341" s="19"/>
      <c r="CS341" s="19"/>
      <c r="CT341" s="19"/>
      <c r="CU341" s="19"/>
      <c r="CV341" s="19"/>
      <c r="CW341" s="19"/>
      <c r="CX341" s="19"/>
      <c r="CY341" s="19"/>
      <c r="CZ341" s="19"/>
      <c r="DA341" s="19"/>
      <c r="DB341" s="19"/>
      <c r="DC341" s="19"/>
      <c r="DD341" s="19"/>
      <c r="DE341" s="19"/>
      <c r="DF341" s="19"/>
      <c r="DG341" s="19"/>
    </row>
    <row r="342" spans="18:111">
      <c r="R342" s="19"/>
      <c r="S342" s="19"/>
      <c r="T342" s="19"/>
      <c r="U342" s="19"/>
      <c r="V342" s="19"/>
      <c r="CM342" s="19"/>
      <c r="CN342" s="19"/>
      <c r="CO342" s="19"/>
      <c r="CP342" s="19"/>
      <c r="CQ342" s="19"/>
      <c r="CR342" s="19"/>
      <c r="CS342" s="19"/>
      <c r="CT342" s="19"/>
      <c r="CU342" s="19"/>
      <c r="CV342" s="19"/>
      <c r="CW342" s="19"/>
      <c r="CX342" s="19"/>
      <c r="CY342" s="19"/>
      <c r="CZ342" s="19"/>
      <c r="DA342" s="19"/>
      <c r="DB342" s="19"/>
      <c r="DC342" s="19"/>
      <c r="DD342" s="19"/>
      <c r="DE342" s="19"/>
      <c r="DF342" s="19"/>
      <c r="DG342" s="19"/>
    </row>
    <row r="343" spans="18:111">
      <c r="R343" s="19"/>
      <c r="S343" s="19"/>
      <c r="T343" s="19"/>
      <c r="U343" s="19"/>
      <c r="V343" s="19"/>
      <c r="CM343" s="19"/>
      <c r="CN343" s="19"/>
      <c r="CO343" s="19"/>
      <c r="CP343" s="19"/>
      <c r="CQ343" s="19"/>
      <c r="CR343" s="19"/>
      <c r="CS343" s="19"/>
      <c r="CT343" s="19"/>
      <c r="CU343" s="19"/>
      <c r="CV343" s="19"/>
      <c r="CW343" s="19"/>
      <c r="CX343" s="19"/>
      <c r="CY343" s="19"/>
      <c r="CZ343" s="19"/>
      <c r="DA343" s="19"/>
      <c r="DB343" s="19"/>
      <c r="DC343" s="19"/>
      <c r="DD343" s="19"/>
      <c r="DE343" s="19"/>
      <c r="DF343" s="19"/>
      <c r="DG343" s="19"/>
    </row>
    <row r="344" spans="18:111">
      <c r="R344" s="19"/>
      <c r="S344" s="19"/>
      <c r="T344" s="19"/>
      <c r="U344" s="19"/>
      <c r="V344" s="19"/>
      <c r="CM344" s="19"/>
      <c r="CN344" s="19"/>
      <c r="CO344" s="19"/>
      <c r="CP344" s="19"/>
      <c r="CQ344" s="19"/>
      <c r="CR344" s="19"/>
      <c r="CS344" s="19"/>
      <c r="CT344" s="19"/>
      <c r="CU344" s="19"/>
      <c r="CV344" s="19"/>
      <c r="CW344" s="19"/>
      <c r="CX344" s="19"/>
      <c r="CY344" s="19"/>
      <c r="CZ344" s="19"/>
      <c r="DA344" s="19"/>
      <c r="DB344" s="19"/>
      <c r="DC344" s="19"/>
      <c r="DD344" s="19"/>
      <c r="DE344" s="19"/>
      <c r="DF344" s="19"/>
      <c r="DG344" s="19"/>
    </row>
    <row r="345" spans="18:111">
      <c r="R345" s="19"/>
      <c r="S345" s="19"/>
      <c r="T345" s="19"/>
      <c r="U345" s="19"/>
      <c r="V345" s="19"/>
      <c r="CM345" s="19"/>
      <c r="CN345" s="19"/>
      <c r="CO345" s="19"/>
      <c r="CP345" s="19"/>
      <c r="CQ345" s="19"/>
      <c r="CR345" s="19"/>
      <c r="CS345" s="19"/>
      <c r="CT345" s="19"/>
      <c r="CU345" s="19"/>
      <c r="CV345" s="19"/>
      <c r="CW345" s="19"/>
      <c r="CX345" s="19"/>
      <c r="CY345" s="19"/>
      <c r="CZ345" s="19"/>
      <c r="DA345" s="19"/>
      <c r="DB345" s="19"/>
      <c r="DC345" s="19"/>
      <c r="DD345" s="19"/>
      <c r="DE345" s="19"/>
      <c r="DF345" s="19"/>
      <c r="DG345" s="19"/>
    </row>
    <row r="346" spans="18:111">
      <c r="R346" s="19"/>
      <c r="S346" s="19"/>
      <c r="T346" s="19"/>
      <c r="U346" s="19"/>
      <c r="V346" s="19"/>
      <c r="CM346" s="19"/>
      <c r="CN346" s="19"/>
      <c r="CO346" s="19"/>
      <c r="CP346" s="19"/>
      <c r="CQ346" s="19"/>
      <c r="CR346" s="19"/>
      <c r="CS346" s="19"/>
      <c r="CT346" s="19"/>
      <c r="CU346" s="19"/>
      <c r="CV346" s="19"/>
      <c r="CW346" s="19"/>
      <c r="CX346" s="19"/>
      <c r="CY346" s="19"/>
      <c r="CZ346" s="19"/>
      <c r="DA346" s="19"/>
      <c r="DB346" s="19"/>
      <c r="DC346" s="19"/>
      <c r="DD346" s="19"/>
      <c r="DE346" s="19"/>
      <c r="DF346" s="19"/>
      <c r="DG346" s="19"/>
    </row>
    <row r="347" spans="18:111">
      <c r="R347" s="19"/>
      <c r="S347" s="19"/>
      <c r="T347" s="19"/>
      <c r="U347" s="19"/>
      <c r="V347" s="19"/>
      <c r="CM347" s="19"/>
      <c r="CN347" s="19"/>
      <c r="CO347" s="19"/>
      <c r="CP347" s="19"/>
      <c r="CQ347" s="19"/>
      <c r="CR347" s="19"/>
      <c r="CS347" s="19"/>
      <c r="CT347" s="19"/>
      <c r="CU347" s="19"/>
      <c r="CV347" s="19"/>
      <c r="CW347" s="19"/>
      <c r="CX347" s="19"/>
      <c r="CY347" s="19"/>
      <c r="CZ347" s="19"/>
      <c r="DA347" s="19"/>
      <c r="DB347" s="19"/>
      <c r="DC347" s="19"/>
      <c r="DD347" s="19"/>
      <c r="DE347" s="19"/>
      <c r="DF347" s="19"/>
      <c r="DG347" s="19"/>
    </row>
    <row r="348" spans="18:111">
      <c r="R348" s="19"/>
      <c r="S348" s="19"/>
      <c r="T348" s="19"/>
      <c r="U348" s="19"/>
      <c r="V348" s="19"/>
      <c r="CM348" s="19"/>
      <c r="CN348" s="19"/>
      <c r="CO348" s="19"/>
      <c r="CP348" s="19"/>
      <c r="CQ348" s="19"/>
      <c r="CR348" s="19"/>
      <c r="CS348" s="19"/>
      <c r="CT348" s="19"/>
      <c r="CU348" s="19"/>
      <c r="CV348" s="19"/>
      <c r="CW348" s="19"/>
      <c r="CX348" s="19"/>
      <c r="CY348" s="19"/>
      <c r="CZ348" s="19"/>
      <c r="DA348" s="19"/>
      <c r="DB348" s="19"/>
      <c r="DC348" s="19"/>
      <c r="DD348" s="19"/>
      <c r="DE348" s="19"/>
      <c r="DF348" s="19"/>
      <c r="DG348" s="19"/>
    </row>
    <row r="349" spans="18:111">
      <c r="R349" s="19"/>
      <c r="S349" s="19"/>
      <c r="T349" s="19"/>
      <c r="U349" s="19"/>
      <c r="V349" s="19"/>
      <c r="CM349" s="19"/>
      <c r="CN349" s="19"/>
      <c r="CO349" s="19"/>
      <c r="CP349" s="19"/>
      <c r="CQ349" s="19"/>
      <c r="CR349" s="19"/>
      <c r="CS349" s="19"/>
      <c r="CT349" s="19"/>
      <c r="CU349" s="19"/>
      <c r="CV349" s="19"/>
      <c r="CW349" s="19"/>
      <c r="CX349" s="19"/>
      <c r="CY349" s="19"/>
      <c r="CZ349" s="19"/>
      <c r="DA349" s="19"/>
      <c r="DB349" s="19"/>
      <c r="DC349" s="19"/>
      <c r="DD349" s="19"/>
      <c r="DE349" s="19"/>
      <c r="DF349" s="19"/>
      <c r="DG349" s="19"/>
    </row>
    <row r="350" spans="18:111">
      <c r="R350" s="19"/>
      <c r="S350" s="19"/>
      <c r="T350" s="19"/>
      <c r="U350" s="19"/>
      <c r="V350" s="19"/>
      <c r="CM350" s="19"/>
      <c r="CN350" s="19"/>
      <c r="CO350" s="19"/>
      <c r="CP350" s="19"/>
      <c r="CQ350" s="19"/>
      <c r="CR350" s="19"/>
      <c r="CS350" s="19"/>
      <c r="CT350" s="19"/>
      <c r="CU350" s="19"/>
      <c r="CV350" s="19"/>
      <c r="CW350" s="19"/>
      <c r="CX350" s="19"/>
      <c r="CY350" s="19"/>
      <c r="CZ350" s="19"/>
      <c r="DA350" s="19"/>
      <c r="DB350" s="19"/>
      <c r="DC350" s="19"/>
      <c r="DD350" s="19"/>
      <c r="DE350" s="19"/>
      <c r="DF350" s="19"/>
      <c r="DG350" s="19"/>
    </row>
    <row r="351" spans="18:111">
      <c r="R351" s="19"/>
      <c r="S351" s="19"/>
      <c r="T351" s="19"/>
      <c r="U351" s="19"/>
      <c r="V351" s="19"/>
      <c r="CM351" s="19"/>
      <c r="CN351" s="19"/>
      <c r="CO351" s="19"/>
      <c r="CP351" s="19"/>
      <c r="CQ351" s="19"/>
      <c r="CR351" s="19"/>
      <c r="CS351" s="19"/>
      <c r="CT351" s="19"/>
      <c r="CU351" s="19"/>
      <c r="CV351" s="19"/>
      <c r="CW351" s="19"/>
      <c r="CX351" s="19"/>
      <c r="CY351" s="19"/>
      <c r="CZ351" s="19"/>
      <c r="DA351" s="19"/>
      <c r="DB351" s="19"/>
      <c r="DC351" s="19"/>
      <c r="DD351" s="19"/>
      <c r="DE351" s="19"/>
      <c r="DF351" s="19"/>
      <c r="DG351" s="19"/>
    </row>
    <row r="352" spans="18:111">
      <c r="R352" s="19"/>
      <c r="S352" s="19"/>
      <c r="T352" s="19"/>
      <c r="U352" s="19"/>
      <c r="V352" s="19"/>
      <c r="CM352" s="19"/>
      <c r="CN352" s="19"/>
      <c r="CO352" s="19"/>
      <c r="CP352" s="19"/>
      <c r="CQ352" s="19"/>
      <c r="CR352" s="19"/>
      <c r="CS352" s="19"/>
      <c r="CT352" s="19"/>
      <c r="CU352" s="19"/>
      <c r="CV352" s="19"/>
      <c r="CW352" s="19"/>
      <c r="CX352" s="19"/>
      <c r="CY352" s="19"/>
      <c r="CZ352" s="19"/>
      <c r="DA352" s="19"/>
      <c r="DB352" s="19"/>
      <c r="DC352" s="19"/>
      <c r="DD352" s="19"/>
      <c r="DE352" s="19"/>
      <c r="DF352" s="19"/>
      <c r="DG352" s="19"/>
    </row>
    <row r="353" spans="18:111">
      <c r="R353" s="19"/>
      <c r="S353" s="19"/>
      <c r="T353" s="19"/>
      <c r="U353" s="19"/>
      <c r="V353" s="19"/>
      <c r="CM353" s="19"/>
      <c r="CN353" s="19"/>
      <c r="CO353" s="19"/>
      <c r="CP353" s="19"/>
      <c r="CQ353" s="19"/>
      <c r="CR353" s="19"/>
      <c r="CS353" s="19"/>
      <c r="CT353" s="19"/>
      <c r="CU353" s="19"/>
      <c r="CV353" s="19"/>
      <c r="CW353" s="19"/>
      <c r="CX353" s="19"/>
      <c r="CY353" s="19"/>
      <c r="CZ353" s="19"/>
      <c r="DA353" s="19"/>
      <c r="DB353" s="19"/>
      <c r="DC353" s="19"/>
      <c r="DD353" s="19"/>
      <c r="DE353" s="19"/>
      <c r="DF353" s="19"/>
      <c r="DG353" s="19"/>
    </row>
    <row r="354" spans="18:111">
      <c r="R354" s="19"/>
      <c r="S354" s="19"/>
      <c r="T354" s="19"/>
      <c r="U354" s="19"/>
      <c r="V354" s="19"/>
      <c r="CM354" s="19"/>
      <c r="CN354" s="19"/>
      <c r="CO354" s="19"/>
      <c r="CP354" s="19"/>
      <c r="CQ354" s="19"/>
      <c r="CR354" s="19"/>
      <c r="CS354" s="19"/>
      <c r="CT354" s="19"/>
      <c r="CU354" s="19"/>
      <c r="CV354" s="19"/>
      <c r="CW354" s="19"/>
      <c r="CX354" s="19"/>
      <c r="CY354" s="19"/>
      <c r="CZ354" s="19"/>
      <c r="DA354" s="19"/>
      <c r="DB354" s="19"/>
      <c r="DC354" s="19"/>
      <c r="DD354" s="19"/>
      <c r="DE354" s="19"/>
      <c r="DF354" s="19"/>
      <c r="DG354" s="19"/>
    </row>
    <row r="355" spans="18:111">
      <c r="R355" s="19"/>
      <c r="S355" s="19"/>
      <c r="T355" s="19"/>
      <c r="U355" s="19"/>
      <c r="V355" s="19"/>
      <c r="CM355" s="19"/>
      <c r="CN355" s="19"/>
      <c r="CO355" s="19"/>
      <c r="CP355" s="19"/>
      <c r="CQ355" s="19"/>
      <c r="CR355" s="19"/>
      <c r="CS355" s="19"/>
      <c r="CT355" s="19"/>
      <c r="CU355" s="19"/>
      <c r="CV355" s="19"/>
      <c r="CW355" s="19"/>
      <c r="CX355" s="19"/>
      <c r="CY355" s="19"/>
      <c r="CZ355" s="19"/>
      <c r="DA355" s="19"/>
      <c r="DB355" s="19"/>
      <c r="DC355" s="19"/>
      <c r="DD355" s="19"/>
      <c r="DE355" s="19"/>
      <c r="DF355" s="19"/>
      <c r="DG355" s="19"/>
    </row>
    <row r="356" spans="18:111">
      <c r="R356" s="19"/>
      <c r="S356" s="19"/>
      <c r="T356" s="19"/>
      <c r="U356" s="19"/>
      <c r="V356" s="19"/>
      <c r="CM356" s="19"/>
      <c r="CN356" s="19"/>
      <c r="CO356" s="19"/>
      <c r="CP356" s="19"/>
      <c r="CQ356" s="19"/>
      <c r="CR356" s="19"/>
      <c r="CS356" s="19"/>
      <c r="CT356" s="19"/>
      <c r="CU356" s="19"/>
      <c r="CV356" s="19"/>
      <c r="CW356" s="19"/>
      <c r="CX356" s="19"/>
      <c r="CY356" s="19"/>
      <c r="CZ356" s="19"/>
      <c r="DA356" s="19"/>
      <c r="DB356" s="19"/>
      <c r="DC356" s="19"/>
      <c r="DD356" s="19"/>
      <c r="DE356" s="19"/>
      <c r="DF356" s="19"/>
      <c r="DG356" s="19"/>
    </row>
    <row r="357" spans="18:111">
      <c r="R357" s="19"/>
      <c r="S357" s="19"/>
      <c r="T357" s="19"/>
      <c r="U357" s="19"/>
      <c r="V357" s="19"/>
      <c r="CM357" s="19"/>
      <c r="CN357" s="19"/>
      <c r="CO357" s="19"/>
      <c r="CP357" s="19"/>
      <c r="CQ357" s="19"/>
      <c r="CR357" s="19"/>
      <c r="CS357" s="19"/>
      <c r="CT357" s="19"/>
      <c r="CU357" s="19"/>
      <c r="CV357" s="19"/>
      <c r="CW357" s="19"/>
      <c r="CX357" s="19"/>
      <c r="CY357" s="19"/>
      <c r="CZ357" s="19"/>
      <c r="DA357" s="19"/>
      <c r="DB357" s="19"/>
      <c r="DC357" s="19"/>
      <c r="DD357" s="19"/>
      <c r="DE357" s="19"/>
      <c r="DF357" s="19"/>
      <c r="DG357" s="19"/>
    </row>
    <row r="358" spans="18:111">
      <c r="R358" s="19"/>
      <c r="S358" s="19"/>
      <c r="T358" s="19"/>
      <c r="U358" s="19"/>
      <c r="V358" s="19"/>
      <c r="CM358" s="19"/>
      <c r="CN358" s="19"/>
      <c r="CO358" s="19"/>
      <c r="CP358" s="19"/>
      <c r="CQ358" s="19"/>
      <c r="CR358" s="19"/>
      <c r="CS358" s="19"/>
      <c r="CT358" s="19"/>
      <c r="CU358" s="19"/>
      <c r="CV358" s="19"/>
      <c r="CW358" s="19"/>
      <c r="CX358" s="19"/>
      <c r="CY358" s="19"/>
      <c r="CZ358" s="19"/>
      <c r="DA358" s="19"/>
      <c r="DB358" s="19"/>
      <c r="DC358" s="19"/>
      <c r="DD358" s="19"/>
      <c r="DE358" s="19"/>
      <c r="DF358" s="19"/>
      <c r="DG358" s="19"/>
    </row>
    <row r="359" spans="18:111">
      <c r="R359" s="19"/>
      <c r="S359" s="19"/>
      <c r="T359" s="19"/>
      <c r="U359" s="19"/>
      <c r="V359" s="19"/>
      <c r="CM359" s="19"/>
      <c r="CN359" s="19"/>
      <c r="CO359" s="19"/>
      <c r="CP359" s="19"/>
      <c r="CQ359" s="19"/>
      <c r="CR359" s="19"/>
      <c r="CS359" s="19"/>
      <c r="CT359" s="19"/>
      <c r="CU359" s="19"/>
      <c r="CV359" s="19"/>
      <c r="CW359" s="19"/>
      <c r="CX359" s="19"/>
      <c r="CY359" s="19"/>
      <c r="CZ359" s="19"/>
      <c r="DA359" s="19"/>
      <c r="DB359" s="19"/>
      <c r="DC359" s="19"/>
      <c r="DD359" s="19"/>
      <c r="DE359" s="19"/>
      <c r="DF359" s="19"/>
      <c r="DG359" s="19"/>
    </row>
    <row r="360" spans="18:111">
      <c r="R360" s="19"/>
      <c r="S360" s="19"/>
      <c r="T360" s="19"/>
      <c r="U360" s="19"/>
      <c r="V360" s="19"/>
      <c r="CM360" s="19"/>
      <c r="CN360" s="19"/>
      <c r="CO360" s="19"/>
      <c r="CP360" s="19"/>
      <c r="CQ360" s="19"/>
      <c r="CR360" s="19"/>
      <c r="CS360" s="19"/>
      <c r="CT360" s="19"/>
      <c r="CU360" s="19"/>
      <c r="CV360" s="19"/>
      <c r="CW360" s="19"/>
      <c r="CX360" s="19"/>
      <c r="CY360" s="19"/>
      <c r="CZ360" s="19"/>
      <c r="DA360" s="19"/>
      <c r="DB360" s="19"/>
      <c r="DC360" s="19"/>
      <c r="DD360" s="19"/>
      <c r="DE360" s="19"/>
      <c r="DF360" s="19"/>
      <c r="DG360" s="19"/>
    </row>
    <row r="361" spans="18:111">
      <c r="R361" s="19"/>
      <c r="S361" s="19"/>
      <c r="T361" s="19"/>
      <c r="U361" s="19"/>
      <c r="V361" s="19"/>
      <c r="CM361" s="19"/>
      <c r="CN361" s="19"/>
      <c r="CO361" s="19"/>
      <c r="CP361" s="19"/>
      <c r="CQ361" s="19"/>
      <c r="CR361" s="19"/>
      <c r="CS361" s="19"/>
      <c r="CT361" s="19"/>
      <c r="CU361" s="19"/>
      <c r="CV361" s="19"/>
      <c r="CW361" s="19"/>
      <c r="CX361" s="19"/>
      <c r="CY361" s="19"/>
      <c r="CZ361" s="19"/>
      <c r="DA361" s="19"/>
      <c r="DB361" s="19"/>
      <c r="DC361" s="19"/>
      <c r="DD361" s="19"/>
      <c r="DE361" s="19"/>
      <c r="DF361" s="19"/>
      <c r="DG361" s="19"/>
    </row>
    <row r="362" spans="18:111">
      <c r="R362" s="19"/>
      <c r="S362" s="19"/>
      <c r="T362" s="19"/>
      <c r="U362" s="19"/>
      <c r="V362" s="19"/>
      <c r="CM362" s="19"/>
      <c r="CN362" s="19"/>
      <c r="CO362" s="19"/>
      <c r="CP362" s="19"/>
      <c r="CQ362" s="19"/>
      <c r="CR362" s="19"/>
      <c r="CS362" s="19"/>
      <c r="CT362" s="19"/>
      <c r="CU362" s="19"/>
      <c r="CV362" s="19"/>
      <c r="CW362" s="19"/>
      <c r="CX362" s="19"/>
      <c r="CY362" s="19"/>
      <c r="CZ362" s="19"/>
      <c r="DA362" s="19"/>
      <c r="DB362" s="19"/>
      <c r="DC362" s="19"/>
      <c r="DD362" s="19"/>
      <c r="DE362" s="19"/>
      <c r="DF362" s="19"/>
      <c r="DG362" s="19"/>
    </row>
    <row r="363" spans="18:111">
      <c r="R363" s="19"/>
      <c r="S363" s="19"/>
      <c r="T363" s="19"/>
      <c r="U363" s="19"/>
      <c r="V363" s="19"/>
      <c r="CM363" s="19"/>
      <c r="CN363" s="19"/>
      <c r="CO363" s="19"/>
      <c r="CP363" s="19"/>
      <c r="CQ363" s="19"/>
      <c r="CR363" s="19"/>
      <c r="CS363" s="19"/>
      <c r="CT363" s="19"/>
      <c r="CU363" s="19"/>
      <c r="CV363" s="19"/>
      <c r="CW363" s="19"/>
      <c r="CX363" s="19"/>
      <c r="CY363" s="19"/>
      <c r="CZ363" s="19"/>
      <c r="DA363" s="19"/>
      <c r="DB363" s="19"/>
      <c r="DC363" s="19"/>
      <c r="DD363" s="19"/>
      <c r="DE363" s="19"/>
      <c r="DF363" s="19"/>
      <c r="DG363" s="19"/>
    </row>
    <row r="364" spans="18:111">
      <c r="R364" s="19"/>
      <c r="S364" s="19"/>
      <c r="T364" s="19"/>
      <c r="U364" s="19"/>
      <c r="V364" s="19"/>
      <c r="CM364" s="19"/>
      <c r="CN364" s="19"/>
      <c r="CO364" s="19"/>
      <c r="CP364" s="19"/>
      <c r="CQ364" s="19"/>
      <c r="CR364" s="19"/>
      <c r="CS364" s="19"/>
      <c r="CT364" s="19"/>
      <c r="CU364" s="19"/>
      <c r="CV364" s="19"/>
      <c r="CW364" s="19"/>
      <c r="CX364" s="19"/>
      <c r="CY364" s="19"/>
      <c r="CZ364" s="19"/>
      <c r="DA364" s="19"/>
      <c r="DB364" s="19"/>
      <c r="DC364" s="19"/>
      <c r="DD364" s="19"/>
      <c r="DE364" s="19"/>
      <c r="DF364" s="19"/>
      <c r="DG364" s="19"/>
    </row>
    <row r="365" spans="18:111">
      <c r="R365" s="19"/>
      <c r="S365" s="19"/>
      <c r="T365" s="19"/>
      <c r="U365" s="19"/>
      <c r="V365" s="19"/>
      <c r="CM365" s="19"/>
      <c r="CN365" s="19"/>
      <c r="CO365" s="19"/>
      <c r="CP365" s="19"/>
      <c r="CQ365" s="19"/>
      <c r="CR365" s="19"/>
      <c r="CS365" s="19"/>
      <c r="CT365" s="19"/>
      <c r="CU365" s="19"/>
      <c r="CV365" s="19"/>
      <c r="CW365" s="19"/>
      <c r="CX365" s="19"/>
      <c r="CY365" s="19"/>
      <c r="CZ365" s="19"/>
      <c r="DA365" s="19"/>
      <c r="DB365" s="19"/>
      <c r="DC365" s="19"/>
      <c r="DD365" s="19"/>
      <c r="DE365" s="19"/>
      <c r="DF365" s="19"/>
      <c r="DG365" s="19"/>
    </row>
    <row r="366" spans="18:111">
      <c r="R366" s="19"/>
      <c r="S366" s="19"/>
      <c r="T366" s="19"/>
      <c r="U366" s="19"/>
      <c r="V366" s="19"/>
      <c r="CM366" s="19"/>
      <c r="CN366" s="19"/>
      <c r="CO366" s="19"/>
      <c r="CP366" s="19"/>
      <c r="CQ366" s="19"/>
      <c r="CR366" s="19"/>
      <c r="CS366" s="19"/>
      <c r="CT366" s="19"/>
      <c r="CU366" s="19"/>
      <c r="CV366" s="19"/>
      <c r="CW366" s="19"/>
      <c r="CX366" s="19"/>
      <c r="CY366" s="19"/>
      <c r="CZ366" s="19"/>
      <c r="DA366" s="19"/>
      <c r="DB366" s="19"/>
      <c r="DC366" s="19"/>
      <c r="DD366" s="19"/>
      <c r="DE366" s="19"/>
      <c r="DF366" s="19"/>
      <c r="DG366" s="19"/>
    </row>
    <row r="367" spans="18:111">
      <c r="R367" s="19"/>
      <c r="S367" s="19"/>
      <c r="T367" s="19"/>
      <c r="U367" s="19"/>
      <c r="V367" s="19"/>
      <c r="CM367" s="19"/>
      <c r="CN367" s="19"/>
      <c r="CO367" s="19"/>
      <c r="CP367" s="19"/>
      <c r="CQ367" s="19"/>
      <c r="CR367" s="19"/>
      <c r="CS367" s="19"/>
      <c r="CT367" s="19"/>
      <c r="CU367" s="19"/>
      <c r="CV367" s="19"/>
      <c r="CW367" s="19"/>
      <c r="CX367" s="19"/>
      <c r="CY367" s="19"/>
      <c r="CZ367" s="19"/>
      <c r="DA367" s="19"/>
      <c r="DB367" s="19"/>
      <c r="DC367" s="19"/>
      <c r="DD367" s="19"/>
      <c r="DE367" s="19"/>
      <c r="DF367" s="19"/>
      <c r="DG367" s="19"/>
    </row>
    <row r="368" spans="18:111">
      <c r="R368" s="19"/>
      <c r="S368" s="19"/>
      <c r="T368" s="19"/>
      <c r="U368" s="19"/>
      <c r="V368" s="19"/>
      <c r="CM368" s="19"/>
      <c r="CN368" s="19"/>
      <c r="CO368" s="19"/>
      <c r="CP368" s="19"/>
      <c r="CQ368" s="19"/>
      <c r="CR368" s="19"/>
      <c r="CS368" s="19"/>
      <c r="CT368" s="19"/>
      <c r="CU368" s="19"/>
      <c r="CV368" s="19"/>
      <c r="CW368" s="19"/>
      <c r="CX368" s="19"/>
      <c r="CY368" s="19"/>
      <c r="CZ368" s="19"/>
      <c r="DA368" s="19"/>
      <c r="DB368" s="19"/>
      <c r="DC368" s="19"/>
      <c r="DD368" s="19"/>
      <c r="DE368" s="19"/>
      <c r="DF368" s="19"/>
      <c r="DG368" s="19"/>
    </row>
    <row r="369" spans="18:111">
      <c r="R369" s="19"/>
      <c r="S369" s="19"/>
      <c r="T369" s="19"/>
      <c r="U369" s="19"/>
      <c r="V369" s="19"/>
      <c r="CM369" s="19"/>
      <c r="CN369" s="19"/>
      <c r="CO369" s="19"/>
      <c r="CP369" s="19"/>
      <c r="CQ369" s="19"/>
      <c r="CR369" s="19"/>
      <c r="CS369" s="19"/>
      <c r="CT369" s="19"/>
      <c r="CU369" s="19"/>
      <c r="CV369" s="19"/>
      <c r="CW369" s="19"/>
      <c r="CX369" s="19"/>
      <c r="CY369" s="19"/>
      <c r="CZ369" s="19"/>
      <c r="DA369" s="19"/>
      <c r="DB369" s="19"/>
      <c r="DC369" s="19"/>
      <c r="DD369" s="19"/>
      <c r="DE369" s="19"/>
      <c r="DF369" s="19"/>
      <c r="DG369" s="19"/>
    </row>
    <row r="370" spans="18:111">
      <c r="R370" s="19"/>
      <c r="S370" s="19"/>
      <c r="T370" s="19"/>
      <c r="U370" s="19"/>
      <c r="V370" s="19"/>
      <c r="CM370" s="19"/>
      <c r="CN370" s="19"/>
      <c r="CO370" s="19"/>
      <c r="CP370" s="19"/>
      <c r="CQ370" s="19"/>
      <c r="CR370" s="19"/>
      <c r="CS370" s="19"/>
      <c r="CT370" s="19"/>
      <c r="CU370" s="19"/>
      <c r="CV370" s="19"/>
      <c r="CW370" s="19"/>
      <c r="CX370" s="19"/>
      <c r="CY370" s="19"/>
      <c r="CZ370" s="19"/>
      <c r="DA370" s="19"/>
      <c r="DB370" s="19"/>
      <c r="DC370" s="19"/>
      <c r="DD370" s="19"/>
      <c r="DE370" s="19"/>
      <c r="DF370" s="19"/>
      <c r="DG370" s="19"/>
    </row>
    <row r="371" spans="18:111">
      <c r="R371" s="19"/>
      <c r="S371" s="19"/>
      <c r="T371" s="19"/>
      <c r="U371" s="19"/>
      <c r="V371" s="19"/>
      <c r="CM371" s="19"/>
      <c r="CN371" s="19"/>
      <c r="CO371" s="19"/>
      <c r="CP371" s="19"/>
      <c r="CQ371" s="19"/>
      <c r="CR371" s="19"/>
      <c r="CS371" s="19"/>
      <c r="CT371" s="19"/>
      <c r="CU371" s="19"/>
      <c r="CV371" s="19"/>
      <c r="CW371" s="19"/>
      <c r="CX371" s="19"/>
      <c r="CY371" s="19"/>
      <c r="CZ371" s="19"/>
      <c r="DA371" s="19"/>
      <c r="DB371" s="19"/>
      <c r="DC371" s="19"/>
      <c r="DD371" s="19"/>
      <c r="DE371" s="19"/>
      <c r="DF371" s="19"/>
      <c r="DG371" s="19"/>
    </row>
    <row r="372" spans="18:111">
      <c r="R372" s="19"/>
      <c r="S372" s="19"/>
      <c r="T372" s="19"/>
      <c r="U372" s="19"/>
      <c r="V372" s="19"/>
      <c r="CM372" s="19"/>
      <c r="CN372" s="19"/>
      <c r="CO372" s="19"/>
      <c r="CP372" s="19"/>
      <c r="CQ372" s="19"/>
      <c r="CR372" s="19"/>
      <c r="CS372" s="19"/>
      <c r="CT372" s="19"/>
      <c r="CU372" s="19"/>
      <c r="CV372" s="19"/>
      <c r="CW372" s="19"/>
      <c r="CX372" s="19"/>
      <c r="CY372" s="19"/>
      <c r="CZ372" s="19"/>
      <c r="DA372" s="19"/>
      <c r="DB372" s="19"/>
      <c r="DC372" s="19"/>
      <c r="DD372" s="19"/>
      <c r="DE372" s="19"/>
      <c r="DF372" s="19"/>
      <c r="DG372" s="19"/>
    </row>
    <row r="373" spans="18:111">
      <c r="R373" s="19"/>
      <c r="S373" s="19"/>
      <c r="T373" s="19"/>
      <c r="U373" s="19"/>
      <c r="V373" s="19"/>
      <c r="CM373" s="19"/>
      <c r="CN373" s="19"/>
      <c r="CO373" s="19"/>
      <c r="CP373" s="19"/>
      <c r="CQ373" s="19"/>
      <c r="CR373" s="19"/>
      <c r="CS373" s="19"/>
      <c r="CT373" s="19"/>
      <c r="CU373" s="19"/>
      <c r="CV373" s="19"/>
      <c r="CW373" s="19"/>
      <c r="CX373" s="19"/>
      <c r="CY373" s="19"/>
      <c r="CZ373" s="19"/>
      <c r="DA373" s="19"/>
      <c r="DB373" s="19"/>
      <c r="DC373" s="19"/>
      <c r="DD373" s="19"/>
      <c r="DE373" s="19"/>
      <c r="DF373" s="19"/>
      <c r="DG373" s="19"/>
    </row>
    <row r="374" spans="18:111">
      <c r="R374" s="19"/>
      <c r="S374" s="19"/>
      <c r="T374" s="19"/>
      <c r="U374" s="19"/>
      <c r="V374" s="19"/>
      <c r="CM374" s="19"/>
      <c r="CN374" s="19"/>
      <c r="CO374" s="19"/>
      <c r="CP374" s="19"/>
      <c r="CQ374" s="19"/>
      <c r="CR374" s="19"/>
      <c r="CS374" s="19"/>
      <c r="CT374" s="19"/>
      <c r="CU374" s="19"/>
      <c r="CV374" s="19"/>
      <c r="CW374" s="19"/>
      <c r="CX374" s="19"/>
      <c r="CY374" s="19"/>
      <c r="CZ374" s="19"/>
      <c r="DA374" s="19"/>
      <c r="DB374" s="19"/>
      <c r="DC374" s="19"/>
      <c r="DD374" s="19"/>
      <c r="DE374" s="19"/>
      <c r="DF374" s="19"/>
      <c r="DG374" s="19"/>
    </row>
    <row r="375" spans="18:111">
      <c r="R375" s="19"/>
      <c r="S375" s="19"/>
      <c r="T375" s="19"/>
      <c r="U375" s="19"/>
      <c r="V375" s="19"/>
      <c r="CM375" s="19"/>
      <c r="CN375" s="19"/>
      <c r="CO375" s="19"/>
      <c r="CP375" s="19"/>
      <c r="CQ375" s="19"/>
      <c r="CR375" s="19"/>
      <c r="CS375" s="19"/>
      <c r="CT375" s="19"/>
      <c r="CU375" s="19"/>
      <c r="CV375" s="19"/>
      <c r="CW375" s="19"/>
      <c r="CX375" s="19"/>
      <c r="CY375" s="19"/>
      <c r="CZ375" s="19"/>
      <c r="DA375" s="19"/>
      <c r="DB375" s="19"/>
      <c r="DC375" s="19"/>
      <c r="DD375" s="19"/>
      <c r="DE375" s="19"/>
      <c r="DF375" s="19"/>
      <c r="DG375" s="19"/>
    </row>
    <row r="376" spans="18:111">
      <c r="R376" s="19"/>
      <c r="S376" s="19"/>
      <c r="T376" s="19"/>
      <c r="U376" s="19"/>
      <c r="V376" s="19"/>
      <c r="CM376" s="19"/>
      <c r="CN376" s="19"/>
      <c r="CO376" s="19"/>
      <c r="CP376" s="19"/>
      <c r="CQ376" s="19"/>
      <c r="CR376" s="19"/>
      <c r="CS376" s="19"/>
      <c r="CT376" s="19"/>
      <c r="CU376" s="19"/>
      <c r="CV376" s="19"/>
      <c r="CW376" s="19"/>
      <c r="CX376" s="19"/>
      <c r="CY376" s="19"/>
      <c r="CZ376" s="19"/>
      <c r="DA376" s="19"/>
      <c r="DB376" s="19"/>
      <c r="DC376" s="19"/>
      <c r="DD376" s="19"/>
      <c r="DE376" s="19"/>
      <c r="DF376" s="19"/>
      <c r="DG376" s="19"/>
    </row>
    <row r="377" spans="18:111">
      <c r="R377" s="19"/>
      <c r="S377" s="19"/>
      <c r="T377" s="19"/>
      <c r="U377" s="19"/>
      <c r="V377" s="19"/>
      <c r="CM377" s="19"/>
      <c r="CN377" s="19"/>
      <c r="CO377" s="19"/>
      <c r="CP377" s="19"/>
      <c r="CQ377" s="19"/>
      <c r="CR377" s="19"/>
      <c r="CS377" s="19"/>
      <c r="CT377" s="19"/>
      <c r="CU377" s="19"/>
      <c r="CV377" s="19"/>
      <c r="CW377" s="19"/>
      <c r="CX377" s="19"/>
      <c r="CY377" s="19"/>
      <c r="CZ377" s="19"/>
      <c r="DA377" s="19"/>
      <c r="DB377" s="19"/>
      <c r="DC377" s="19"/>
      <c r="DD377" s="19"/>
      <c r="DE377" s="19"/>
      <c r="DF377" s="19"/>
      <c r="DG377" s="19"/>
    </row>
    <row r="378" spans="18:111">
      <c r="R378" s="19"/>
      <c r="S378" s="19"/>
      <c r="T378" s="19"/>
      <c r="U378" s="19"/>
      <c r="V378" s="19"/>
      <c r="CM378" s="19"/>
      <c r="CN378" s="19"/>
      <c r="CO378" s="19"/>
      <c r="CP378" s="19"/>
      <c r="CQ378" s="19"/>
      <c r="CR378" s="19"/>
      <c r="CS378" s="19"/>
      <c r="CT378" s="19"/>
      <c r="CU378" s="19"/>
      <c r="CV378" s="19"/>
      <c r="CW378" s="19"/>
      <c r="CX378" s="19"/>
      <c r="CY378" s="19"/>
      <c r="CZ378" s="19"/>
      <c r="DA378" s="19"/>
      <c r="DB378" s="19"/>
      <c r="DC378" s="19"/>
      <c r="DD378" s="19"/>
      <c r="DE378" s="19"/>
      <c r="DF378" s="19"/>
      <c r="DG378" s="19"/>
    </row>
    <row r="379" spans="18:111">
      <c r="R379" s="19"/>
      <c r="S379" s="19"/>
      <c r="T379" s="19"/>
      <c r="U379" s="19"/>
      <c r="V379" s="19"/>
      <c r="CM379" s="19"/>
      <c r="CN379" s="19"/>
      <c r="CO379" s="19"/>
      <c r="CP379" s="19"/>
      <c r="CQ379" s="19"/>
      <c r="CR379" s="19"/>
      <c r="CS379" s="19"/>
      <c r="CT379" s="19"/>
      <c r="CU379" s="19"/>
      <c r="CV379" s="19"/>
      <c r="CW379" s="19"/>
      <c r="CX379" s="19"/>
      <c r="CY379" s="19"/>
      <c r="CZ379" s="19"/>
      <c r="DA379" s="19"/>
      <c r="DB379" s="19"/>
      <c r="DC379" s="19"/>
      <c r="DD379" s="19"/>
      <c r="DE379" s="19"/>
      <c r="DF379" s="19"/>
      <c r="DG379" s="19"/>
    </row>
    <row r="380" spans="18:111">
      <c r="R380" s="19"/>
      <c r="S380" s="19"/>
      <c r="T380" s="19"/>
      <c r="U380" s="19"/>
      <c r="V380" s="19"/>
      <c r="CM380" s="19"/>
      <c r="CN380" s="19"/>
      <c r="CO380" s="19"/>
      <c r="CP380" s="19"/>
      <c r="CQ380" s="19"/>
      <c r="CR380" s="19"/>
      <c r="CS380" s="19"/>
      <c r="CT380" s="19"/>
      <c r="CU380" s="19"/>
      <c r="CV380" s="19"/>
      <c r="CW380" s="19"/>
      <c r="CX380" s="19"/>
      <c r="CY380" s="19"/>
      <c r="CZ380" s="19"/>
      <c r="DA380" s="19"/>
      <c r="DB380" s="19"/>
      <c r="DC380" s="19"/>
      <c r="DD380" s="19"/>
      <c r="DE380" s="19"/>
      <c r="DF380" s="19"/>
      <c r="DG380" s="19"/>
    </row>
    <row r="381" spans="18:111">
      <c r="R381" s="19"/>
      <c r="S381" s="19"/>
      <c r="T381" s="19"/>
      <c r="U381" s="19"/>
      <c r="V381" s="19"/>
      <c r="CM381" s="19"/>
      <c r="CN381" s="19"/>
      <c r="CO381" s="19"/>
      <c r="CP381" s="19"/>
      <c r="CQ381" s="19"/>
      <c r="CR381" s="19"/>
      <c r="CS381" s="19"/>
      <c r="CT381" s="19"/>
      <c r="CU381" s="19"/>
      <c r="CV381" s="19"/>
      <c r="CW381" s="19"/>
      <c r="CX381" s="19"/>
      <c r="CY381" s="19"/>
      <c r="CZ381" s="19"/>
      <c r="DA381" s="19"/>
      <c r="DB381" s="19"/>
      <c r="DC381" s="19"/>
      <c r="DD381" s="19"/>
      <c r="DE381" s="19"/>
      <c r="DF381" s="19"/>
      <c r="DG381" s="19"/>
    </row>
    <row r="382" spans="18:111">
      <c r="R382" s="19"/>
      <c r="S382" s="19"/>
      <c r="T382" s="19"/>
      <c r="U382" s="19"/>
      <c r="V382" s="19"/>
      <c r="CM382" s="19"/>
      <c r="CN382" s="19"/>
      <c r="CO382" s="19"/>
      <c r="CP382" s="19"/>
      <c r="CQ382" s="19"/>
      <c r="CR382" s="19"/>
      <c r="CS382" s="19"/>
      <c r="CT382" s="19"/>
      <c r="CU382" s="19"/>
      <c r="CV382" s="19"/>
      <c r="CW382" s="19"/>
      <c r="CX382" s="19"/>
      <c r="CY382" s="19"/>
      <c r="CZ382" s="19"/>
      <c r="DA382" s="19"/>
      <c r="DB382" s="19"/>
      <c r="DC382" s="19"/>
      <c r="DD382" s="19"/>
      <c r="DE382" s="19"/>
      <c r="DF382" s="19"/>
      <c r="DG382" s="19"/>
    </row>
    <row r="383" spans="18:111">
      <c r="R383" s="19"/>
      <c r="S383" s="19"/>
      <c r="T383" s="19"/>
      <c r="U383" s="19"/>
      <c r="V383" s="19"/>
      <c r="CM383" s="19"/>
      <c r="CN383" s="19"/>
      <c r="CO383" s="19"/>
      <c r="CP383" s="19"/>
      <c r="CQ383" s="19"/>
      <c r="CR383" s="19"/>
      <c r="CS383" s="19"/>
      <c r="CT383" s="19"/>
      <c r="CU383" s="19"/>
      <c r="CV383" s="19"/>
      <c r="CW383" s="19"/>
      <c r="CX383" s="19"/>
      <c r="CY383" s="19"/>
      <c r="CZ383" s="19"/>
      <c r="DA383" s="19"/>
      <c r="DB383" s="19"/>
      <c r="DC383" s="19"/>
      <c r="DD383" s="19"/>
      <c r="DE383" s="19"/>
      <c r="DF383" s="19"/>
      <c r="DG383" s="19"/>
    </row>
    <row r="384" spans="18:111">
      <c r="R384" s="19"/>
      <c r="S384" s="19"/>
      <c r="T384" s="19"/>
      <c r="U384" s="19"/>
      <c r="V384" s="19"/>
      <c r="CM384" s="19"/>
      <c r="CN384" s="19"/>
      <c r="CO384" s="19"/>
      <c r="CP384" s="19"/>
      <c r="CQ384" s="19"/>
      <c r="CR384" s="19"/>
      <c r="CS384" s="19"/>
      <c r="CT384" s="19"/>
      <c r="CU384" s="19"/>
      <c r="CV384" s="19"/>
      <c r="CW384" s="19"/>
      <c r="CX384" s="19"/>
      <c r="CY384" s="19"/>
      <c r="CZ384" s="19"/>
      <c r="DA384" s="19"/>
      <c r="DB384" s="19"/>
      <c r="DC384" s="19"/>
      <c r="DD384" s="19"/>
      <c r="DE384" s="19"/>
      <c r="DF384" s="19"/>
      <c r="DG384" s="19"/>
    </row>
    <row r="385" spans="18:111">
      <c r="R385" s="19"/>
      <c r="S385" s="19"/>
      <c r="T385" s="19"/>
      <c r="U385" s="19"/>
      <c r="V385" s="19"/>
      <c r="CM385" s="19"/>
      <c r="CN385" s="19"/>
      <c r="CO385" s="19"/>
      <c r="CP385" s="19"/>
      <c r="CQ385" s="19"/>
      <c r="CR385" s="19"/>
      <c r="CS385" s="19"/>
      <c r="CT385" s="19"/>
      <c r="CU385" s="19"/>
      <c r="CV385" s="19"/>
      <c r="CW385" s="19"/>
      <c r="CX385" s="19"/>
      <c r="CY385" s="19"/>
      <c r="CZ385" s="19"/>
      <c r="DA385" s="19"/>
      <c r="DB385" s="19"/>
      <c r="DC385" s="19"/>
      <c r="DD385" s="19"/>
      <c r="DE385" s="19"/>
      <c r="DF385" s="19"/>
      <c r="DG385" s="19"/>
    </row>
    <row r="386" spans="18:111">
      <c r="R386" s="19"/>
      <c r="S386" s="19"/>
      <c r="T386" s="19"/>
      <c r="U386" s="19"/>
      <c r="V386" s="19"/>
      <c r="CM386" s="19"/>
      <c r="CN386" s="19"/>
      <c r="CO386" s="19"/>
      <c r="CP386" s="19"/>
      <c r="CQ386" s="19"/>
      <c r="CR386" s="19"/>
      <c r="CS386" s="19"/>
      <c r="CT386" s="19"/>
      <c r="CU386" s="19"/>
      <c r="CV386" s="19"/>
      <c r="CW386" s="19"/>
      <c r="CX386" s="19"/>
      <c r="CY386" s="19"/>
      <c r="CZ386" s="19"/>
      <c r="DA386" s="19"/>
      <c r="DB386" s="19"/>
      <c r="DC386" s="19"/>
      <c r="DD386" s="19"/>
      <c r="DE386" s="19"/>
      <c r="DF386" s="19"/>
      <c r="DG386" s="19"/>
    </row>
    <row r="387" spans="18:111">
      <c r="R387" s="19"/>
      <c r="S387" s="19"/>
      <c r="T387" s="19"/>
      <c r="U387" s="19"/>
      <c r="V387" s="19"/>
      <c r="CM387" s="19"/>
      <c r="CN387" s="19"/>
      <c r="CO387" s="19"/>
      <c r="CP387" s="19"/>
      <c r="CQ387" s="19"/>
      <c r="CR387" s="19"/>
      <c r="CS387" s="19"/>
      <c r="CT387" s="19"/>
      <c r="CU387" s="19"/>
      <c r="CV387" s="19"/>
      <c r="CW387" s="19"/>
      <c r="CX387" s="19"/>
      <c r="CY387" s="19"/>
      <c r="CZ387" s="19"/>
      <c r="DA387" s="19"/>
      <c r="DB387" s="19"/>
      <c r="DC387" s="19"/>
      <c r="DD387" s="19"/>
      <c r="DE387" s="19"/>
      <c r="DF387" s="19"/>
      <c r="DG387" s="19"/>
    </row>
    <row r="388" spans="18:111">
      <c r="R388" s="19"/>
      <c r="S388" s="19"/>
      <c r="T388" s="19"/>
      <c r="U388" s="19"/>
      <c r="V388" s="19"/>
      <c r="CM388" s="19"/>
      <c r="CN388" s="19"/>
      <c r="CO388" s="19"/>
      <c r="CP388" s="19"/>
      <c r="CQ388" s="19"/>
      <c r="CR388" s="19"/>
      <c r="CS388" s="19"/>
      <c r="CT388" s="19"/>
      <c r="CU388" s="19"/>
      <c r="CV388" s="19"/>
      <c r="CW388" s="19"/>
      <c r="CX388" s="19"/>
      <c r="CY388" s="19"/>
      <c r="CZ388" s="19"/>
      <c r="DA388" s="19"/>
      <c r="DB388" s="19"/>
      <c r="DC388" s="19"/>
      <c r="DD388" s="19"/>
      <c r="DE388" s="19"/>
      <c r="DF388" s="19"/>
      <c r="DG388" s="19"/>
    </row>
    <row r="389" spans="18:111">
      <c r="R389" s="19"/>
      <c r="S389" s="19"/>
      <c r="T389" s="19"/>
      <c r="U389" s="19"/>
      <c r="V389" s="19"/>
      <c r="CM389" s="19"/>
      <c r="CN389" s="19"/>
      <c r="CO389" s="19"/>
      <c r="CP389" s="19"/>
      <c r="CQ389" s="19"/>
      <c r="CR389" s="19"/>
      <c r="CS389" s="19"/>
      <c r="CT389" s="19"/>
      <c r="CU389" s="19"/>
      <c r="CV389" s="19"/>
      <c r="CW389" s="19"/>
      <c r="CX389" s="19"/>
      <c r="CY389" s="19"/>
      <c r="CZ389" s="19"/>
      <c r="DA389" s="19"/>
      <c r="DB389" s="19"/>
      <c r="DC389" s="19"/>
      <c r="DD389" s="19"/>
      <c r="DE389" s="19"/>
      <c r="DF389" s="19"/>
      <c r="DG389" s="19"/>
    </row>
    <row r="390" spans="18:111">
      <c r="R390" s="19"/>
      <c r="S390" s="19"/>
      <c r="T390" s="19"/>
      <c r="U390" s="19"/>
      <c r="V390" s="19"/>
      <c r="CM390" s="19"/>
      <c r="CN390" s="19"/>
      <c r="CO390" s="19"/>
      <c r="CP390" s="19"/>
      <c r="CQ390" s="19"/>
      <c r="CR390" s="19"/>
      <c r="CS390" s="19"/>
      <c r="CT390" s="19"/>
      <c r="CU390" s="19"/>
      <c r="CV390" s="19"/>
      <c r="CW390" s="19"/>
      <c r="CX390" s="19"/>
      <c r="CY390" s="19"/>
      <c r="CZ390" s="19"/>
      <c r="DA390" s="19"/>
      <c r="DB390" s="19"/>
      <c r="DC390" s="19"/>
      <c r="DD390" s="19"/>
      <c r="DE390" s="19"/>
      <c r="DF390" s="19"/>
      <c r="DG390" s="19"/>
    </row>
    <row r="391" spans="18:111">
      <c r="R391" s="19"/>
      <c r="S391" s="19"/>
      <c r="T391" s="19"/>
      <c r="U391" s="19"/>
      <c r="V391" s="19"/>
      <c r="CM391" s="19"/>
      <c r="CN391" s="19"/>
      <c r="CO391" s="19"/>
      <c r="CP391" s="19"/>
      <c r="CQ391" s="19"/>
      <c r="CR391" s="19"/>
      <c r="CS391" s="19"/>
      <c r="CT391" s="19"/>
      <c r="CU391" s="19"/>
      <c r="CV391" s="19"/>
      <c r="CW391" s="19"/>
      <c r="CX391" s="19"/>
      <c r="CY391" s="19"/>
      <c r="CZ391" s="19"/>
      <c r="DA391" s="19"/>
      <c r="DB391" s="19"/>
      <c r="DC391" s="19"/>
      <c r="DD391" s="19"/>
      <c r="DE391" s="19"/>
      <c r="DF391" s="19"/>
      <c r="DG391" s="19"/>
    </row>
    <row r="392" spans="18:111">
      <c r="R392" s="19"/>
      <c r="S392" s="19"/>
      <c r="T392" s="19"/>
      <c r="U392" s="19"/>
      <c r="V392" s="19"/>
      <c r="CM392" s="19"/>
      <c r="CN392" s="19"/>
      <c r="CO392" s="19"/>
      <c r="CP392" s="19"/>
      <c r="CQ392" s="19"/>
      <c r="CR392" s="19"/>
      <c r="CS392" s="19"/>
      <c r="CT392" s="19"/>
      <c r="CU392" s="19"/>
      <c r="CV392" s="19"/>
      <c r="CW392" s="19"/>
      <c r="CX392" s="19"/>
      <c r="CY392" s="19"/>
      <c r="CZ392" s="19"/>
      <c r="DA392" s="19"/>
      <c r="DB392" s="19"/>
      <c r="DC392" s="19"/>
      <c r="DD392" s="19"/>
      <c r="DE392" s="19"/>
      <c r="DF392" s="19"/>
      <c r="DG392" s="19"/>
    </row>
    <row r="393" spans="18:111">
      <c r="R393" s="19"/>
      <c r="S393" s="19"/>
      <c r="T393" s="19"/>
      <c r="U393" s="19"/>
      <c r="V393" s="19"/>
      <c r="CM393" s="19"/>
      <c r="CN393" s="19"/>
      <c r="CO393" s="19"/>
      <c r="CP393" s="19"/>
      <c r="CQ393" s="19"/>
      <c r="CR393" s="19"/>
      <c r="CS393" s="19"/>
      <c r="CT393" s="19"/>
      <c r="CU393" s="19"/>
      <c r="CV393" s="19"/>
      <c r="CW393" s="19"/>
      <c r="CX393" s="19"/>
      <c r="CY393" s="19"/>
      <c r="CZ393" s="19"/>
      <c r="DA393" s="19"/>
      <c r="DB393" s="19"/>
      <c r="DC393" s="19"/>
      <c r="DD393" s="19"/>
      <c r="DE393" s="19"/>
      <c r="DF393" s="19"/>
      <c r="DG393" s="19"/>
    </row>
    <row r="394" spans="18:111">
      <c r="R394" s="19"/>
      <c r="S394" s="19"/>
      <c r="T394" s="19"/>
      <c r="U394" s="19"/>
      <c r="V394" s="19"/>
      <c r="CM394" s="19"/>
      <c r="CN394" s="19"/>
      <c r="CO394" s="19"/>
      <c r="CP394" s="19"/>
      <c r="CQ394" s="19"/>
      <c r="CR394" s="19"/>
      <c r="CS394" s="19"/>
      <c r="CT394" s="19"/>
      <c r="CU394" s="19"/>
      <c r="CV394" s="19"/>
      <c r="CW394" s="19"/>
      <c r="CX394" s="19"/>
      <c r="CY394" s="19"/>
      <c r="CZ394" s="19"/>
      <c r="DA394" s="19"/>
      <c r="DB394" s="19"/>
      <c r="DC394" s="19"/>
      <c r="DD394" s="19"/>
      <c r="DE394" s="19"/>
      <c r="DF394" s="19"/>
      <c r="DG394" s="19"/>
    </row>
    <row r="395" spans="18:111">
      <c r="R395" s="19"/>
      <c r="S395" s="19"/>
      <c r="T395" s="19"/>
      <c r="U395" s="19"/>
      <c r="V395" s="19"/>
      <c r="CM395" s="19"/>
      <c r="CN395" s="19"/>
      <c r="CO395" s="19"/>
      <c r="CP395" s="19"/>
      <c r="CQ395" s="19"/>
      <c r="CR395" s="19"/>
      <c r="CS395" s="19"/>
      <c r="CT395" s="19"/>
      <c r="CU395" s="19"/>
      <c r="CV395" s="19"/>
      <c r="CW395" s="19"/>
      <c r="CX395" s="19"/>
      <c r="CY395" s="19"/>
      <c r="CZ395" s="19"/>
      <c r="DA395" s="19"/>
      <c r="DB395" s="19"/>
      <c r="DC395" s="19"/>
      <c r="DD395" s="19"/>
      <c r="DE395" s="19"/>
      <c r="DF395" s="19"/>
      <c r="DG395" s="19"/>
    </row>
    <row r="396" spans="18:111">
      <c r="R396" s="19"/>
      <c r="S396" s="19"/>
      <c r="T396" s="19"/>
      <c r="U396" s="19"/>
      <c r="V396" s="19"/>
      <c r="CM396" s="19"/>
      <c r="CN396" s="19"/>
      <c r="CO396" s="19"/>
      <c r="CP396" s="19"/>
      <c r="CQ396" s="19"/>
      <c r="CR396" s="19"/>
      <c r="CS396" s="19"/>
      <c r="CT396" s="19"/>
      <c r="CU396" s="19"/>
      <c r="CV396" s="19"/>
      <c r="CW396" s="19"/>
      <c r="CX396" s="19"/>
      <c r="CY396" s="19"/>
      <c r="CZ396" s="19"/>
      <c r="DA396" s="19"/>
      <c r="DB396" s="19"/>
      <c r="DC396" s="19"/>
      <c r="DD396" s="19"/>
      <c r="DE396" s="19"/>
      <c r="DF396" s="19"/>
      <c r="DG396" s="19"/>
    </row>
    <row r="397" spans="18:111">
      <c r="R397" s="19"/>
      <c r="S397" s="19"/>
      <c r="T397" s="19"/>
      <c r="U397" s="19"/>
      <c r="V397" s="19"/>
      <c r="CM397" s="19"/>
      <c r="CN397" s="19"/>
      <c r="CO397" s="19"/>
      <c r="CP397" s="19"/>
      <c r="CQ397" s="19"/>
      <c r="CR397" s="19"/>
      <c r="CS397" s="19"/>
      <c r="CT397" s="19"/>
      <c r="CU397" s="19"/>
      <c r="CV397" s="19"/>
      <c r="CW397" s="19"/>
      <c r="CX397" s="19"/>
      <c r="CY397" s="19"/>
      <c r="CZ397" s="19"/>
      <c r="DA397" s="19"/>
      <c r="DB397" s="19"/>
      <c r="DC397" s="19"/>
      <c r="DD397" s="19"/>
      <c r="DE397" s="19"/>
      <c r="DF397" s="19"/>
      <c r="DG397" s="19"/>
    </row>
    <row r="398" spans="18:111">
      <c r="R398" s="19"/>
      <c r="S398" s="19"/>
      <c r="T398" s="19"/>
      <c r="U398" s="19"/>
      <c r="V398" s="19"/>
      <c r="CM398" s="19"/>
      <c r="CN398" s="19"/>
      <c r="CO398" s="19"/>
      <c r="CP398" s="19"/>
      <c r="CQ398" s="19"/>
      <c r="CR398" s="19"/>
      <c r="CS398" s="19"/>
      <c r="CT398" s="19"/>
      <c r="CU398" s="19"/>
      <c r="CV398" s="19"/>
      <c r="CW398" s="19"/>
      <c r="CX398" s="19"/>
      <c r="CY398" s="19"/>
      <c r="CZ398" s="19"/>
      <c r="DA398" s="19"/>
      <c r="DB398" s="19"/>
      <c r="DC398" s="19"/>
      <c r="DD398" s="19"/>
      <c r="DE398" s="19"/>
      <c r="DF398" s="19"/>
      <c r="DG398" s="19"/>
    </row>
    <row r="399" spans="18:111">
      <c r="R399" s="19"/>
      <c r="S399" s="19"/>
      <c r="T399" s="19"/>
      <c r="U399" s="19"/>
      <c r="V399" s="19"/>
      <c r="CM399" s="19"/>
      <c r="CN399" s="19"/>
      <c r="CO399" s="19"/>
      <c r="CP399" s="19"/>
      <c r="CQ399" s="19"/>
      <c r="CR399" s="19"/>
      <c r="CS399" s="19"/>
      <c r="CT399" s="19"/>
      <c r="CU399" s="19"/>
      <c r="CV399" s="19"/>
      <c r="CW399" s="19"/>
      <c r="CX399" s="19"/>
      <c r="CY399" s="19"/>
      <c r="CZ399" s="19"/>
      <c r="DA399" s="19"/>
      <c r="DB399" s="19"/>
      <c r="DC399" s="19"/>
      <c r="DD399" s="19"/>
      <c r="DE399" s="19"/>
      <c r="DF399" s="19"/>
      <c r="DG399" s="19"/>
    </row>
    <row r="400" spans="18:111">
      <c r="R400" s="19"/>
      <c r="S400" s="19"/>
      <c r="T400" s="19"/>
      <c r="U400" s="19"/>
      <c r="V400" s="19"/>
      <c r="CM400" s="19"/>
      <c r="CN400" s="19"/>
      <c r="CO400" s="19"/>
      <c r="CP400" s="19"/>
      <c r="CQ400" s="19"/>
      <c r="CR400" s="19"/>
      <c r="CS400" s="19"/>
      <c r="CT400" s="19"/>
      <c r="CU400" s="19"/>
      <c r="CV400" s="19"/>
      <c r="CW400" s="19"/>
      <c r="CX400" s="19"/>
      <c r="CY400" s="19"/>
      <c r="CZ400" s="19"/>
      <c r="DA400" s="19"/>
      <c r="DB400" s="19"/>
      <c r="DC400" s="19"/>
      <c r="DD400" s="19"/>
      <c r="DE400" s="19"/>
      <c r="DF400" s="19"/>
      <c r="DG400" s="19"/>
    </row>
    <row r="401" spans="18:111">
      <c r="R401" s="19"/>
      <c r="S401" s="19"/>
      <c r="T401" s="19"/>
      <c r="U401" s="19"/>
      <c r="V401" s="19"/>
      <c r="CM401" s="19"/>
      <c r="CN401" s="19"/>
      <c r="CO401" s="19"/>
      <c r="CP401" s="19"/>
      <c r="CQ401" s="19"/>
      <c r="CR401" s="19"/>
      <c r="CS401" s="19"/>
      <c r="CT401" s="19"/>
      <c r="CU401" s="19"/>
      <c r="CV401" s="19"/>
      <c r="CW401" s="19"/>
      <c r="CX401" s="19"/>
      <c r="CY401" s="19"/>
      <c r="CZ401" s="19"/>
      <c r="DA401" s="19"/>
      <c r="DB401" s="19"/>
      <c r="DC401" s="19"/>
      <c r="DD401" s="19"/>
      <c r="DE401" s="19"/>
      <c r="DF401" s="19"/>
      <c r="DG401" s="19"/>
    </row>
    <row r="402" spans="18:111">
      <c r="R402" s="19"/>
      <c r="S402" s="19"/>
      <c r="T402" s="19"/>
      <c r="U402" s="19"/>
      <c r="V402" s="19"/>
      <c r="CM402" s="19"/>
      <c r="CN402" s="19"/>
      <c r="CO402" s="19"/>
      <c r="CP402" s="19"/>
      <c r="CQ402" s="19"/>
      <c r="CR402" s="19"/>
      <c r="CS402" s="19"/>
      <c r="CT402" s="19"/>
      <c r="CU402" s="19"/>
      <c r="CV402" s="19"/>
      <c r="CW402" s="19"/>
      <c r="CX402" s="19"/>
      <c r="CY402" s="19"/>
      <c r="CZ402" s="19"/>
      <c r="DA402" s="19"/>
      <c r="DB402" s="19"/>
      <c r="DC402" s="19"/>
      <c r="DD402" s="19"/>
      <c r="DE402" s="19"/>
      <c r="DF402" s="19"/>
      <c r="DG402" s="19"/>
    </row>
    <row r="403" spans="18:111">
      <c r="R403" s="19"/>
      <c r="S403" s="19"/>
      <c r="T403" s="19"/>
      <c r="U403" s="19"/>
      <c r="V403" s="19"/>
      <c r="CM403" s="19"/>
      <c r="CN403" s="19"/>
      <c r="CO403" s="19"/>
      <c r="CP403" s="19"/>
      <c r="CQ403" s="19"/>
      <c r="CR403" s="19"/>
      <c r="CS403" s="19"/>
      <c r="CT403" s="19"/>
      <c r="CU403" s="19"/>
      <c r="CV403" s="19"/>
      <c r="CW403" s="19"/>
      <c r="CX403" s="19"/>
      <c r="CY403" s="19"/>
      <c r="CZ403" s="19"/>
      <c r="DA403" s="19"/>
      <c r="DB403" s="19"/>
      <c r="DC403" s="19"/>
      <c r="DD403" s="19"/>
      <c r="DE403" s="19"/>
      <c r="DF403" s="19"/>
      <c r="DG403" s="19"/>
    </row>
    <row r="404" spans="18:111">
      <c r="R404" s="19"/>
      <c r="S404" s="19"/>
      <c r="T404" s="19"/>
      <c r="U404" s="19"/>
      <c r="V404" s="19"/>
      <c r="CM404" s="19"/>
      <c r="CN404" s="19"/>
      <c r="CO404" s="19"/>
      <c r="CP404" s="19"/>
      <c r="CQ404" s="19"/>
      <c r="CR404" s="19"/>
      <c r="CS404" s="19"/>
      <c r="CT404" s="19"/>
      <c r="CU404" s="19"/>
      <c r="CV404" s="19"/>
      <c r="CW404" s="19"/>
      <c r="CX404" s="19"/>
      <c r="CY404" s="19"/>
      <c r="CZ404" s="19"/>
      <c r="DA404" s="19"/>
      <c r="DB404" s="19"/>
      <c r="DC404" s="19"/>
      <c r="DD404" s="19"/>
      <c r="DE404" s="19"/>
      <c r="DF404" s="19"/>
      <c r="DG404" s="19"/>
    </row>
    <row r="405" spans="18:111">
      <c r="R405" s="19"/>
      <c r="S405" s="19"/>
      <c r="T405" s="19"/>
      <c r="U405" s="19"/>
      <c r="V405" s="19"/>
      <c r="CM405" s="19"/>
      <c r="CN405" s="19"/>
      <c r="CO405" s="19"/>
      <c r="CP405" s="19"/>
      <c r="CQ405" s="19"/>
      <c r="CR405" s="19"/>
      <c r="CS405" s="19"/>
      <c r="CT405" s="19"/>
      <c r="CU405" s="19"/>
      <c r="CV405" s="19"/>
      <c r="CW405" s="19"/>
      <c r="CX405" s="19"/>
      <c r="CY405" s="19"/>
      <c r="CZ405" s="19"/>
      <c r="DA405" s="19"/>
      <c r="DB405" s="19"/>
      <c r="DC405" s="19"/>
      <c r="DD405" s="19"/>
      <c r="DE405" s="19"/>
      <c r="DF405" s="19"/>
      <c r="DG405" s="19"/>
    </row>
    <row r="406" spans="18:111">
      <c r="R406" s="19"/>
      <c r="S406" s="19"/>
      <c r="T406" s="19"/>
      <c r="U406" s="19"/>
      <c r="V406" s="19"/>
      <c r="CM406" s="19"/>
      <c r="CN406" s="19"/>
      <c r="CO406" s="19"/>
      <c r="CP406" s="19"/>
      <c r="CQ406" s="19"/>
      <c r="CR406" s="19"/>
      <c r="CS406" s="19"/>
      <c r="CT406" s="19"/>
      <c r="CU406" s="19"/>
      <c r="CV406" s="19"/>
      <c r="CW406" s="19"/>
      <c r="CX406" s="19"/>
      <c r="CY406" s="19"/>
      <c r="CZ406" s="19"/>
      <c r="DA406" s="19"/>
      <c r="DB406" s="19"/>
      <c r="DC406" s="19"/>
      <c r="DD406" s="19"/>
      <c r="DE406" s="19"/>
      <c r="DF406" s="19"/>
      <c r="DG406" s="19"/>
    </row>
    <row r="407" spans="18:111">
      <c r="R407" s="19"/>
      <c r="S407" s="19"/>
      <c r="T407" s="19"/>
      <c r="U407" s="19"/>
      <c r="V407" s="19"/>
      <c r="CM407" s="19"/>
      <c r="CN407" s="19"/>
      <c r="CO407" s="19"/>
      <c r="CP407" s="19"/>
      <c r="CQ407" s="19"/>
      <c r="CR407" s="19"/>
      <c r="CS407" s="19"/>
      <c r="CT407" s="19"/>
      <c r="CU407" s="19"/>
      <c r="CV407" s="19"/>
      <c r="CW407" s="19"/>
      <c r="CX407" s="19"/>
      <c r="CY407" s="19"/>
      <c r="CZ407" s="19"/>
      <c r="DA407" s="19"/>
      <c r="DB407" s="19"/>
      <c r="DC407" s="19"/>
      <c r="DD407" s="19"/>
      <c r="DE407" s="19"/>
      <c r="DF407" s="19"/>
      <c r="DG407" s="19"/>
    </row>
    <row r="408" spans="18:111">
      <c r="R408" s="19"/>
      <c r="S408" s="19"/>
      <c r="T408" s="19"/>
      <c r="U408" s="19"/>
      <c r="V408" s="19"/>
      <c r="CM408" s="19"/>
      <c r="CN408" s="19"/>
      <c r="CO408" s="19"/>
      <c r="CP408" s="19"/>
      <c r="CQ408" s="19"/>
      <c r="CR408" s="19"/>
      <c r="CS408" s="19"/>
      <c r="CT408" s="19"/>
      <c r="CU408" s="19"/>
      <c r="CV408" s="19"/>
      <c r="CW408" s="19"/>
      <c r="CX408" s="19"/>
      <c r="CY408" s="19"/>
      <c r="CZ408" s="19"/>
      <c r="DA408" s="19"/>
      <c r="DB408" s="19"/>
      <c r="DC408" s="19"/>
      <c r="DD408" s="19"/>
      <c r="DE408" s="19"/>
      <c r="DF408" s="19"/>
      <c r="DG408" s="19"/>
    </row>
    <row r="409" spans="18:111">
      <c r="R409" s="19"/>
      <c r="S409" s="19"/>
      <c r="T409" s="19"/>
      <c r="U409" s="19"/>
      <c r="V409" s="19"/>
      <c r="CM409" s="19"/>
      <c r="CN409" s="19"/>
      <c r="CO409" s="19"/>
      <c r="CP409" s="19"/>
      <c r="CQ409" s="19"/>
      <c r="CR409" s="19"/>
      <c r="CS409" s="19"/>
      <c r="CT409" s="19"/>
      <c r="CU409" s="19"/>
      <c r="CV409" s="19"/>
      <c r="CW409" s="19"/>
      <c r="CX409" s="19"/>
      <c r="CY409" s="19"/>
      <c r="CZ409" s="19"/>
      <c r="DA409" s="19"/>
      <c r="DB409" s="19"/>
      <c r="DC409" s="19"/>
      <c r="DD409" s="19"/>
      <c r="DE409" s="19"/>
      <c r="DF409" s="19"/>
      <c r="DG409" s="19"/>
    </row>
    <row r="410" spans="18:111">
      <c r="R410" s="19"/>
      <c r="S410" s="19"/>
      <c r="T410" s="19"/>
      <c r="U410" s="19"/>
      <c r="V410" s="19"/>
      <c r="CM410" s="19"/>
      <c r="CN410" s="19"/>
      <c r="CO410" s="19"/>
      <c r="CP410" s="19"/>
      <c r="CQ410" s="19"/>
      <c r="CR410" s="19"/>
      <c r="CS410" s="19"/>
      <c r="CT410" s="19"/>
      <c r="CU410" s="19"/>
      <c r="CV410" s="19"/>
      <c r="CW410" s="19"/>
      <c r="CX410" s="19"/>
      <c r="CY410" s="19"/>
      <c r="CZ410" s="19"/>
      <c r="DA410" s="19"/>
      <c r="DB410" s="19"/>
      <c r="DC410" s="19"/>
      <c r="DD410" s="19"/>
      <c r="DE410" s="19"/>
      <c r="DF410" s="19"/>
      <c r="DG410" s="19"/>
    </row>
    <row r="411" spans="18:111">
      <c r="R411" s="19"/>
      <c r="S411" s="19"/>
      <c r="T411" s="19"/>
      <c r="U411" s="19"/>
      <c r="V411" s="19"/>
      <c r="CM411" s="19"/>
      <c r="CN411" s="19"/>
      <c r="CO411" s="19"/>
      <c r="CP411" s="19"/>
      <c r="CQ411" s="19"/>
      <c r="CR411" s="19"/>
      <c r="CS411" s="19"/>
      <c r="CT411" s="19"/>
      <c r="CU411" s="19"/>
      <c r="CV411" s="19"/>
      <c r="CW411" s="19"/>
      <c r="CX411" s="19"/>
      <c r="CY411" s="19"/>
      <c r="CZ411" s="19"/>
      <c r="DA411" s="19"/>
      <c r="DB411" s="19"/>
      <c r="DC411" s="19"/>
      <c r="DD411" s="19"/>
      <c r="DE411" s="19"/>
      <c r="DF411" s="19"/>
      <c r="DG411" s="19"/>
    </row>
    <row r="412" spans="18:111">
      <c r="R412" s="19"/>
      <c r="S412" s="19"/>
      <c r="T412" s="19"/>
      <c r="U412" s="19"/>
      <c r="V412" s="19"/>
      <c r="CM412" s="19"/>
      <c r="CN412" s="19"/>
      <c r="CO412" s="19"/>
      <c r="CP412" s="19"/>
      <c r="CQ412" s="19"/>
      <c r="CR412" s="19"/>
      <c r="CS412" s="19"/>
      <c r="CT412" s="19"/>
      <c r="CU412" s="19"/>
      <c r="CV412" s="19"/>
      <c r="CW412" s="19"/>
      <c r="CX412" s="19"/>
      <c r="CY412" s="19"/>
      <c r="CZ412" s="19"/>
      <c r="DA412" s="19"/>
      <c r="DB412" s="19"/>
      <c r="DC412" s="19"/>
      <c r="DD412" s="19"/>
      <c r="DE412" s="19"/>
      <c r="DF412" s="19"/>
      <c r="DG412" s="19"/>
    </row>
    <row r="413" spans="18:111">
      <c r="R413" s="19"/>
      <c r="S413" s="19"/>
      <c r="T413" s="19"/>
      <c r="U413" s="19"/>
      <c r="V413" s="19"/>
      <c r="CM413" s="19"/>
      <c r="CN413" s="19"/>
      <c r="CO413" s="19"/>
      <c r="CP413" s="19"/>
      <c r="CQ413" s="19"/>
      <c r="CR413" s="19"/>
      <c r="CS413" s="19"/>
      <c r="CT413" s="19"/>
      <c r="CU413" s="19"/>
      <c r="CV413" s="19"/>
      <c r="CW413" s="19"/>
      <c r="CX413" s="19"/>
      <c r="CY413" s="19"/>
      <c r="CZ413" s="19"/>
      <c r="DA413" s="19"/>
      <c r="DB413" s="19"/>
      <c r="DC413" s="19"/>
      <c r="DD413" s="19"/>
      <c r="DE413" s="19"/>
      <c r="DF413" s="19"/>
      <c r="DG413" s="19"/>
    </row>
    <row r="414" spans="18:111">
      <c r="R414" s="19"/>
      <c r="S414" s="19"/>
      <c r="T414" s="19"/>
      <c r="U414" s="19"/>
      <c r="V414" s="19"/>
      <c r="CM414" s="19"/>
      <c r="CN414" s="19"/>
      <c r="CO414" s="19"/>
      <c r="CP414" s="19"/>
      <c r="CQ414" s="19"/>
      <c r="CR414" s="19"/>
      <c r="CS414" s="19"/>
      <c r="CT414" s="19"/>
      <c r="CU414" s="19"/>
      <c r="CV414" s="19"/>
      <c r="CW414" s="19"/>
      <c r="CX414" s="19"/>
      <c r="CY414" s="19"/>
      <c r="CZ414" s="19"/>
      <c r="DA414" s="19"/>
      <c r="DB414" s="19"/>
      <c r="DC414" s="19"/>
      <c r="DD414" s="19"/>
      <c r="DE414" s="19"/>
      <c r="DF414" s="19"/>
      <c r="DG414" s="19"/>
    </row>
    <row r="415" spans="18:111">
      <c r="R415" s="19"/>
      <c r="S415" s="19"/>
      <c r="T415" s="19"/>
      <c r="U415" s="19"/>
      <c r="V415" s="19"/>
      <c r="CM415" s="19"/>
      <c r="CN415" s="19"/>
      <c r="CO415" s="19"/>
      <c r="CP415" s="19"/>
      <c r="CQ415" s="19"/>
      <c r="CR415" s="19"/>
      <c r="CS415" s="19"/>
      <c r="CT415" s="19"/>
      <c r="CU415" s="19"/>
      <c r="CV415" s="19"/>
      <c r="CW415" s="19"/>
      <c r="CX415" s="19"/>
      <c r="CY415" s="19"/>
      <c r="CZ415" s="19"/>
      <c r="DA415" s="19"/>
      <c r="DB415" s="19"/>
      <c r="DC415" s="19"/>
      <c r="DD415" s="19"/>
      <c r="DE415" s="19"/>
      <c r="DF415" s="19"/>
      <c r="DG415" s="19"/>
    </row>
    <row r="416" spans="18:111">
      <c r="R416" s="19"/>
      <c r="S416" s="19"/>
      <c r="T416" s="19"/>
      <c r="U416" s="19"/>
      <c r="V416" s="19"/>
      <c r="CM416" s="19"/>
      <c r="CN416" s="19"/>
      <c r="CO416" s="19"/>
      <c r="CP416" s="19"/>
      <c r="CQ416" s="19"/>
      <c r="CR416" s="19"/>
      <c r="CS416" s="19"/>
      <c r="CT416" s="19"/>
      <c r="CU416" s="19"/>
      <c r="CV416" s="19"/>
      <c r="CW416" s="19"/>
      <c r="CX416" s="19"/>
      <c r="CY416" s="19"/>
      <c r="CZ416" s="19"/>
      <c r="DA416" s="19"/>
      <c r="DB416" s="19"/>
      <c r="DC416" s="19"/>
      <c r="DD416" s="19"/>
      <c r="DE416" s="19"/>
      <c r="DF416" s="19"/>
      <c r="DG416" s="19"/>
    </row>
    <row r="417" spans="18:111">
      <c r="R417" s="19"/>
      <c r="S417" s="19"/>
      <c r="T417" s="19"/>
      <c r="U417" s="19"/>
      <c r="V417" s="19"/>
      <c r="CM417" s="19"/>
      <c r="CN417" s="19"/>
      <c r="CO417" s="19"/>
      <c r="CP417" s="19"/>
      <c r="CQ417" s="19"/>
      <c r="CR417" s="19"/>
      <c r="CS417" s="19"/>
      <c r="CT417" s="19"/>
      <c r="CU417" s="19"/>
      <c r="CV417" s="19"/>
      <c r="CW417" s="19"/>
      <c r="CX417" s="19"/>
      <c r="CY417" s="19"/>
      <c r="CZ417" s="19"/>
      <c r="DA417" s="19"/>
      <c r="DB417" s="19"/>
      <c r="DC417" s="19"/>
      <c r="DD417" s="19"/>
      <c r="DE417" s="19"/>
      <c r="DF417" s="19"/>
      <c r="DG417" s="19"/>
    </row>
    <row r="418" spans="18:111">
      <c r="R418" s="19"/>
      <c r="S418" s="19"/>
      <c r="T418" s="19"/>
      <c r="U418" s="19"/>
      <c r="V418" s="19"/>
      <c r="CM418" s="19"/>
      <c r="CN418" s="19"/>
      <c r="CO418" s="19"/>
      <c r="CP418" s="19"/>
      <c r="CQ418" s="19"/>
      <c r="CR418" s="19"/>
      <c r="CS418" s="19"/>
      <c r="CT418" s="19"/>
      <c r="CU418" s="19"/>
      <c r="CV418" s="19"/>
      <c r="CW418" s="19"/>
      <c r="CX418" s="19"/>
      <c r="CY418" s="19"/>
      <c r="CZ418" s="19"/>
      <c r="DA418" s="19"/>
      <c r="DB418" s="19"/>
      <c r="DC418" s="19"/>
      <c r="DD418" s="19"/>
      <c r="DE418" s="19"/>
      <c r="DF418" s="19"/>
      <c r="DG418" s="19"/>
    </row>
    <row r="419" spans="18:111">
      <c r="R419" s="19"/>
      <c r="S419" s="19"/>
      <c r="T419" s="19"/>
      <c r="U419" s="19"/>
      <c r="V419" s="19"/>
      <c r="CM419" s="19"/>
      <c r="CN419" s="19"/>
      <c r="CO419" s="19"/>
      <c r="CP419" s="19"/>
      <c r="CQ419" s="19"/>
      <c r="CR419" s="19"/>
      <c r="CS419" s="19"/>
      <c r="CT419" s="19"/>
      <c r="CU419" s="19"/>
      <c r="CV419" s="19"/>
      <c r="CW419" s="19"/>
      <c r="CX419" s="19"/>
      <c r="CY419" s="19"/>
      <c r="CZ419" s="19"/>
      <c r="DA419" s="19"/>
      <c r="DB419" s="19"/>
      <c r="DC419" s="19"/>
      <c r="DD419" s="19"/>
      <c r="DE419" s="19"/>
      <c r="DF419" s="19"/>
      <c r="DG419" s="19"/>
    </row>
    <row r="420" spans="18:111">
      <c r="R420" s="19"/>
      <c r="S420" s="19"/>
      <c r="T420" s="19"/>
      <c r="U420" s="19"/>
      <c r="V420" s="19"/>
      <c r="CM420" s="19"/>
      <c r="CN420" s="19"/>
      <c r="CO420" s="19"/>
      <c r="CP420" s="19"/>
      <c r="CQ420" s="19"/>
      <c r="CR420" s="19"/>
      <c r="CS420" s="19"/>
      <c r="CT420" s="19"/>
      <c r="CU420" s="19"/>
      <c r="CV420" s="19"/>
      <c r="CW420" s="19"/>
      <c r="CX420" s="19"/>
      <c r="CY420" s="19"/>
      <c r="CZ420" s="19"/>
      <c r="DA420" s="19"/>
      <c r="DB420" s="19"/>
      <c r="DC420" s="19"/>
      <c r="DD420" s="19"/>
      <c r="DE420" s="19"/>
      <c r="DF420" s="19"/>
      <c r="DG420" s="19"/>
    </row>
    <row r="421" spans="18:111">
      <c r="R421" s="19"/>
      <c r="S421" s="19"/>
      <c r="T421" s="19"/>
      <c r="U421" s="19"/>
      <c r="V421" s="19"/>
      <c r="CM421" s="19"/>
      <c r="CN421" s="19"/>
      <c r="CO421" s="19"/>
      <c r="CP421" s="19"/>
      <c r="CQ421" s="19"/>
      <c r="CR421" s="19"/>
      <c r="CS421" s="19"/>
      <c r="CT421" s="19"/>
      <c r="CU421" s="19"/>
      <c r="CV421" s="19"/>
      <c r="CW421" s="19"/>
      <c r="CX421" s="19"/>
      <c r="CY421" s="19"/>
      <c r="CZ421" s="19"/>
      <c r="DA421" s="19"/>
      <c r="DB421" s="19"/>
      <c r="DC421" s="19"/>
      <c r="DD421" s="19"/>
      <c r="DE421" s="19"/>
      <c r="DF421" s="19"/>
      <c r="DG421" s="19"/>
    </row>
    <row r="422" spans="18:111">
      <c r="R422" s="19"/>
      <c r="S422" s="19"/>
      <c r="T422" s="19"/>
      <c r="U422" s="19"/>
      <c r="V422" s="19"/>
      <c r="CM422" s="19"/>
      <c r="CN422" s="19"/>
      <c r="CO422" s="19"/>
      <c r="CP422" s="19"/>
      <c r="CQ422" s="19"/>
      <c r="CR422" s="19"/>
      <c r="CS422" s="19"/>
      <c r="CT422" s="19"/>
      <c r="CU422" s="19"/>
      <c r="CV422" s="19"/>
      <c r="CW422" s="19"/>
      <c r="CX422" s="19"/>
      <c r="CY422" s="19"/>
      <c r="CZ422" s="19"/>
      <c r="DA422" s="19"/>
      <c r="DB422" s="19"/>
      <c r="DC422" s="19"/>
      <c r="DD422" s="19"/>
      <c r="DE422" s="19"/>
      <c r="DF422" s="19"/>
      <c r="DG422" s="19"/>
    </row>
    <row r="423" spans="18:111">
      <c r="R423" s="19"/>
      <c r="S423" s="19"/>
      <c r="T423" s="19"/>
      <c r="U423" s="19"/>
      <c r="V423" s="19"/>
      <c r="CM423" s="19"/>
      <c r="CN423" s="19"/>
      <c r="CO423" s="19"/>
      <c r="CP423" s="19"/>
      <c r="CQ423" s="19"/>
      <c r="CR423" s="19"/>
      <c r="CS423" s="19"/>
      <c r="CT423" s="19"/>
      <c r="CU423" s="19"/>
      <c r="CV423" s="19"/>
      <c r="CW423" s="19"/>
      <c r="CX423" s="19"/>
      <c r="CY423" s="19"/>
      <c r="CZ423" s="19"/>
      <c r="DA423" s="19"/>
      <c r="DB423" s="19"/>
      <c r="DC423" s="19"/>
      <c r="DD423" s="19"/>
      <c r="DE423" s="19"/>
      <c r="DF423" s="19"/>
      <c r="DG423" s="19"/>
    </row>
    <row r="424" spans="18:111">
      <c r="R424" s="19"/>
      <c r="S424" s="19"/>
      <c r="T424" s="19"/>
      <c r="U424" s="19"/>
      <c r="V424" s="19"/>
      <c r="CM424" s="19"/>
      <c r="CN424" s="19"/>
      <c r="CO424" s="19"/>
      <c r="CP424" s="19"/>
      <c r="CQ424" s="19"/>
      <c r="CR424" s="19"/>
      <c r="CS424" s="19"/>
      <c r="CT424" s="19"/>
      <c r="CU424" s="19"/>
      <c r="CV424" s="19"/>
      <c r="CW424" s="19"/>
      <c r="CX424" s="19"/>
      <c r="CY424" s="19"/>
      <c r="CZ424" s="19"/>
      <c r="DA424" s="19"/>
      <c r="DB424" s="19"/>
      <c r="DC424" s="19"/>
      <c r="DD424" s="19"/>
      <c r="DE424" s="19"/>
      <c r="DF424" s="19"/>
      <c r="DG424" s="19"/>
    </row>
    <row r="425" spans="18:111">
      <c r="R425" s="19"/>
      <c r="S425" s="19"/>
      <c r="T425" s="19"/>
      <c r="U425" s="19"/>
      <c r="V425" s="19"/>
      <c r="CM425" s="19"/>
      <c r="CN425" s="19"/>
      <c r="CO425" s="19"/>
      <c r="CP425" s="19"/>
      <c r="CQ425" s="19"/>
      <c r="CR425" s="19"/>
      <c r="CS425" s="19"/>
      <c r="CT425" s="19"/>
      <c r="CU425" s="19"/>
      <c r="CV425" s="19"/>
      <c r="CW425" s="19"/>
      <c r="CX425" s="19"/>
      <c r="CY425" s="19"/>
      <c r="CZ425" s="19"/>
      <c r="DA425" s="19"/>
      <c r="DB425" s="19"/>
      <c r="DC425" s="19"/>
      <c r="DD425" s="19"/>
      <c r="DE425" s="19"/>
      <c r="DF425" s="19"/>
      <c r="DG425" s="19"/>
    </row>
    <row r="426" spans="18:111">
      <c r="R426" s="19"/>
      <c r="S426" s="19"/>
      <c r="T426" s="19"/>
      <c r="U426" s="19"/>
      <c r="V426" s="19"/>
      <c r="CM426" s="19"/>
      <c r="CN426" s="19"/>
      <c r="CO426" s="19"/>
      <c r="CP426" s="19"/>
      <c r="CQ426" s="19"/>
      <c r="CR426" s="19"/>
      <c r="CS426" s="19"/>
      <c r="CT426" s="19"/>
      <c r="CU426" s="19"/>
      <c r="CV426" s="19"/>
      <c r="CW426" s="19"/>
      <c r="CX426" s="19"/>
      <c r="CY426" s="19"/>
      <c r="CZ426" s="19"/>
      <c r="DA426" s="19"/>
      <c r="DB426" s="19"/>
      <c r="DC426" s="19"/>
      <c r="DD426" s="19"/>
      <c r="DE426" s="19"/>
      <c r="DF426" s="19"/>
      <c r="DG426" s="19"/>
    </row>
    <row r="427" spans="18:111">
      <c r="R427" s="19"/>
      <c r="S427" s="19"/>
      <c r="T427" s="19"/>
      <c r="U427" s="19"/>
      <c r="V427" s="19"/>
      <c r="CM427" s="19"/>
      <c r="CN427" s="19"/>
      <c r="CO427" s="19"/>
      <c r="CP427" s="19"/>
      <c r="CQ427" s="19"/>
      <c r="CR427" s="19"/>
      <c r="CS427" s="19"/>
      <c r="CT427" s="19"/>
      <c r="CU427" s="19"/>
      <c r="CV427" s="19"/>
      <c r="CW427" s="19"/>
      <c r="CX427" s="19"/>
      <c r="CY427" s="19"/>
      <c r="CZ427" s="19"/>
      <c r="DA427" s="19"/>
      <c r="DB427" s="19"/>
      <c r="DC427" s="19"/>
      <c r="DD427" s="19"/>
      <c r="DE427" s="19"/>
      <c r="DF427" s="19"/>
      <c r="DG427" s="19"/>
    </row>
    <row r="428" spans="18:111">
      <c r="R428" s="19"/>
      <c r="S428" s="19"/>
      <c r="T428" s="19"/>
      <c r="U428" s="19"/>
      <c r="V428" s="19"/>
      <c r="CM428" s="19"/>
      <c r="CN428" s="19"/>
      <c r="CO428" s="19"/>
      <c r="CP428" s="19"/>
      <c r="CQ428" s="19"/>
      <c r="CR428" s="19"/>
      <c r="CS428" s="19"/>
      <c r="CT428" s="19"/>
      <c r="CU428" s="19"/>
      <c r="CV428" s="19"/>
      <c r="CW428" s="19"/>
      <c r="CX428" s="19"/>
      <c r="CY428" s="19"/>
      <c r="CZ428" s="19"/>
      <c r="DA428" s="19"/>
      <c r="DB428" s="19"/>
      <c r="DC428" s="19"/>
      <c r="DD428" s="19"/>
      <c r="DE428" s="19"/>
      <c r="DF428" s="19"/>
      <c r="DG428" s="19"/>
    </row>
    <row r="429" spans="18:111">
      <c r="R429" s="19"/>
      <c r="S429" s="19"/>
      <c r="T429" s="19"/>
      <c r="U429" s="19"/>
      <c r="V429" s="19"/>
      <c r="CM429" s="19"/>
      <c r="CN429" s="19"/>
      <c r="CO429" s="19"/>
      <c r="CP429" s="19"/>
      <c r="CQ429" s="19"/>
      <c r="CR429" s="19"/>
      <c r="CS429" s="19"/>
      <c r="CT429" s="19"/>
      <c r="CU429" s="19"/>
      <c r="CV429" s="19"/>
      <c r="CW429" s="19"/>
      <c r="CX429" s="19"/>
      <c r="CY429" s="19"/>
      <c r="CZ429" s="19"/>
      <c r="DA429" s="19"/>
      <c r="DB429" s="19"/>
      <c r="DC429" s="19"/>
      <c r="DD429" s="19"/>
      <c r="DE429" s="19"/>
      <c r="DF429" s="19"/>
      <c r="DG429" s="19"/>
    </row>
    <row r="430" spans="18:111">
      <c r="R430" s="19"/>
      <c r="S430" s="19"/>
      <c r="T430" s="19"/>
      <c r="U430" s="19"/>
      <c r="V430" s="19"/>
      <c r="CM430" s="19"/>
      <c r="CN430" s="19"/>
      <c r="CO430" s="19"/>
      <c r="CP430" s="19"/>
      <c r="CQ430" s="19"/>
      <c r="CR430" s="19"/>
      <c r="CS430" s="19"/>
      <c r="CT430" s="19"/>
      <c r="CU430" s="19"/>
      <c r="CV430" s="19"/>
      <c r="CW430" s="19"/>
      <c r="CX430" s="19"/>
      <c r="CY430" s="19"/>
      <c r="CZ430" s="19"/>
      <c r="DA430" s="19"/>
      <c r="DB430" s="19"/>
      <c r="DC430" s="19"/>
      <c r="DD430" s="19"/>
      <c r="DE430" s="19"/>
      <c r="DF430" s="19"/>
      <c r="DG430" s="19"/>
    </row>
    <row r="431" spans="18:111">
      <c r="R431" s="19"/>
      <c r="S431" s="19"/>
      <c r="T431" s="19"/>
      <c r="U431" s="19"/>
      <c r="V431" s="19"/>
      <c r="CM431" s="19"/>
      <c r="CN431" s="19"/>
      <c r="CO431" s="19"/>
      <c r="CP431" s="19"/>
      <c r="CQ431" s="19"/>
      <c r="CR431" s="19"/>
      <c r="CS431" s="19"/>
      <c r="CT431" s="19"/>
      <c r="CU431" s="19"/>
      <c r="CV431" s="19"/>
      <c r="CW431" s="19"/>
      <c r="CX431" s="19"/>
      <c r="CY431" s="19"/>
      <c r="CZ431" s="19"/>
      <c r="DA431" s="19"/>
      <c r="DB431" s="19"/>
      <c r="DC431" s="19"/>
      <c r="DD431" s="19"/>
      <c r="DE431" s="19"/>
      <c r="DF431" s="19"/>
      <c r="DG431" s="19"/>
    </row>
    <row r="432" spans="18:111">
      <c r="R432" s="19"/>
      <c r="S432" s="19"/>
      <c r="T432" s="19"/>
      <c r="U432" s="19"/>
      <c r="V432" s="19"/>
      <c r="CM432" s="19"/>
      <c r="CN432" s="19"/>
      <c r="CO432" s="19"/>
      <c r="CP432" s="19"/>
      <c r="CQ432" s="19"/>
      <c r="CR432" s="19"/>
      <c r="CS432" s="19"/>
      <c r="CT432" s="19"/>
      <c r="CU432" s="19"/>
      <c r="CV432" s="19"/>
      <c r="CW432" s="19"/>
      <c r="CX432" s="19"/>
      <c r="CY432" s="19"/>
      <c r="CZ432" s="19"/>
      <c r="DA432" s="19"/>
      <c r="DB432" s="19"/>
      <c r="DC432" s="19"/>
      <c r="DD432" s="19"/>
      <c r="DE432" s="19"/>
      <c r="DF432" s="19"/>
      <c r="DG432" s="19"/>
    </row>
    <row r="433" spans="18:111">
      <c r="R433" s="19"/>
      <c r="S433" s="19"/>
      <c r="T433" s="19"/>
      <c r="U433" s="19"/>
      <c r="V433" s="19"/>
      <c r="CM433" s="19"/>
      <c r="CN433" s="19"/>
      <c r="CO433" s="19"/>
      <c r="CP433" s="19"/>
      <c r="CQ433" s="19"/>
      <c r="CR433" s="19"/>
      <c r="CS433" s="19"/>
      <c r="CT433" s="19"/>
      <c r="CU433" s="19"/>
      <c r="CV433" s="19"/>
      <c r="CW433" s="19"/>
      <c r="CX433" s="19"/>
      <c r="CY433" s="19"/>
      <c r="CZ433" s="19"/>
      <c r="DA433" s="19"/>
      <c r="DB433" s="19"/>
      <c r="DC433" s="19"/>
      <c r="DD433" s="19"/>
      <c r="DE433" s="19"/>
      <c r="DF433" s="19"/>
      <c r="DG433" s="19"/>
    </row>
    <row r="434" spans="18:111">
      <c r="R434" s="19"/>
      <c r="S434" s="19"/>
      <c r="T434" s="19"/>
      <c r="U434" s="19"/>
      <c r="V434" s="19"/>
      <c r="CM434" s="19"/>
      <c r="CN434" s="19"/>
      <c r="CO434" s="19"/>
      <c r="CP434" s="19"/>
      <c r="CQ434" s="19"/>
      <c r="CR434" s="19"/>
      <c r="CS434" s="19"/>
      <c r="CT434" s="19"/>
      <c r="CU434" s="19"/>
      <c r="CV434" s="19"/>
      <c r="CW434" s="19"/>
      <c r="CX434" s="19"/>
      <c r="CY434" s="19"/>
      <c r="CZ434" s="19"/>
      <c r="DA434" s="19"/>
      <c r="DB434" s="19"/>
      <c r="DC434" s="19"/>
      <c r="DD434" s="19"/>
      <c r="DE434" s="19"/>
      <c r="DF434" s="19"/>
      <c r="DG434" s="19"/>
    </row>
    <row r="435" spans="18:111">
      <c r="R435" s="19"/>
      <c r="S435" s="19"/>
      <c r="T435" s="19"/>
      <c r="U435" s="19"/>
      <c r="V435" s="19"/>
      <c r="CM435" s="19"/>
      <c r="CN435" s="19"/>
      <c r="CO435" s="19"/>
      <c r="CP435" s="19"/>
      <c r="CQ435" s="19"/>
      <c r="CR435" s="19"/>
      <c r="CS435" s="19"/>
      <c r="CT435" s="19"/>
      <c r="CU435" s="19"/>
      <c r="CV435" s="19"/>
      <c r="CW435" s="19"/>
      <c r="CX435" s="19"/>
      <c r="CY435" s="19"/>
      <c r="CZ435" s="19"/>
      <c r="DA435" s="19"/>
      <c r="DB435" s="19"/>
      <c r="DC435" s="19"/>
      <c r="DD435" s="19"/>
      <c r="DE435" s="19"/>
      <c r="DF435" s="19"/>
      <c r="DG435" s="19"/>
    </row>
    <row r="436" spans="18:111">
      <c r="R436" s="19"/>
      <c r="S436" s="19"/>
      <c r="T436" s="19"/>
      <c r="U436" s="19"/>
      <c r="V436" s="19"/>
      <c r="CM436" s="19"/>
      <c r="CN436" s="19"/>
      <c r="CO436" s="19"/>
      <c r="CP436" s="19"/>
      <c r="CQ436" s="19"/>
      <c r="CR436" s="19"/>
      <c r="CS436" s="19"/>
      <c r="CT436" s="19"/>
      <c r="CU436" s="19"/>
      <c r="CV436" s="19"/>
      <c r="CW436" s="19"/>
      <c r="CX436" s="19"/>
      <c r="CY436" s="19"/>
      <c r="CZ436" s="19"/>
      <c r="DA436" s="19"/>
      <c r="DB436" s="19"/>
      <c r="DC436" s="19"/>
      <c r="DD436" s="19"/>
      <c r="DE436" s="19"/>
      <c r="DF436" s="19"/>
      <c r="DG436" s="19"/>
    </row>
    <row r="437" spans="18:111">
      <c r="R437" s="19"/>
      <c r="S437" s="19"/>
      <c r="T437" s="19"/>
      <c r="U437" s="19"/>
      <c r="V437" s="19"/>
      <c r="CM437" s="19"/>
      <c r="CN437" s="19"/>
      <c r="CO437" s="19"/>
      <c r="CP437" s="19"/>
      <c r="CQ437" s="19"/>
      <c r="CR437" s="19"/>
      <c r="CS437" s="19"/>
      <c r="CT437" s="19"/>
      <c r="CU437" s="19"/>
      <c r="CV437" s="19"/>
      <c r="CW437" s="19"/>
      <c r="CX437" s="19"/>
      <c r="CY437" s="19"/>
      <c r="CZ437" s="19"/>
      <c r="DA437" s="19"/>
      <c r="DB437" s="19"/>
      <c r="DC437" s="19"/>
      <c r="DD437" s="19"/>
      <c r="DE437" s="19"/>
      <c r="DF437" s="19"/>
      <c r="DG437" s="19"/>
    </row>
    <row r="438" spans="18:111">
      <c r="R438" s="19"/>
      <c r="S438" s="19"/>
      <c r="T438" s="19"/>
      <c r="U438" s="19"/>
      <c r="V438" s="19"/>
      <c r="CM438" s="19"/>
      <c r="CN438" s="19"/>
      <c r="CO438" s="19"/>
      <c r="CP438" s="19"/>
      <c r="CQ438" s="19"/>
      <c r="CR438" s="19"/>
      <c r="CS438" s="19"/>
      <c r="CT438" s="19"/>
      <c r="CU438" s="19"/>
      <c r="CV438" s="19"/>
      <c r="CW438" s="19"/>
      <c r="CX438" s="19"/>
      <c r="CY438" s="19"/>
      <c r="CZ438" s="19"/>
      <c r="DA438" s="19"/>
      <c r="DB438" s="19"/>
      <c r="DC438" s="19"/>
      <c r="DD438" s="19"/>
      <c r="DE438" s="19"/>
      <c r="DF438" s="19"/>
      <c r="DG438" s="19"/>
    </row>
    <row r="439" spans="18:111">
      <c r="R439" s="19"/>
      <c r="S439" s="19"/>
      <c r="T439" s="19"/>
      <c r="U439" s="19"/>
      <c r="V439" s="19"/>
      <c r="CM439" s="19"/>
      <c r="CN439" s="19"/>
      <c r="CO439" s="19"/>
      <c r="CP439" s="19"/>
      <c r="CQ439" s="19"/>
      <c r="CR439" s="19"/>
      <c r="CS439" s="19"/>
      <c r="CT439" s="19"/>
      <c r="CU439" s="19"/>
      <c r="CV439" s="19"/>
      <c r="CW439" s="19"/>
      <c r="CX439" s="19"/>
      <c r="CY439" s="19"/>
      <c r="CZ439" s="19"/>
      <c r="DA439" s="19"/>
      <c r="DB439" s="19"/>
      <c r="DC439" s="19"/>
      <c r="DD439" s="19"/>
      <c r="DE439" s="19"/>
      <c r="DF439" s="19"/>
      <c r="DG439" s="19"/>
    </row>
    <row r="440" spans="18:111">
      <c r="R440" s="19"/>
      <c r="S440" s="19"/>
      <c r="T440" s="19"/>
      <c r="U440" s="19"/>
      <c r="V440" s="19"/>
      <c r="CM440" s="19"/>
      <c r="CN440" s="19"/>
      <c r="CO440" s="19"/>
      <c r="CP440" s="19"/>
      <c r="CQ440" s="19"/>
      <c r="CR440" s="19"/>
      <c r="CS440" s="19"/>
      <c r="CT440" s="19"/>
      <c r="CU440" s="19"/>
      <c r="CV440" s="19"/>
      <c r="CW440" s="19"/>
      <c r="CX440" s="19"/>
      <c r="CY440" s="19"/>
      <c r="CZ440" s="19"/>
      <c r="DA440" s="19"/>
      <c r="DB440" s="19"/>
      <c r="DC440" s="19"/>
      <c r="DD440" s="19"/>
      <c r="DE440" s="19"/>
      <c r="DF440" s="19"/>
      <c r="DG440" s="19"/>
    </row>
    <row r="441" spans="18:111">
      <c r="R441" s="19"/>
      <c r="S441" s="19"/>
      <c r="T441" s="19"/>
      <c r="U441" s="19"/>
      <c r="V441" s="19"/>
      <c r="CM441" s="19"/>
      <c r="CN441" s="19"/>
      <c r="CO441" s="19"/>
      <c r="CP441" s="19"/>
      <c r="CQ441" s="19"/>
      <c r="CR441" s="19"/>
      <c r="CS441" s="19"/>
      <c r="CT441" s="19"/>
      <c r="CU441" s="19"/>
      <c r="CV441" s="19"/>
      <c r="CW441" s="19"/>
      <c r="CX441" s="19"/>
      <c r="CY441" s="19"/>
      <c r="CZ441" s="19"/>
      <c r="DA441" s="19"/>
      <c r="DB441" s="19"/>
      <c r="DC441" s="19"/>
      <c r="DD441" s="19"/>
      <c r="DE441" s="19"/>
      <c r="DF441" s="19"/>
      <c r="DG441" s="19"/>
    </row>
    <row r="442" spans="18:111">
      <c r="R442" s="19"/>
      <c r="S442" s="19"/>
      <c r="T442" s="19"/>
      <c r="U442" s="19"/>
      <c r="V442" s="19"/>
      <c r="CM442" s="19"/>
      <c r="CN442" s="19"/>
      <c r="CO442" s="19"/>
      <c r="CP442" s="19"/>
      <c r="CQ442" s="19"/>
      <c r="CR442" s="19"/>
      <c r="CS442" s="19"/>
      <c r="CT442" s="19"/>
      <c r="CU442" s="19"/>
      <c r="CV442" s="19"/>
      <c r="CW442" s="19"/>
      <c r="CX442" s="19"/>
      <c r="CY442" s="19"/>
      <c r="CZ442" s="19"/>
      <c r="DA442" s="19"/>
      <c r="DB442" s="19"/>
      <c r="DC442" s="19"/>
      <c r="DD442" s="19"/>
      <c r="DE442" s="19"/>
      <c r="DF442" s="19"/>
      <c r="DG442" s="19"/>
    </row>
    <row r="443" spans="18:111">
      <c r="R443" s="19"/>
      <c r="S443" s="19"/>
      <c r="T443" s="19"/>
      <c r="U443" s="19"/>
      <c r="V443" s="19"/>
      <c r="CM443" s="19"/>
      <c r="CN443" s="19"/>
      <c r="CO443" s="19"/>
      <c r="CP443" s="19"/>
      <c r="CQ443" s="19"/>
      <c r="CR443" s="19"/>
      <c r="CS443" s="19"/>
      <c r="CT443" s="19"/>
      <c r="CU443" s="19"/>
      <c r="CV443" s="19"/>
      <c r="CW443" s="19"/>
      <c r="CX443" s="19"/>
      <c r="CY443" s="19"/>
      <c r="CZ443" s="19"/>
      <c r="DA443" s="19"/>
      <c r="DB443" s="19"/>
      <c r="DC443" s="19"/>
      <c r="DD443" s="19"/>
      <c r="DE443" s="19"/>
      <c r="DF443" s="19"/>
      <c r="DG443" s="19"/>
    </row>
    <row r="444" spans="18:111">
      <c r="R444" s="19"/>
      <c r="S444" s="19"/>
      <c r="T444" s="19"/>
      <c r="U444" s="19"/>
      <c r="V444" s="19"/>
      <c r="CM444" s="19"/>
      <c r="CN444" s="19"/>
      <c r="CO444" s="19"/>
      <c r="CP444" s="19"/>
      <c r="CQ444" s="19"/>
      <c r="CR444" s="19"/>
      <c r="CS444" s="19"/>
      <c r="CT444" s="19"/>
      <c r="CU444" s="19"/>
      <c r="CV444" s="19"/>
      <c r="CW444" s="19"/>
      <c r="CX444" s="19"/>
      <c r="CY444" s="19"/>
      <c r="CZ444" s="19"/>
      <c r="DA444" s="19"/>
      <c r="DB444" s="19"/>
      <c r="DC444" s="19"/>
      <c r="DD444" s="19"/>
      <c r="DE444" s="19"/>
      <c r="DF444" s="19"/>
      <c r="DG444" s="19"/>
    </row>
    <row r="445" spans="18:111">
      <c r="R445" s="19"/>
      <c r="S445" s="19"/>
      <c r="T445" s="19"/>
      <c r="U445" s="19"/>
      <c r="V445" s="19"/>
      <c r="CM445" s="19"/>
      <c r="CN445" s="19"/>
      <c r="CO445" s="19"/>
      <c r="CP445" s="19"/>
      <c r="CQ445" s="19"/>
      <c r="CR445" s="19"/>
      <c r="CS445" s="19"/>
      <c r="CT445" s="19"/>
      <c r="CU445" s="19"/>
      <c r="CV445" s="19"/>
      <c r="CW445" s="19"/>
      <c r="CX445" s="19"/>
      <c r="CY445" s="19"/>
      <c r="CZ445" s="19"/>
      <c r="DA445" s="19"/>
      <c r="DB445" s="19"/>
      <c r="DC445" s="19"/>
      <c r="DD445" s="19"/>
      <c r="DE445" s="19"/>
      <c r="DF445" s="19"/>
      <c r="DG445" s="19"/>
    </row>
    <row r="446" spans="18:111">
      <c r="R446" s="19"/>
      <c r="S446" s="19"/>
      <c r="T446" s="19"/>
      <c r="U446" s="19"/>
      <c r="V446" s="19"/>
      <c r="CM446" s="19"/>
      <c r="CN446" s="19"/>
      <c r="CO446" s="19"/>
      <c r="CP446" s="19"/>
      <c r="CQ446" s="19"/>
      <c r="CR446" s="19"/>
      <c r="CS446" s="19"/>
      <c r="CT446" s="19"/>
      <c r="CU446" s="19"/>
      <c r="CV446" s="19"/>
      <c r="CW446" s="19"/>
      <c r="CX446" s="19"/>
      <c r="CY446" s="19"/>
      <c r="CZ446" s="19"/>
      <c r="DA446" s="19"/>
      <c r="DB446" s="19"/>
      <c r="DC446" s="19"/>
      <c r="DD446" s="19"/>
      <c r="DE446" s="19"/>
      <c r="DF446" s="19"/>
      <c r="DG446" s="19"/>
    </row>
    <row r="447" spans="18:111">
      <c r="R447" s="19"/>
      <c r="S447" s="19"/>
      <c r="T447" s="19"/>
      <c r="U447" s="19"/>
      <c r="V447" s="19"/>
      <c r="CM447" s="19"/>
      <c r="CN447" s="19"/>
      <c r="CO447" s="19"/>
      <c r="CP447" s="19"/>
      <c r="CQ447" s="19"/>
      <c r="CR447" s="19"/>
      <c r="CS447" s="19"/>
      <c r="CT447" s="19"/>
      <c r="CU447" s="19"/>
      <c r="CV447" s="19"/>
      <c r="CW447" s="19"/>
      <c r="CX447" s="19"/>
      <c r="CY447" s="19"/>
      <c r="CZ447" s="19"/>
      <c r="DA447" s="19"/>
      <c r="DB447" s="19"/>
      <c r="DC447" s="19"/>
      <c r="DD447" s="19"/>
      <c r="DE447" s="19"/>
      <c r="DF447" s="19"/>
      <c r="DG447" s="19"/>
    </row>
    <row r="448" spans="18:111">
      <c r="R448" s="19"/>
      <c r="S448" s="19"/>
      <c r="T448" s="19"/>
      <c r="U448" s="19"/>
      <c r="V448" s="19"/>
      <c r="CM448" s="19"/>
      <c r="CN448" s="19"/>
      <c r="CO448" s="19"/>
      <c r="CP448" s="19"/>
      <c r="CQ448" s="19"/>
      <c r="CR448" s="19"/>
      <c r="CS448" s="19"/>
      <c r="CT448" s="19"/>
      <c r="CU448" s="19"/>
      <c r="CV448" s="19"/>
      <c r="CW448" s="19"/>
      <c r="CX448" s="19"/>
      <c r="CY448" s="19"/>
      <c r="CZ448" s="19"/>
      <c r="DA448" s="19"/>
      <c r="DB448" s="19"/>
      <c r="DC448" s="19"/>
      <c r="DD448" s="19"/>
      <c r="DE448" s="19"/>
      <c r="DF448" s="19"/>
      <c r="DG448" s="19"/>
    </row>
    <row r="449" spans="18:111">
      <c r="R449" s="19"/>
      <c r="S449" s="19"/>
      <c r="T449" s="19"/>
      <c r="U449" s="19"/>
      <c r="V449" s="19"/>
      <c r="CM449" s="19"/>
      <c r="CN449" s="19"/>
      <c r="CO449" s="19"/>
      <c r="CP449" s="19"/>
      <c r="CQ449" s="19"/>
      <c r="CR449" s="19"/>
      <c r="CS449" s="19"/>
      <c r="CT449" s="19"/>
      <c r="CU449" s="19"/>
      <c r="CV449" s="19"/>
      <c r="CW449" s="19"/>
      <c r="CX449" s="19"/>
      <c r="CY449" s="19"/>
      <c r="CZ449" s="19"/>
      <c r="DA449" s="19"/>
      <c r="DB449" s="19"/>
      <c r="DC449" s="19"/>
      <c r="DD449" s="19"/>
      <c r="DE449" s="19"/>
      <c r="DF449" s="19"/>
      <c r="DG449" s="19"/>
    </row>
    <row r="450" spans="18:111">
      <c r="R450" s="19"/>
      <c r="S450" s="19"/>
      <c r="T450" s="19"/>
      <c r="U450" s="19"/>
      <c r="V450" s="19"/>
      <c r="CM450" s="19"/>
      <c r="CN450" s="19"/>
      <c r="CO450" s="19"/>
      <c r="CP450" s="19"/>
      <c r="CQ450" s="19"/>
      <c r="CR450" s="19"/>
      <c r="CS450" s="19"/>
      <c r="CT450" s="19"/>
      <c r="CU450" s="19"/>
      <c r="CV450" s="19"/>
      <c r="CW450" s="19"/>
      <c r="CX450" s="19"/>
      <c r="CY450" s="19"/>
      <c r="CZ450" s="19"/>
      <c r="DA450" s="19"/>
      <c r="DB450" s="19"/>
      <c r="DC450" s="19"/>
      <c r="DD450" s="19"/>
      <c r="DE450" s="19"/>
      <c r="DF450" s="19"/>
      <c r="DG450" s="19"/>
    </row>
    <row r="451" spans="18:111">
      <c r="R451" s="19"/>
      <c r="S451" s="19"/>
      <c r="T451" s="19"/>
      <c r="U451" s="19"/>
      <c r="V451" s="19"/>
      <c r="CM451" s="19"/>
      <c r="CN451" s="19"/>
      <c r="CO451" s="19"/>
      <c r="CP451" s="19"/>
      <c r="CQ451" s="19"/>
      <c r="CR451" s="19"/>
      <c r="CS451" s="19"/>
      <c r="CT451" s="19"/>
      <c r="CU451" s="19"/>
      <c r="CV451" s="19"/>
      <c r="CW451" s="19"/>
      <c r="CX451" s="19"/>
      <c r="CY451" s="19"/>
      <c r="CZ451" s="19"/>
      <c r="DA451" s="19"/>
      <c r="DB451" s="19"/>
      <c r="DC451" s="19"/>
      <c r="DD451" s="19"/>
      <c r="DE451" s="19"/>
      <c r="DF451" s="19"/>
      <c r="DG451" s="19"/>
    </row>
    <row r="452" spans="18:111">
      <c r="R452" s="19"/>
      <c r="S452" s="19"/>
      <c r="T452" s="19"/>
      <c r="U452" s="19"/>
      <c r="V452" s="19"/>
      <c r="CM452" s="19"/>
      <c r="CN452" s="19"/>
      <c r="CO452" s="19"/>
      <c r="CP452" s="19"/>
      <c r="CQ452" s="19"/>
      <c r="CR452" s="19"/>
      <c r="CS452" s="19"/>
      <c r="CT452" s="19"/>
      <c r="CU452" s="19"/>
      <c r="CV452" s="19"/>
      <c r="CW452" s="19"/>
      <c r="CX452" s="19"/>
      <c r="CY452" s="19"/>
      <c r="CZ452" s="19"/>
      <c r="DA452" s="19"/>
      <c r="DB452" s="19"/>
      <c r="DC452" s="19"/>
      <c r="DD452" s="19"/>
      <c r="DE452" s="19"/>
      <c r="DF452" s="19"/>
      <c r="DG452" s="19"/>
    </row>
    <row r="477" hidden="1"/>
    <row r="478" hidden="1"/>
    <row r="508" spans="18:111">
      <c r="R508" s="19"/>
      <c r="S508" s="19"/>
      <c r="T508" s="19"/>
      <c r="U508" s="19"/>
      <c r="V508" s="19"/>
      <c r="CM508" s="19"/>
      <c r="CN508" s="19"/>
      <c r="CO508" s="19"/>
      <c r="CP508" s="19"/>
      <c r="CQ508" s="19"/>
      <c r="CR508" s="19"/>
      <c r="CS508" s="19"/>
      <c r="CT508" s="19"/>
      <c r="CU508" s="19"/>
      <c r="CV508" s="19"/>
      <c r="CW508" s="19"/>
      <c r="CX508" s="19"/>
      <c r="CY508" s="19"/>
      <c r="CZ508" s="19"/>
      <c r="DA508" s="19"/>
      <c r="DB508" s="19"/>
      <c r="DC508" s="19"/>
      <c r="DD508" s="19"/>
      <c r="DE508" s="19"/>
      <c r="DF508" s="19"/>
      <c r="DG508" s="19"/>
    </row>
    <row r="509" spans="18:111">
      <c r="R509" s="19"/>
      <c r="S509" s="19"/>
      <c r="T509" s="19"/>
      <c r="U509" s="19"/>
      <c r="V509" s="19"/>
      <c r="CM509" s="19"/>
      <c r="CN509" s="19"/>
      <c r="CO509" s="19"/>
      <c r="CP509" s="19"/>
      <c r="CQ509" s="19"/>
      <c r="CR509" s="19"/>
      <c r="CS509" s="19"/>
      <c r="CT509" s="19"/>
      <c r="CU509" s="19"/>
      <c r="CV509" s="19"/>
      <c r="CW509" s="19"/>
      <c r="CX509" s="19"/>
      <c r="CY509" s="19"/>
      <c r="CZ509" s="19"/>
      <c r="DA509" s="19"/>
      <c r="DB509" s="19"/>
      <c r="DC509" s="19"/>
      <c r="DD509" s="19"/>
      <c r="DE509" s="19"/>
      <c r="DF509" s="19"/>
      <c r="DG509" s="19"/>
    </row>
    <row r="510" spans="18:111">
      <c r="R510" s="19"/>
      <c r="S510" s="19"/>
      <c r="T510" s="19"/>
      <c r="U510" s="19"/>
      <c r="V510" s="19"/>
      <c r="CM510" s="19"/>
      <c r="CN510" s="19"/>
      <c r="CO510" s="19"/>
      <c r="CP510" s="19"/>
      <c r="CQ510" s="19"/>
      <c r="CR510" s="19"/>
      <c r="CS510" s="19"/>
      <c r="CT510" s="19"/>
      <c r="CU510" s="19"/>
      <c r="CV510" s="19"/>
      <c r="CW510" s="19"/>
      <c r="CX510" s="19"/>
      <c r="CY510" s="19"/>
      <c r="CZ510" s="19"/>
      <c r="DA510" s="19"/>
      <c r="DB510" s="19"/>
      <c r="DC510" s="19"/>
      <c r="DD510" s="19"/>
      <c r="DE510" s="19"/>
      <c r="DF510" s="19"/>
      <c r="DG510" s="19"/>
    </row>
    <row r="511" spans="18:111">
      <c r="R511" s="19"/>
      <c r="S511" s="19"/>
      <c r="T511" s="19"/>
      <c r="U511" s="19"/>
      <c r="V511" s="19"/>
      <c r="CM511" s="19"/>
      <c r="CN511" s="19"/>
      <c r="CO511" s="19"/>
      <c r="CP511" s="19"/>
      <c r="CQ511" s="19"/>
      <c r="CR511" s="19"/>
      <c r="CS511" s="19"/>
      <c r="CT511" s="19"/>
      <c r="CU511" s="19"/>
      <c r="CV511" s="19"/>
      <c r="CW511" s="19"/>
      <c r="CX511" s="19"/>
      <c r="CY511" s="19"/>
      <c r="CZ511" s="19"/>
      <c r="DA511" s="19"/>
      <c r="DB511" s="19"/>
      <c r="DC511" s="19"/>
      <c r="DE511" s="19"/>
      <c r="DF511" s="19"/>
      <c r="DG511" s="19"/>
    </row>
    <row r="512" spans="18:111">
      <c r="BZ512" s="19"/>
      <c r="CA512" s="19"/>
      <c r="CB512" s="19"/>
      <c r="CC512" s="19"/>
      <c r="CD512" s="19"/>
      <c r="CE512" s="19"/>
      <c r="CM512" s="19"/>
      <c r="CN512" s="19"/>
      <c r="CO512" s="19"/>
      <c r="CP512" s="19"/>
      <c r="CQ512" s="19"/>
      <c r="CR512" s="19"/>
      <c r="CS512" s="19"/>
      <c r="CT512" s="19"/>
      <c r="CU512" s="19"/>
      <c r="CV512" s="19"/>
      <c r="CW512" s="19"/>
      <c r="CX512" s="19"/>
      <c r="CY512" s="19"/>
      <c r="CZ512" s="19"/>
      <c r="DA512" s="19"/>
      <c r="DB512" s="19"/>
      <c r="DC512" s="19"/>
      <c r="DE512" s="19"/>
      <c r="DF512" s="19"/>
      <c r="DG512" s="19"/>
    </row>
    <row r="513" spans="1:113">
      <c r="BZ513" s="19"/>
      <c r="CA513" s="19"/>
      <c r="CB513" s="19"/>
      <c r="CC513" s="19"/>
      <c r="CD513" s="19"/>
      <c r="CE513" s="19"/>
      <c r="CM513" s="19"/>
      <c r="CN513" s="19"/>
      <c r="CO513" s="19"/>
      <c r="CP513" s="19"/>
      <c r="CQ513" s="19"/>
      <c r="CR513" s="19"/>
      <c r="CS513" s="19"/>
      <c r="CT513" s="19"/>
      <c r="CU513" s="19"/>
      <c r="CV513" s="19"/>
      <c r="CW513" s="19"/>
      <c r="CX513" s="19"/>
      <c r="CY513" s="19"/>
      <c r="CZ513" s="19"/>
      <c r="DA513" s="19"/>
      <c r="DB513" s="19"/>
      <c r="DC513" s="19"/>
      <c r="DE513" s="19"/>
      <c r="DF513" s="19"/>
      <c r="DG513" s="19"/>
    </row>
    <row r="514" spans="1:113">
      <c r="A514" s="40" t="s">
        <v>85</v>
      </c>
      <c r="B514" s="40"/>
      <c r="C514" s="40"/>
      <c r="D514" s="40"/>
      <c r="E514" s="40"/>
      <c r="F514" s="40"/>
      <c r="G514" s="40"/>
      <c r="H514" s="40"/>
      <c r="I514" s="40"/>
      <c r="J514" s="40"/>
      <c r="K514" s="40"/>
      <c r="L514" s="40"/>
      <c r="M514" s="40"/>
      <c r="N514" s="40"/>
      <c r="O514" s="40"/>
      <c r="P514" s="40"/>
      <c r="Q514" s="40"/>
      <c r="R514" s="40"/>
      <c r="S514" s="40"/>
      <c r="T514" s="40"/>
      <c r="U514" s="40"/>
      <c r="V514" s="40"/>
      <c r="W514" s="41"/>
      <c r="X514" s="41"/>
      <c r="Y514" s="41"/>
      <c r="Z514" s="41"/>
      <c r="AA514" s="41"/>
      <c r="AB514" s="41"/>
      <c r="AC514" s="41"/>
      <c r="AD514" s="41"/>
      <c r="AE514" s="41"/>
      <c r="AF514" s="41"/>
      <c r="AG514" s="41"/>
      <c r="AH514" s="41"/>
      <c r="AI514" s="41"/>
      <c r="AJ514" s="41"/>
      <c r="AK514" s="41"/>
      <c r="AL514" s="41"/>
      <c r="AM514" s="41"/>
      <c r="AN514" s="41"/>
      <c r="AO514" s="41"/>
      <c r="AP514" s="41"/>
      <c r="AQ514" s="41"/>
      <c r="AR514" s="41"/>
      <c r="AS514" s="41"/>
      <c r="AT514" s="41"/>
      <c r="AU514" s="41"/>
      <c r="AV514" s="41"/>
      <c r="AW514" s="41"/>
      <c r="AX514" s="41"/>
      <c r="AY514" s="41"/>
      <c r="AZ514" s="41"/>
      <c r="BA514" s="41"/>
      <c r="BB514" s="41"/>
      <c r="BC514" s="41"/>
      <c r="BD514" s="41"/>
      <c r="BE514" s="41"/>
      <c r="BF514" s="41"/>
      <c r="BG514" s="41"/>
      <c r="BH514" s="41"/>
      <c r="BI514" s="41"/>
      <c r="BJ514" s="41"/>
      <c r="BK514" s="41"/>
      <c r="BL514" s="41"/>
      <c r="BM514" s="41"/>
      <c r="BN514" s="41"/>
      <c r="BO514" s="41"/>
      <c r="BP514" s="41"/>
      <c r="BQ514" s="41"/>
      <c r="BR514" s="41"/>
      <c r="BS514" s="41"/>
      <c r="BT514" s="41"/>
      <c r="BU514" s="41"/>
      <c r="BV514" s="41"/>
      <c r="BW514" s="41"/>
      <c r="BX514" s="41"/>
      <c r="BY514" s="41"/>
      <c r="BZ514" s="41"/>
      <c r="CA514" s="41"/>
      <c r="CB514" s="41"/>
      <c r="CC514" s="41"/>
      <c r="CD514" s="41"/>
      <c r="CE514" s="41"/>
      <c r="CF514" s="40"/>
      <c r="CG514" s="40"/>
      <c r="CH514" s="40"/>
      <c r="CI514" s="40"/>
      <c r="CJ514" s="40"/>
      <c r="CK514" s="40"/>
      <c r="CL514" s="40"/>
      <c r="CM514" s="40"/>
      <c r="CN514" s="40"/>
      <c r="CO514" s="40"/>
      <c r="CP514" s="41"/>
      <c r="CQ514" s="40"/>
      <c r="CR514" s="40"/>
      <c r="CS514" s="40"/>
      <c r="CT514" s="40"/>
      <c r="CU514" s="40"/>
      <c r="CV514" s="40"/>
      <c r="CW514" s="40"/>
      <c r="CX514" s="40"/>
      <c r="CY514" s="40"/>
      <c r="CZ514" s="40"/>
      <c r="DA514" s="40"/>
      <c r="DB514" s="40"/>
      <c r="DC514" s="41"/>
      <c r="DD514" s="40"/>
      <c r="DE514" s="41"/>
      <c r="DF514" s="41"/>
      <c r="DG514" s="41"/>
      <c r="DH514" s="40"/>
      <c r="DI514" s="40"/>
    </row>
    <row r="515" spans="1:113">
      <c r="A515" s="40"/>
      <c r="B515" s="40"/>
      <c r="C515" s="40"/>
      <c r="D515" s="41"/>
      <c r="E515" s="41"/>
      <c r="F515" s="41"/>
      <c r="G515" s="41"/>
      <c r="H515" s="41"/>
      <c r="I515" s="41"/>
      <c r="J515" s="41"/>
      <c r="K515" s="41"/>
      <c r="L515" s="41"/>
      <c r="M515" s="41"/>
      <c r="N515" s="40"/>
      <c r="O515" s="40"/>
      <c r="P515" s="40"/>
      <c r="Q515" s="40"/>
      <c r="R515" s="40"/>
      <c r="S515" s="40"/>
      <c r="T515" s="40"/>
      <c r="U515" s="40"/>
      <c r="V515" s="40"/>
      <c r="W515" s="40"/>
      <c r="X515" s="40"/>
      <c r="Y515" s="40"/>
      <c r="Z515" s="41"/>
      <c r="AA515" s="41"/>
      <c r="AB515" s="41"/>
      <c r="AC515" s="41"/>
      <c r="AD515" s="41"/>
      <c r="AE515" s="41"/>
      <c r="AF515" s="41"/>
      <c r="AG515" s="41"/>
      <c r="AH515" s="41"/>
      <c r="AI515" s="41"/>
      <c r="AJ515" s="41"/>
      <c r="AK515" s="41"/>
      <c r="AL515" s="41"/>
      <c r="AM515" s="41"/>
      <c r="AN515" s="41"/>
      <c r="AO515" s="41"/>
      <c r="AP515" s="41"/>
      <c r="AQ515" s="41"/>
      <c r="AR515" s="41"/>
      <c r="AS515" s="41"/>
      <c r="AT515" s="41"/>
      <c r="AU515" s="41"/>
      <c r="AV515" s="41"/>
      <c r="AW515" s="40"/>
      <c r="AX515" s="40"/>
      <c r="AY515" s="40"/>
      <c r="AZ515" s="40"/>
      <c r="BA515" s="41"/>
      <c r="BB515" s="41"/>
      <c r="BC515" s="41"/>
      <c r="BD515" s="41"/>
      <c r="BE515" s="41"/>
      <c r="BF515" s="41"/>
      <c r="BG515" s="41"/>
      <c r="BH515" s="41"/>
      <c r="BI515" s="41"/>
      <c r="BJ515" s="41"/>
      <c r="BK515" s="41"/>
      <c r="BL515" s="41"/>
      <c r="BM515" s="41"/>
      <c r="BN515" s="41"/>
      <c r="BO515" s="41"/>
      <c r="BP515" s="41"/>
      <c r="BQ515" s="41"/>
      <c r="BR515" s="41"/>
      <c r="BS515" s="41"/>
      <c r="BT515" s="41"/>
      <c r="BU515" s="41"/>
      <c r="BV515" s="41"/>
      <c r="BW515" s="41"/>
      <c r="BX515" s="41"/>
      <c r="BY515" s="41"/>
      <c r="BZ515" s="41"/>
      <c r="CA515" s="41"/>
      <c r="CB515" s="41"/>
      <c r="CC515" s="41"/>
      <c r="CD515" s="41"/>
      <c r="CE515" s="41"/>
      <c r="CF515" s="40"/>
      <c r="CG515" s="40"/>
      <c r="CH515" s="40"/>
      <c r="CI515" s="40"/>
      <c r="CJ515" s="40"/>
      <c r="CK515" s="40"/>
      <c r="CL515" s="40"/>
      <c r="CM515" s="41"/>
      <c r="CN515" s="41"/>
      <c r="CO515" s="41"/>
      <c r="CP515" s="41"/>
      <c r="CQ515" s="40"/>
      <c r="CR515" s="40"/>
      <c r="CS515" s="40"/>
      <c r="CT515" s="40"/>
      <c r="CU515" s="40"/>
      <c r="CV515" s="40"/>
      <c r="CW515" s="40"/>
      <c r="CX515" s="40"/>
      <c r="CY515" s="40"/>
      <c r="CZ515" s="40"/>
      <c r="DA515" s="40"/>
      <c r="DB515" s="40"/>
      <c r="DC515" s="41"/>
      <c r="DD515" s="40"/>
      <c r="DE515" s="41"/>
      <c r="DF515" s="41"/>
      <c r="DG515" s="41"/>
      <c r="DH515" s="40"/>
      <c r="DI515" s="40"/>
    </row>
    <row r="516" spans="1:113">
      <c r="A516" s="40"/>
      <c r="B516" s="186"/>
      <c r="C516" s="186"/>
      <c r="D516" s="186"/>
      <c r="E516" s="186"/>
      <c r="F516" s="186"/>
      <c r="G516" s="186"/>
      <c r="H516" s="186"/>
      <c r="I516" s="186"/>
      <c r="J516" s="186"/>
      <c r="K516" s="186"/>
      <c r="L516" s="186"/>
      <c r="M516" s="41"/>
      <c r="N516" s="40" t="s">
        <v>84</v>
      </c>
      <c r="O516" s="186" t="str">
        <f>D234</f>
        <v>Distance 1</v>
      </c>
      <c r="P516" s="186"/>
      <c r="Q516" s="186"/>
      <c r="R516" s="186"/>
      <c r="S516" s="186"/>
      <c r="T516" s="186"/>
      <c r="U516" s="186"/>
      <c r="V516" s="186"/>
      <c r="W516" s="186"/>
      <c r="X516" s="186"/>
      <c r="Y516" s="186"/>
      <c r="Z516" s="41"/>
      <c r="AA516" s="41"/>
      <c r="AB516" s="41"/>
      <c r="AC516" s="41"/>
      <c r="AD516" s="41"/>
      <c r="AE516" s="40" t="s">
        <v>84</v>
      </c>
      <c r="AF516" s="186" t="str">
        <f>O234</f>
        <v>Distance 2</v>
      </c>
      <c r="AG516" s="186"/>
      <c r="AH516" s="186"/>
      <c r="AI516" s="186"/>
      <c r="AJ516" s="186"/>
      <c r="AK516" s="186"/>
      <c r="AL516" s="186"/>
      <c r="AM516" s="186"/>
      <c r="AN516" s="186"/>
      <c r="AO516" s="186"/>
      <c r="AP516" s="186"/>
      <c r="AQ516" s="41"/>
      <c r="AR516" s="41"/>
      <c r="AS516" s="41"/>
      <c r="AT516" s="41"/>
      <c r="AU516" s="41"/>
      <c r="AV516" s="41"/>
      <c r="AW516" s="41"/>
      <c r="AX516" s="41"/>
      <c r="AY516" s="40" t="s">
        <v>84</v>
      </c>
      <c r="AZ516" s="186" t="str">
        <f>Z234</f>
        <v>Distance 3</v>
      </c>
      <c r="BA516" s="186"/>
      <c r="BB516" s="186"/>
      <c r="BC516" s="186"/>
      <c r="BD516" s="186"/>
      <c r="BE516" s="186"/>
      <c r="BF516" s="186"/>
      <c r="BG516" s="186"/>
      <c r="BH516" s="186"/>
      <c r="BI516" s="186"/>
      <c r="BJ516" s="186"/>
      <c r="BK516" s="41"/>
      <c r="BL516" s="41"/>
      <c r="BM516" s="41"/>
      <c r="BN516" s="41"/>
      <c r="BO516" s="41"/>
      <c r="BP516" s="41"/>
      <c r="BQ516" s="41"/>
      <c r="BR516" s="41"/>
      <c r="BS516" s="41" t="s">
        <v>84</v>
      </c>
      <c r="BT516" s="186" t="str">
        <f>AK234</f>
        <v>Distance 4</v>
      </c>
      <c r="BU516" s="186"/>
      <c r="BV516" s="186"/>
      <c r="BW516" s="186"/>
      <c r="BX516" s="186"/>
      <c r="BY516" s="186"/>
      <c r="BZ516" s="186"/>
      <c r="CA516" s="186"/>
      <c r="CB516" s="186"/>
      <c r="CC516" s="186"/>
      <c r="CD516" s="186"/>
      <c r="CE516" s="41"/>
      <c r="CF516" s="40"/>
      <c r="CG516" s="40"/>
      <c r="CH516" s="40"/>
      <c r="CI516" s="40"/>
      <c r="CJ516" s="40"/>
      <c r="CK516" s="40"/>
      <c r="CL516" s="40"/>
      <c r="CM516" s="41"/>
      <c r="CN516" s="41"/>
      <c r="CO516" s="41"/>
      <c r="CP516" s="41"/>
      <c r="CQ516" s="41" t="s">
        <v>84</v>
      </c>
      <c r="CR516" s="186" t="str">
        <f>AV234</f>
        <v>Distance 5</v>
      </c>
      <c r="CS516" s="186"/>
      <c r="CT516" s="186"/>
      <c r="CU516" s="186"/>
      <c r="CV516" s="186"/>
      <c r="CW516" s="186"/>
      <c r="CX516" s="186"/>
      <c r="CY516" s="186"/>
      <c r="CZ516" s="186"/>
      <c r="DA516" s="186"/>
      <c r="DB516" s="186"/>
      <c r="DC516" s="41"/>
      <c r="DD516" s="40"/>
      <c r="DE516" s="41"/>
      <c r="DF516" s="41"/>
      <c r="DG516" s="41"/>
      <c r="DH516" s="40"/>
      <c r="DI516" s="40"/>
    </row>
    <row r="517" spans="1:113">
      <c r="A517" s="217" t="s">
        <v>83</v>
      </c>
      <c r="B517" s="217" t="s">
        <v>107</v>
      </c>
      <c r="C517" s="47" t="s">
        <v>32</v>
      </c>
      <c r="D517" s="47" t="s">
        <v>33</v>
      </c>
      <c r="E517" s="47" t="s">
        <v>34</v>
      </c>
      <c r="F517" s="47" t="s">
        <v>19</v>
      </c>
      <c r="G517" s="47" t="s">
        <v>35</v>
      </c>
      <c r="H517" s="47" t="s">
        <v>20</v>
      </c>
      <c r="I517" s="47" t="s">
        <v>36</v>
      </c>
      <c r="J517" s="47" t="s">
        <v>21</v>
      </c>
      <c r="K517" s="47" t="s">
        <v>38</v>
      </c>
      <c r="L517" s="47" t="s">
        <v>39</v>
      </c>
      <c r="M517" s="41"/>
      <c r="N517" s="217" t="s">
        <v>83</v>
      </c>
      <c r="O517" s="217" t="s">
        <v>107</v>
      </c>
      <c r="P517" s="47" t="s">
        <v>32</v>
      </c>
      <c r="Q517" s="47" t="s">
        <v>33</v>
      </c>
      <c r="R517" s="47" t="s">
        <v>34</v>
      </c>
      <c r="S517" s="47" t="s">
        <v>19</v>
      </c>
      <c r="T517" s="47" t="s">
        <v>35</v>
      </c>
      <c r="U517" s="47" t="s">
        <v>20</v>
      </c>
      <c r="V517" s="47" t="s">
        <v>36</v>
      </c>
      <c r="W517" s="47" t="s">
        <v>21</v>
      </c>
      <c r="X517" s="47" t="s">
        <v>38</v>
      </c>
      <c r="Y517" s="47" t="s">
        <v>39</v>
      </c>
      <c r="Z517" s="41"/>
      <c r="AA517" s="41"/>
      <c r="AB517" s="41"/>
      <c r="AC517" s="41"/>
      <c r="AD517" s="41"/>
      <c r="AE517" s="217" t="s">
        <v>83</v>
      </c>
      <c r="AF517" s="217" t="s">
        <v>107</v>
      </c>
      <c r="AG517" s="47" t="s">
        <v>32</v>
      </c>
      <c r="AH517" s="47" t="s">
        <v>33</v>
      </c>
      <c r="AI517" s="47" t="s">
        <v>34</v>
      </c>
      <c r="AJ517" s="47" t="s">
        <v>19</v>
      </c>
      <c r="AK517" s="47" t="s">
        <v>35</v>
      </c>
      <c r="AL517" s="47" t="s">
        <v>20</v>
      </c>
      <c r="AM517" s="47" t="s">
        <v>36</v>
      </c>
      <c r="AN517" s="47" t="s">
        <v>21</v>
      </c>
      <c r="AO517" s="47" t="s">
        <v>38</v>
      </c>
      <c r="AP517" s="47" t="s">
        <v>39</v>
      </c>
      <c r="AQ517" s="41"/>
      <c r="AR517" s="41"/>
      <c r="AS517" s="41"/>
      <c r="AT517" s="41"/>
      <c r="AU517" s="41"/>
      <c r="AV517" s="41"/>
      <c r="AW517" s="41"/>
      <c r="AX517" s="41"/>
      <c r="AY517" s="217" t="s">
        <v>83</v>
      </c>
      <c r="AZ517" s="217" t="s">
        <v>107</v>
      </c>
      <c r="BA517" s="47" t="s">
        <v>32</v>
      </c>
      <c r="BB517" s="47" t="s">
        <v>33</v>
      </c>
      <c r="BC517" s="47" t="s">
        <v>34</v>
      </c>
      <c r="BD517" s="47" t="s">
        <v>19</v>
      </c>
      <c r="BE517" s="47" t="s">
        <v>35</v>
      </c>
      <c r="BF517" s="47" t="s">
        <v>20</v>
      </c>
      <c r="BG517" s="47" t="s">
        <v>36</v>
      </c>
      <c r="BH517" s="47" t="s">
        <v>21</v>
      </c>
      <c r="BI517" s="47" t="s">
        <v>38</v>
      </c>
      <c r="BJ517" s="47" t="s">
        <v>39</v>
      </c>
      <c r="BK517" s="41"/>
      <c r="BL517" s="41"/>
      <c r="BM517" s="41"/>
      <c r="BN517" s="41"/>
      <c r="BO517" s="41"/>
      <c r="BP517" s="41"/>
      <c r="BQ517" s="41"/>
      <c r="BR517" s="41"/>
      <c r="BS517" s="217" t="s">
        <v>83</v>
      </c>
      <c r="BT517" s="217" t="s">
        <v>107</v>
      </c>
      <c r="BU517" s="47" t="s">
        <v>32</v>
      </c>
      <c r="BV517" s="47" t="s">
        <v>33</v>
      </c>
      <c r="BW517" s="47" t="s">
        <v>34</v>
      </c>
      <c r="BX517" s="47" t="s">
        <v>19</v>
      </c>
      <c r="BY517" s="47" t="s">
        <v>35</v>
      </c>
      <c r="BZ517" s="47" t="s">
        <v>20</v>
      </c>
      <c r="CA517" s="47" t="s">
        <v>36</v>
      </c>
      <c r="CB517" s="47" t="s">
        <v>21</v>
      </c>
      <c r="CC517" s="47" t="s">
        <v>38</v>
      </c>
      <c r="CD517" s="47" t="s">
        <v>39</v>
      </c>
      <c r="CE517" s="41"/>
      <c r="CF517" s="40"/>
      <c r="CG517" s="40"/>
      <c r="CH517" s="40"/>
      <c r="CI517" s="40"/>
      <c r="CJ517" s="40"/>
      <c r="CK517" s="40"/>
      <c r="CL517" s="40"/>
      <c r="CM517" s="41"/>
      <c r="CN517" s="41"/>
      <c r="CO517" s="41"/>
      <c r="CP517" s="41"/>
      <c r="CQ517" s="217" t="s">
        <v>77</v>
      </c>
      <c r="CR517" s="47"/>
      <c r="CS517" s="47" t="s">
        <v>32</v>
      </c>
      <c r="CT517" s="47" t="s">
        <v>33</v>
      </c>
      <c r="CU517" s="47" t="s">
        <v>34</v>
      </c>
      <c r="CV517" s="47" t="s">
        <v>19</v>
      </c>
      <c r="CW517" s="47" t="s">
        <v>35</v>
      </c>
      <c r="CX517" s="47" t="s">
        <v>20</v>
      </c>
      <c r="CY517" s="47" t="s">
        <v>36</v>
      </c>
      <c r="CZ517" s="47" t="s">
        <v>21</v>
      </c>
      <c r="DA517" s="47" t="s">
        <v>38</v>
      </c>
      <c r="DB517" s="47" t="s">
        <v>39</v>
      </c>
      <c r="DC517" s="41"/>
      <c r="DD517" s="40"/>
      <c r="DE517" s="41"/>
      <c r="DF517" s="41"/>
      <c r="DG517" s="41"/>
      <c r="DH517" s="40"/>
      <c r="DI517" s="40"/>
    </row>
    <row r="518" spans="1:113">
      <c r="A518" s="49" t="str">
        <f>A$14</f>
        <v>Container</v>
      </c>
      <c r="B518" s="50" t="str">
        <f t="shared" ref="B518:B526" si="248">B237</f>
        <v>1,000 teu</v>
      </c>
      <c r="C518" s="190">
        <f t="shared" ref="C518:C526" si="249">J14</f>
        <v>15.4</v>
      </c>
      <c r="D518" s="190">
        <f t="shared" ref="D518:D526" si="250">K14</f>
        <v>14.8</v>
      </c>
      <c r="E518" s="190">
        <f t="shared" ref="E518:E526" si="251">L14</f>
        <v>14.200000000000001</v>
      </c>
      <c r="F518" s="190">
        <f t="shared" ref="F518:F526" si="252">M14</f>
        <v>13.600000000000001</v>
      </c>
      <c r="G518" s="190">
        <f t="shared" ref="G518:G526" si="253">N14</f>
        <v>13.000000000000002</v>
      </c>
      <c r="H518" s="190">
        <f t="shared" ref="H518:H526" si="254">O14</f>
        <v>12.400000000000002</v>
      </c>
      <c r="I518" s="190">
        <f t="shared" ref="I518:I526" si="255">P14</f>
        <v>11.800000000000002</v>
      </c>
      <c r="J518" s="190">
        <f t="shared" ref="J518:J526" si="256">Q14</f>
        <v>11.200000000000003</v>
      </c>
      <c r="K518" s="190">
        <f t="shared" ref="K518:K526" si="257">R14</f>
        <v>10.600000000000003</v>
      </c>
      <c r="L518" s="190">
        <f t="shared" ref="L518:L526" si="258">S14</f>
        <v>10.000000000000004</v>
      </c>
      <c r="M518" s="41"/>
      <c r="N518" s="49" t="str">
        <f>$A518</f>
        <v>Container</v>
      </c>
      <c r="O518" s="50" t="str">
        <f t="shared" ref="O518:O526" si="259">B518</f>
        <v>1,000 teu</v>
      </c>
      <c r="P518" s="193">
        <f t="shared" ref="P518:P526" si="260">IF(E86="","",E86-$D86)</f>
        <v>0</v>
      </c>
      <c r="Q518" s="193">
        <f t="shared" ref="Q518:Q526" si="261">IF(F86="","",F86-$D86)</f>
        <v>0</v>
      </c>
      <c r="R518" s="193">
        <f t="shared" ref="R518:R526" si="262">IF(G86="","",G86-$D86)</f>
        <v>0</v>
      </c>
      <c r="S518" s="193">
        <f t="shared" ref="S518:S526" si="263">IF(H86="","",H86-$D86)</f>
        <v>0</v>
      </c>
      <c r="T518" s="193">
        <f t="shared" ref="T518:T526" si="264">IF(I86="","",I86-$D86)</f>
        <v>0</v>
      </c>
      <c r="U518" s="193">
        <f t="shared" ref="U518:U526" si="265">IF(J86="","",J86-$D86)</f>
        <v>0</v>
      </c>
      <c r="V518" s="193">
        <f t="shared" ref="V518:V526" si="266">IF(K86="","",K86-$D86)</f>
        <v>0</v>
      </c>
      <c r="W518" s="193">
        <f t="shared" ref="W518:W526" si="267">IF(L86="","",L86-$D86)</f>
        <v>0</v>
      </c>
      <c r="X518" s="193">
        <f t="shared" ref="X518:X526" si="268">IF(M86="","",M86-$D86)</f>
        <v>0</v>
      </c>
      <c r="Y518" s="193">
        <f t="shared" ref="Y518:Y526" si="269">IF(N86="","",N86-$D86)</f>
        <v>0</v>
      </c>
      <c r="Z518" s="41"/>
      <c r="AA518" s="41"/>
      <c r="AB518" s="41"/>
      <c r="AC518" s="41"/>
      <c r="AD518" s="41"/>
      <c r="AE518" s="49" t="str">
        <f>$A518</f>
        <v>Container</v>
      </c>
      <c r="AF518" s="50" t="str">
        <f t="shared" ref="AF518:AF526" si="270">O518</f>
        <v>1,000 teu</v>
      </c>
      <c r="AG518" s="193">
        <f t="shared" ref="AG518:AG526" si="271">IF(P86="","",P86-$O86)</f>
        <v>0</v>
      </c>
      <c r="AH518" s="193">
        <f t="shared" ref="AH518:AH526" si="272">IF(Q86="","",Q86-$O86)</f>
        <v>0</v>
      </c>
      <c r="AI518" s="193">
        <f t="shared" ref="AI518:AI526" si="273">IF(R86="","",R86-$O86)</f>
        <v>0</v>
      </c>
      <c r="AJ518" s="193">
        <f t="shared" ref="AJ518:AJ526" si="274">IF(S86="","",S86-$O86)</f>
        <v>0</v>
      </c>
      <c r="AK518" s="193">
        <f t="shared" ref="AK518:AK526" si="275">IF(T86="","",T86-$O86)</f>
        <v>0</v>
      </c>
      <c r="AL518" s="193">
        <f t="shared" ref="AL518:AL526" si="276">IF(U86="","",U86-$O86)</f>
        <v>0</v>
      </c>
      <c r="AM518" s="193">
        <f t="shared" ref="AM518:AM526" si="277">IF(V86="","",V86-$O86)</f>
        <v>0</v>
      </c>
      <c r="AN518" s="193">
        <f t="shared" ref="AN518:AN526" si="278">IF(W86="","",W86-$O86)</f>
        <v>0</v>
      </c>
      <c r="AO518" s="193">
        <f t="shared" ref="AO518:AO526" si="279">IF(X86="","",X86-$O86)</f>
        <v>1</v>
      </c>
      <c r="AP518" s="193">
        <f t="shared" ref="AP518:AP526" si="280">IF(Y86="","",Y86-$O86)</f>
        <v>2</v>
      </c>
      <c r="AQ518" s="41"/>
      <c r="AR518" s="41"/>
      <c r="AS518" s="41"/>
      <c r="AT518" s="41"/>
      <c r="AU518" s="41"/>
      <c r="AV518" s="41"/>
      <c r="AW518" s="41"/>
      <c r="AX518" s="41"/>
      <c r="AY518" s="49" t="str">
        <f>$A518</f>
        <v>Container</v>
      </c>
      <c r="AZ518" s="50" t="str">
        <f t="shared" ref="AZ518:AZ526" si="281">AF518</f>
        <v>1,000 teu</v>
      </c>
      <c r="BA518" s="193">
        <f t="shared" ref="BA518:BA526" si="282">IF(AA86="","",AA86-$Z86)</f>
        <v>0</v>
      </c>
      <c r="BB518" s="193">
        <f t="shared" ref="BB518:BB526" si="283">IF(AB86="","",AB86-$Z86)</f>
        <v>0</v>
      </c>
      <c r="BC518" s="193">
        <f t="shared" ref="BC518:BC526" si="284">IF(AC86="","",AC86-$Z86)</f>
        <v>0</v>
      </c>
      <c r="BD518" s="193">
        <f t="shared" ref="BD518:BD526" si="285">IF(AD86="","",AD86-$Z86)</f>
        <v>0</v>
      </c>
      <c r="BE518" s="193">
        <f t="shared" ref="BE518:BE526" si="286">IF(AE86="","",AE86-$Z86)</f>
        <v>0</v>
      </c>
      <c r="BF518" s="193">
        <f t="shared" ref="BF518:BF526" si="287">IF(AF86="","",AF86-$Z86)</f>
        <v>1</v>
      </c>
      <c r="BG518" s="193">
        <f t="shared" ref="BG518:BG526" si="288">IF(AG86="","",AG86-$Z86)</f>
        <v>2</v>
      </c>
      <c r="BH518" s="193">
        <f t="shared" ref="BH518:BH526" si="289">IF(AH86="","",AH86-$Z86)</f>
        <v>2</v>
      </c>
      <c r="BI518" s="193">
        <f t="shared" ref="BI518:BI526" si="290">IF(AI86="","",AI86-$Z86)</f>
        <v>3</v>
      </c>
      <c r="BJ518" s="193">
        <f t="shared" ref="BJ518:BJ526" si="291">IF(AJ86="","",AJ86-$Z86)</f>
        <v>4</v>
      </c>
      <c r="BK518" s="41"/>
      <c r="BL518" s="41"/>
      <c r="BM518" s="41"/>
      <c r="BN518" s="41"/>
      <c r="BO518" s="41"/>
      <c r="BP518" s="41"/>
      <c r="BQ518" s="41"/>
      <c r="BR518" s="41"/>
      <c r="BS518" s="49" t="str">
        <f>$A518</f>
        <v>Container</v>
      </c>
      <c r="BT518" s="50" t="str">
        <f t="shared" ref="BT518:BT526" si="292">AZ518</f>
        <v>1,000 teu</v>
      </c>
      <c r="BU518" s="193">
        <f t="shared" ref="BU518:BU526" si="293">IF(AL86="","",AL86-$AK86)</f>
        <v>0</v>
      </c>
      <c r="BV518" s="193">
        <f t="shared" ref="BV518:BV526" si="294">IF(AM86="","",AM86-$AK86)</f>
        <v>0</v>
      </c>
      <c r="BW518" s="193">
        <f t="shared" ref="BW518:BW526" si="295">IF(AN86="","",AN86-$AK86)</f>
        <v>0</v>
      </c>
      <c r="BX518" s="193">
        <f t="shared" ref="BX518:BX526" si="296">IF(AO86="","",AO86-$AK86)</f>
        <v>1</v>
      </c>
      <c r="BY518" s="193">
        <f t="shared" ref="BY518:BY526" si="297">IF(AP86="","",AP86-$AK86)</f>
        <v>1</v>
      </c>
      <c r="BZ518" s="193">
        <f t="shared" ref="BZ518:BZ526" si="298">IF(AQ86="","",AQ86-$AK86)</f>
        <v>2</v>
      </c>
      <c r="CA518" s="193">
        <f t="shared" ref="CA518:CA526" si="299">IF(AR86="","",AR86-$AK86)</f>
        <v>2</v>
      </c>
      <c r="CB518" s="193">
        <f t="shared" ref="CB518:CB526" si="300">IF(AS86="","",AS86-$AK86)</f>
        <v>3</v>
      </c>
      <c r="CC518" s="193">
        <f t="shared" ref="CC518:CC526" si="301">IF(AT86="","",AT86-$AK86)</f>
        <v>4</v>
      </c>
      <c r="CD518" s="193">
        <f t="shared" ref="CD518:CD526" si="302">IF(AU86="","",AU86-$AK86)</f>
        <v>5</v>
      </c>
      <c r="CE518" s="41"/>
      <c r="CF518" s="40"/>
      <c r="CG518" s="40"/>
      <c r="CH518" s="40"/>
      <c r="CI518" s="40"/>
      <c r="CJ518" s="40"/>
      <c r="CK518" s="40"/>
      <c r="CL518" s="40"/>
      <c r="CM518" s="41"/>
      <c r="CN518" s="41"/>
      <c r="CO518" s="41"/>
      <c r="CP518" s="41"/>
      <c r="CQ518" s="49" t="str">
        <f>$A518</f>
        <v>Container</v>
      </c>
      <c r="CR518" s="50" t="str">
        <f t="shared" ref="CR518:CR526" si="303">O518</f>
        <v>1,000 teu</v>
      </c>
      <c r="CS518" s="193">
        <f t="shared" ref="CS518:CS526" si="304">IF(AW86="","",AW86-$AV86)</f>
        <v>0</v>
      </c>
      <c r="CT518" s="193">
        <f t="shared" ref="CT518:CT526" si="305">IF(AX86="","",AX86-$AV86)</f>
        <v>0</v>
      </c>
      <c r="CU518" s="193">
        <f t="shared" ref="CU518:CU526" si="306">IF(AY86="","",AY86-$AV86)</f>
        <v>0</v>
      </c>
      <c r="CV518" s="193">
        <f t="shared" ref="CV518:CV526" si="307">IF(AZ86="","",AZ86-$AV86)</f>
        <v>1</v>
      </c>
      <c r="CW518" s="193">
        <f t="shared" ref="CW518:CW526" si="308">IF(BA86="","",BA86-$AV86)</f>
        <v>2</v>
      </c>
      <c r="CX518" s="193">
        <f t="shared" ref="CX518:CX526" si="309">IF(BB86="","",BB86-$AV86)</f>
        <v>2</v>
      </c>
      <c r="CY518" s="193">
        <f t="shared" ref="CY518:CY526" si="310">IF(BC86="","",BC86-$AV86)</f>
        <v>3</v>
      </c>
      <c r="CZ518" s="193">
        <f t="shared" ref="CZ518:CZ526" si="311">IF(BD86="","",BD86-$AV86)</f>
        <v>4</v>
      </c>
      <c r="DA518" s="193">
        <f t="shared" ref="DA518:DA526" si="312">IF(BE86="","",BE86-$AV86)</f>
        <v>5</v>
      </c>
      <c r="DB518" s="193">
        <f t="shared" ref="DB518:DB526" si="313">IF(BF86="","",BF86-$AV86)</f>
        <v>6</v>
      </c>
      <c r="DC518" s="41"/>
      <c r="DD518" s="40"/>
      <c r="DE518" s="41"/>
      <c r="DF518" s="41"/>
      <c r="DG518" s="41"/>
      <c r="DH518" s="40"/>
      <c r="DI518" s="40"/>
    </row>
    <row r="519" spans="1:113">
      <c r="A519" s="49"/>
      <c r="B519" s="54" t="str">
        <f t="shared" si="248"/>
        <v>3,000 teu</v>
      </c>
      <c r="C519" s="191">
        <f t="shared" si="249"/>
        <v>18.100000000000001</v>
      </c>
      <c r="D519" s="191">
        <f t="shared" si="250"/>
        <v>17.200000000000003</v>
      </c>
      <c r="E519" s="191">
        <f t="shared" si="251"/>
        <v>16.300000000000004</v>
      </c>
      <c r="F519" s="191">
        <f t="shared" si="252"/>
        <v>15.400000000000004</v>
      </c>
      <c r="G519" s="191">
        <f t="shared" si="253"/>
        <v>14.500000000000004</v>
      </c>
      <c r="H519" s="191">
        <f t="shared" si="254"/>
        <v>13.600000000000003</v>
      </c>
      <c r="I519" s="191">
        <f t="shared" si="255"/>
        <v>12.700000000000003</v>
      </c>
      <c r="J519" s="191">
        <f t="shared" si="256"/>
        <v>11.800000000000002</v>
      </c>
      <c r="K519" s="191">
        <f t="shared" si="257"/>
        <v>10.900000000000002</v>
      </c>
      <c r="L519" s="191">
        <f t="shared" si="258"/>
        <v>10.000000000000002</v>
      </c>
      <c r="M519" s="41"/>
      <c r="N519" s="49"/>
      <c r="O519" s="54" t="str">
        <f t="shared" si="259"/>
        <v>3,000 teu</v>
      </c>
      <c r="P519" s="194">
        <f t="shared" si="260"/>
        <v>0</v>
      </c>
      <c r="Q519" s="194">
        <f t="shared" si="261"/>
        <v>0</v>
      </c>
      <c r="R519" s="194">
        <f t="shared" si="262"/>
        <v>0</v>
      </c>
      <c r="S519" s="194">
        <f t="shared" si="263"/>
        <v>0</v>
      </c>
      <c r="T519" s="194">
        <f t="shared" si="264"/>
        <v>0</v>
      </c>
      <c r="U519" s="194">
        <f t="shared" si="265"/>
        <v>0</v>
      </c>
      <c r="V519" s="194">
        <f t="shared" si="266"/>
        <v>0</v>
      </c>
      <c r="W519" s="194">
        <f t="shared" si="267"/>
        <v>0</v>
      </c>
      <c r="X519" s="194">
        <f t="shared" si="268"/>
        <v>0</v>
      </c>
      <c r="Y519" s="194">
        <f t="shared" si="269"/>
        <v>0</v>
      </c>
      <c r="Z519" s="41"/>
      <c r="AA519" s="41"/>
      <c r="AB519" s="41"/>
      <c r="AC519" s="41"/>
      <c r="AD519" s="41"/>
      <c r="AE519" s="49"/>
      <c r="AF519" s="54" t="str">
        <f t="shared" si="270"/>
        <v>3,000 teu</v>
      </c>
      <c r="AG519" s="194">
        <f t="shared" si="271"/>
        <v>0</v>
      </c>
      <c r="AH519" s="194">
        <f t="shared" si="272"/>
        <v>0</v>
      </c>
      <c r="AI519" s="194">
        <f t="shared" si="273"/>
        <v>0</v>
      </c>
      <c r="AJ519" s="194">
        <f t="shared" si="274"/>
        <v>0</v>
      </c>
      <c r="AK519" s="194">
        <f t="shared" si="275"/>
        <v>0</v>
      </c>
      <c r="AL519" s="194">
        <f t="shared" si="276"/>
        <v>0</v>
      </c>
      <c r="AM519" s="194">
        <f t="shared" si="277"/>
        <v>0</v>
      </c>
      <c r="AN519" s="194">
        <f t="shared" si="278"/>
        <v>1</v>
      </c>
      <c r="AO519" s="194">
        <f t="shared" si="279"/>
        <v>2</v>
      </c>
      <c r="AP519" s="194">
        <f t="shared" si="280"/>
        <v>3</v>
      </c>
      <c r="AQ519" s="41"/>
      <c r="AR519" s="41"/>
      <c r="AS519" s="41"/>
      <c r="AT519" s="41"/>
      <c r="AU519" s="41"/>
      <c r="AV519" s="41"/>
      <c r="AW519" s="41"/>
      <c r="AX519" s="41"/>
      <c r="AY519" s="49"/>
      <c r="AZ519" s="54" t="str">
        <f t="shared" si="281"/>
        <v>3,000 teu</v>
      </c>
      <c r="BA519" s="194">
        <f t="shared" si="282"/>
        <v>0</v>
      </c>
      <c r="BB519" s="194">
        <f t="shared" si="283"/>
        <v>0</v>
      </c>
      <c r="BC519" s="194">
        <f t="shared" si="284"/>
        <v>0</v>
      </c>
      <c r="BD519" s="194">
        <f t="shared" si="285"/>
        <v>0</v>
      </c>
      <c r="BE519" s="194">
        <f t="shared" si="286"/>
        <v>1</v>
      </c>
      <c r="BF519" s="194">
        <f t="shared" si="287"/>
        <v>1</v>
      </c>
      <c r="BG519" s="194">
        <f t="shared" si="288"/>
        <v>2</v>
      </c>
      <c r="BH519" s="194">
        <f t="shared" si="289"/>
        <v>3</v>
      </c>
      <c r="BI519" s="194">
        <f t="shared" si="290"/>
        <v>5</v>
      </c>
      <c r="BJ519" s="194">
        <f t="shared" si="291"/>
        <v>6</v>
      </c>
      <c r="BK519" s="41"/>
      <c r="BL519" s="41"/>
      <c r="BM519" s="41"/>
      <c r="BN519" s="41"/>
      <c r="BO519" s="41"/>
      <c r="BP519" s="41"/>
      <c r="BQ519" s="41"/>
      <c r="BR519" s="41"/>
      <c r="BS519" s="49"/>
      <c r="BT519" s="54" t="str">
        <f t="shared" si="292"/>
        <v>3,000 teu</v>
      </c>
      <c r="BU519" s="194">
        <f t="shared" si="293"/>
        <v>0</v>
      </c>
      <c r="BV519" s="194">
        <f t="shared" si="294"/>
        <v>0</v>
      </c>
      <c r="BW519" s="194">
        <f t="shared" si="295"/>
        <v>0</v>
      </c>
      <c r="BX519" s="194">
        <f t="shared" si="296"/>
        <v>1</v>
      </c>
      <c r="BY519" s="194">
        <f t="shared" si="297"/>
        <v>2</v>
      </c>
      <c r="BZ519" s="194">
        <f t="shared" si="298"/>
        <v>2</v>
      </c>
      <c r="CA519" s="194">
        <f t="shared" si="299"/>
        <v>3</v>
      </c>
      <c r="CB519" s="194">
        <f t="shared" si="300"/>
        <v>5</v>
      </c>
      <c r="CC519" s="194">
        <f t="shared" si="301"/>
        <v>6</v>
      </c>
      <c r="CD519" s="194">
        <f t="shared" si="302"/>
        <v>7</v>
      </c>
      <c r="CE519" s="41"/>
      <c r="CF519" s="40"/>
      <c r="CG519" s="40"/>
      <c r="CH519" s="40"/>
      <c r="CI519" s="40"/>
      <c r="CJ519" s="40"/>
      <c r="CK519" s="40"/>
      <c r="CL519" s="40"/>
      <c r="CM519" s="41"/>
      <c r="CN519" s="41"/>
      <c r="CO519" s="41"/>
      <c r="CP519" s="41"/>
      <c r="CQ519" s="49"/>
      <c r="CR519" s="54" t="str">
        <f t="shared" si="303"/>
        <v>3,000 teu</v>
      </c>
      <c r="CS519" s="194">
        <f t="shared" si="304"/>
        <v>0</v>
      </c>
      <c r="CT519" s="194">
        <f t="shared" si="305"/>
        <v>0</v>
      </c>
      <c r="CU519" s="194">
        <f t="shared" si="306"/>
        <v>1</v>
      </c>
      <c r="CV519" s="194">
        <f t="shared" si="307"/>
        <v>1</v>
      </c>
      <c r="CW519" s="194">
        <f t="shared" si="308"/>
        <v>2</v>
      </c>
      <c r="CX519" s="194">
        <f t="shared" si="309"/>
        <v>3</v>
      </c>
      <c r="CY519" s="194">
        <f t="shared" si="310"/>
        <v>4</v>
      </c>
      <c r="CZ519" s="194">
        <f t="shared" si="311"/>
        <v>5</v>
      </c>
      <c r="DA519" s="194">
        <f t="shared" si="312"/>
        <v>7</v>
      </c>
      <c r="DB519" s="194">
        <f t="shared" si="313"/>
        <v>8</v>
      </c>
      <c r="DC519" s="41"/>
      <c r="DD519" s="40"/>
      <c r="DE519" s="41"/>
      <c r="DF519" s="41"/>
      <c r="DG519" s="41"/>
      <c r="DH519" s="40"/>
      <c r="DI519" s="40"/>
    </row>
    <row r="520" spans="1:113">
      <c r="A520" s="49"/>
      <c r="B520" s="50" t="str">
        <f t="shared" si="248"/>
        <v>6,000 teu</v>
      </c>
      <c r="C520" s="190">
        <f t="shared" si="249"/>
        <v>19</v>
      </c>
      <c r="D520" s="190">
        <f t="shared" si="250"/>
        <v>18</v>
      </c>
      <c r="E520" s="190">
        <f t="shared" si="251"/>
        <v>17</v>
      </c>
      <c r="F520" s="190">
        <f t="shared" si="252"/>
        <v>16</v>
      </c>
      <c r="G520" s="190">
        <f t="shared" si="253"/>
        <v>15</v>
      </c>
      <c r="H520" s="190">
        <f t="shared" si="254"/>
        <v>14</v>
      </c>
      <c r="I520" s="190">
        <f t="shared" si="255"/>
        <v>13</v>
      </c>
      <c r="J520" s="190">
        <f t="shared" si="256"/>
        <v>12</v>
      </c>
      <c r="K520" s="190">
        <f t="shared" si="257"/>
        <v>11</v>
      </c>
      <c r="L520" s="190">
        <f t="shared" si="258"/>
        <v>10</v>
      </c>
      <c r="M520" s="41"/>
      <c r="N520" s="49"/>
      <c r="O520" s="50" t="str">
        <f t="shared" si="259"/>
        <v>6,000 teu</v>
      </c>
      <c r="P520" s="193">
        <f t="shared" si="260"/>
        <v>0</v>
      </c>
      <c r="Q520" s="193">
        <f t="shared" si="261"/>
        <v>0</v>
      </c>
      <c r="R520" s="193">
        <f t="shared" si="262"/>
        <v>0</v>
      </c>
      <c r="S520" s="193">
        <f t="shared" si="263"/>
        <v>0</v>
      </c>
      <c r="T520" s="193">
        <f t="shared" si="264"/>
        <v>0</v>
      </c>
      <c r="U520" s="193">
        <f t="shared" si="265"/>
        <v>0</v>
      </c>
      <c r="V520" s="193">
        <f t="shared" si="266"/>
        <v>0</v>
      </c>
      <c r="W520" s="193">
        <f t="shared" si="267"/>
        <v>0</v>
      </c>
      <c r="X520" s="193">
        <f t="shared" si="268"/>
        <v>0</v>
      </c>
      <c r="Y520" s="193">
        <f t="shared" si="269"/>
        <v>0</v>
      </c>
      <c r="Z520" s="41"/>
      <c r="AA520" s="41"/>
      <c r="AB520" s="41"/>
      <c r="AC520" s="41"/>
      <c r="AD520" s="41"/>
      <c r="AE520" s="49"/>
      <c r="AF520" s="50" t="str">
        <f t="shared" si="270"/>
        <v>6,000 teu</v>
      </c>
      <c r="AG520" s="193">
        <f t="shared" si="271"/>
        <v>0</v>
      </c>
      <c r="AH520" s="193">
        <f t="shared" si="272"/>
        <v>0</v>
      </c>
      <c r="AI520" s="193">
        <f t="shared" si="273"/>
        <v>0</v>
      </c>
      <c r="AJ520" s="193">
        <f t="shared" si="274"/>
        <v>0</v>
      </c>
      <c r="AK520" s="193">
        <f t="shared" si="275"/>
        <v>0</v>
      </c>
      <c r="AL520" s="193">
        <f t="shared" si="276"/>
        <v>0</v>
      </c>
      <c r="AM520" s="193">
        <f t="shared" si="277"/>
        <v>1</v>
      </c>
      <c r="AN520" s="193">
        <f t="shared" si="278"/>
        <v>2</v>
      </c>
      <c r="AO520" s="193">
        <f t="shared" si="279"/>
        <v>4</v>
      </c>
      <c r="AP520" s="193">
        <f t="shared" si="280"/>
        <v>5</v>
      </c>
      <c r="AQ520" s="41"/>
      <c r="AR520" s="41"/>
      <c r="AS520" s="41"/>
      <c r="AT520" s="41"/>
      <c r="AU520" s="41"/>
      <c r="AV520" s="41"/>
      <c r="AW520" s="41"/>
      <c r="AX520" s="41"/>
      <c r="AY520" s="49"/>
      <c r="AZ520" s="50" t="str">
        <f t="shared" si="281"/>
        <v>6,000 teu</v>
      </c>
      <c r="BA520" s="193">
        <f t="shared" si="282"/>
        <v>0</v>
      </c>
      <c r="BB520" s="193">
        <f t="shared" si="283"/>
        <v>0</v>
      </c>
      <c r="BC520" s="193">
        <f t="shared" si="284"/>
        <v>0</v>
      </c>
      <c r="BD520" s="193">
        <f t="shared" si="285"/>
        <v>0</v>
      </c>
      <c r="BE520" s="193">
        <f t="shared" si="286"/>
        <v>1</v>
      </c>
      <c r="BF520" s="193">
        <f t="shared" si="287"/>
        <v>2</v>
      </c>
      <c r="BG520" s="193">
        <f t="shared" si="288"/>
        <v>3</v>
      </c>
      <c r="BH520" s="193">
        <f t="shared" si="289"/>
        <v>4</v>
      </c>
      <c r="BI520" s="193">
        <f t="shared" si="290"/>
        <v>6</v>
      </c>
      <c r="BJ520" s="193">
        <f t="shared" si="291"/>
        <v>8</v>
      </c>
      <c r="BK520" s="41"/>
      <c r="BL520" s="41"/>
      <c r="BM520" s="41"/>
      <c r="BN520" s="41"/>
      <c r="BO520" s="41"/>
      <c r="BP520" s="41"/>
      <c r="BQ520" s="41"/>
      <c r="BR520" s="41"/>
      <c r="BS520" s="49"/>
      <c r="BT520" s="50" t="str">
        <f t="shared" si="292"/>
        <v>6,000 teu</v>
      </c>
      <c r="BU520" s="193">
        <f t="shared" si="293"/>
        <v>0</v>
      </c>
      <c r="BV520" s="193">
        <f t="shared" si="294"/>
        <v>0</v>
      </c>
      <c r="BW520" s="193">
        <f t="shared" si="295"/>
        <v>0</v>
      </c>
      <c r="BX520" s="193">
        <f t="shared" si="296"/>
        <v>1</v>
      </c>
      <c r="BY520" s="193">
        <f t="shared" si="297"/>
        <v>2</v>
      </c>
      <c r="BZ520" s="193">
        <f t="shared" si="298"/>
        <v>3</v>
      </c>
      <c r="CA520" s="193">
        <f t="shared" si="299"/>
        <v>4</v>
      </c>
      <c r="CB520" s="193">
        <f t="shared" si="300"/>
        <v>5</v>
      </c>
      <c r="CC520" s="193">
        <f t="shared" si="301"/>
        <v>7</v>
      </c>
      <c r="CD520" s="193">
        <f t="shared" si="302"/>
        <v>9</v>
      </c>
      <c r="CE520" s="41"/>
      <c r="CF520" s="40"/>
      <c r="CG520" s="40"/>
      <c r="CH520" s="40"/>
      <c r="CI520" s="40"/>
      <c r="CJ520" s="40"/>
      <c r="CK520" s="40"/>
      <c r="CL520" s="40"/>
      <c r="CM520" s="41"/>
      <c r="CN520" s="41"/>
      <c r="CO520" s="41"/>
      <c r="CP520" s="41"/>
      <c r="CQ520" s="49"/>
      <c r="CR520" s="50" t="str">
        <f t="shared" si="303"/>
        <v>6,000 teu</v>
      </c>
      <c r="CS520" s="193">
        <f t="shared" si="304"/>
        <v>0</v>
      </c>
      <c r="CT520" s="193">
        <f t="shared" si="305"/>
        <v>0</v>
      </c>
      <c r="CU520" s="193">
        <f t="shared" si="306"/>
        <v>1</v>
      </c>
      <c r="CV520" s="193">
        <f t="shared" si="307"/>
        <v>2</v>
      </c>
      <c r="CW520" s="193">
        <f t="shared" si="308"/>
        <v>3</v>
      </c>
      <c r="CX520" s="193">
        <f t="shared" si="309"/>
        <v>4</v>
      </c>
      <c r="CY520" s="193">
        <f t="shared" si="310"/>
        <v>5</v>
      </c>
      <c r="CZ520" s="193">
        <f t="shared" si="311"/>
        <v>6</v>
      </c>
      <c r="DA520" s="193">
        <f t="shared" si="312"/>
        <v>8</v>
      </c>
      <c r="DB520" s="193">
        <f t="shared" si="313"/>
        <v>10</v>
      </c>
      <c r="DC520" s="41"/>
      <c r="DD520" s="40"/>
      <c r="DE520" s="41"/>
      <c r="DF520" s="41"/>
      <c r="DG520" s="41"/>
      <c r="DH520" s="40"/>
      <c r="DI520" s="40"/>
    </row>
    <row r="521" spans="1:113">
      <c r="A521" s="49"/>
      <c r="B521" s="54" t="str">
        <f t="shared" si="248"/>
        <v>9,000 teu</v>
      </c>
      <c r="C521" s="191">
        <f t="shared" si="249"/>
        <v>19</v>
      </c>
      <c r="D521" s="191">
        <f t="shared" si="250"/>
        <v>18</v>
      </c>
      <c r="E521" s="191">
        <f t="shared" si="251"/>
        <v>17</v>
      </c>
      <c r="F521" s="191">
        <f t="shared" si="252"/>
        <v>16</v>
      </c>
      <c r="G521" s="191">
        <f t="shared" si="253"/>
        <v>15</v>
      </c>
      <c r="H521" s="191">
        <f t="shared" si="254"/>
        <v>14</v>
      </c>
      <c r="I521" s="191">
        <f t="shared" si="255"/>
        <v>13</v>
      </c>
      <c r="J521" s="191">
        <f t="shared" si="256"/>
        <v>12</v>
      </c>
      <c r="K521" s="191">
        <f t="shared" si="257"/>
        <v>11</v>
      </c>
      <c r="L521" s="191">
        <f t="shared" si="258"/>
        <v>10</v>
      </c>
      <c r="M521" s="41"/>
      <c r="N521" s="49"/>
      <c r="O521" s="54" t="str">
        <f t="shared" si="259"/>
        <v>9,000 teu</v>
      </c>
      <c r="P521" s="194">
        <f t="shared" si="260"/>
        <v>0</v>
      </c>
      <c r="Q521" s="194">
        <f t="shared" si="261"/>
        <v>0</v>
      </c>
      <c r="R521" s="194">
        <f t="shared" si="262"/>
        <v>0</v>
      </c>
      <c r="S521" s="194">
        <f t="shared" si="263"/>
        <v>0</v>
      </c>
      <c r="T521" s="194">
        <f t="shared" si="264"/>
        <v>0</v>
      </c>
      <c r="U521" s="194">
        <f t="shared" si="265"/>
        <v>0</v>
      </c>
      <c r="V521" s="194">
        <f t="shared" si="266"/>
        <v>0</v>
      </c>
      <c r="W521" s="194">
        <f t="shared" si="267"/>
        <v>0</v>
      </c>
      <c r="X521" s="194">
        <f t="shared" si="268"/>
        <v>0</v>
      </c>
      <c r="Y521" s="194">
        <f t="shared" si="269"/>
        <v>0</v>
      </c>
      <c r="Z521" s="41"/>
      <c r="AA521" s="41"/>
      <c r="AB521" s="41"/>
      <c r="AC521" s="41"/>
      <c r="AD521" s="41"/>
      <c r="AE521" s="49"/>
      <c r="AF521" s="54" t="str">
        <f t="shared" si="270"/>
        <v>9,000 teu</v>
      </c>
      <c r="AG521" s="194">
        <f t="shared" si="271"/>
        <v>0</v>
      </c>
      <c r="AH521" s="194">
        <f t="shared" si="272"/>
        <v>0</v>
      </c>
      <c r="AI521" s="194">
        <f t="shared" si="273"/>
        <v>0</v>
      </c>
      <c r="AJ521" s="194">
        <f t="shared" si="274"/>
        <v>0</v>
      </c>
      <c r="AK521" s="194">
        <f t="shared" si="275"/>
        <v>0</v>
      </c>
      <c r="AL521" s="194">
        <f t="shared" si="276"/>
        <v>1</v>
      </c>
      <c r="AM521" s="194">
        <f t="shared" si="277"/>
        <v>2</v>
      </c>
      <c r="AN521" s="194">
        <f t="shared" si="278"/>
        <v>3</v>
      </c>
      <c r="AO521" s="194">
        <f t="shared" si="279"/>
        <v>4</v>
      </c>
      <c r="AP521" s="194">
        <f t="shared" si="280"/>
        <v>6</v>
      </c>
      <c r="AQ521" s="41"/>
      <c r="AR521" s="41"/>
      <c r="AS521" s="41"/>
      <c r="AT521" s="41"/>
      <c r="AU521" s="41"/>
      <c r="AV521" s="41"/>
      <c r="AW521" s="41"/>
      <c r="AX521" s="41"/>
      <c r="AY521" s="49"/>
      <c r="AZ521" s="54" t="str">
        <f t="shared" si="281"/>
        <v>9,000 teu</v>
      </c>
      <c r="BA521" s="194">
        <f t="shared" si="282"/>
        <v>0</v>
      </c>
      <c r="BB521" s="194">
        <f t="shared" si="283"/>
        <v>0</v>
      </c>
      <c r="BC521" s="194">
        <f t="shared" si="284"/>
        <v>0</v>
      </c>
      <c r="BD521" s="194">
        <f t="shared" si="285"/>
        <v>1</v>
      </c>
      <c r="BE521" s="194">
        <f t="shared" si="286"/>
        <v>2</v>
      </c>
      <c r="BF521" s="194">
        <f t="shared" si="287"/>
        <v>3</v>
      </c>
      <c r="BG521" s="194">
        <f t="shared" si="288"/>
        <v>4</v>
      </c>
      <c r="BH521" s="194">
        <f t="shared" si="289"/>
        <v>5</v>
      </c>
      <c r="BI521" s="194">
        <f t="shared" si="290"/>
        <v>6</v>
      </c>
      <c r="BJ521" s="194">
        <f t="shared" si="291"/>
        <v>8</v>
      </c>
      <c r="BK521" s="41"/>
      <c r="BL521" s="41"/>
      <c r="BM521" s="41"/>
      <c r="BN521" s="41"/>
      <c r="BO521" s="41"/>
      <c r="BP521" s="41"/>
      <c r="BQ521" s="41"/>
      <c r="BR521" s="41"/>
      <c r="BS521" s="49"/>
      <c r="BT521" s="54" t="str">
        <f t="shared" si="292"/>
        <v>9,000 teu</v>
      </c>
      <c r="BU521" s="194">
        <f t="shared" si="293"/>
        <v>0</v>
      </c>
      <c r="BV521" s="194">
        <f t="shared" si="294"/>
        <v>0</v>
      </c>
      <c r="BW521" s="194">
        <f t="shared" si="295"/>
        <v>1</v>
      </c>
      <c r="BX521" s="194">
        <f t="shared" si="296"/>
        <v>1</v>
      </c>
      <c r="BY521" s="194">
        <f t="shared" si="297"/>
        <v>2</v>
      </c>
      <c r="BZ521" s="194">
        <f t="shared" si="298"/>
        <v>3</v>
      </c>
      <c r="CA521" s="194">
        <f t="shared" si="299"/>
        <v>4</v>
      </c>
      <c r="CB521" s="194">
        <f t="shared" si="300"/>
        <v>6</v>
      </c>
      <c r="CC521" s="194">
        <f t="shared" si="301"/>
        <v>7</v>
      </c>
      <c r="CD521" s="194">
        <f t="shared" si="302"/>
        <v>9</v>
      </c>
      <c r="CE521" s="41"/>
      <c r="CF521" s="40"/>
      <c r="CG521" s="40"/>
      <c r="CH521" s="40"/>
      <c r="CI521" s="40"/>
      <c r="CJ521" s="40"/>
      <c r="CK521" s="40"/>
      <c r="CL521" s="40"/>
      <c r="CM521" s="41"/>
      <c r="CN521" s="41"/>
      <c r="CO521" s="41"/>
      <c r="CP521" s="41"/>
      <c r="CQ521" s="49"/>
      <c r="CR521" s="54" t="str">
        <f t="shared" si="303"/>
        <v>9,000 teu</v>
      </c>
      <c r="CS521" s="194">
        <f t="shared" si="304"/>
        <v>0</v>
      </c>
      <c r="CT521" s="194">
        <f t="shared" si="305"/>
        <v>0</v>
      </c>
      <c r="CU521" s="194">
        <f t="shared" si="306"/>
        <v>1</v>
      </c>
      <c r="CV521" s="194">
        <f t="shared" si="307"/>
        <v>2</v>
      </c>
      <c r="CW521" s="194">
        <f t="shared" si="308"/>
        <v>3</v>
      </c>
      <c r="CX521" s="194">
        <f t="shared" si="309"/>
        <v>4</v>
      </c>
      <c r="CY521" s="194">
        <f t="shared" si="310"/>
        <v>5</v>
      </c>
      <c r="CZ521" s="194">
        <f t="shared" si="311"/>
        <v>6</v>
      </c>
      <c r="DA521" s="194">
        <f t="shared" si="312"/>
        <v>8</v>
      </c>
      <c r="DB521" s="194">
        <f t="shared" si="313"/>
        <v>10</v>
      </c>
      <c r="DC521" s="41"/>
      <c r="DD521" s="40"/>
      <c r="DE521" s="41"/>
      <c r="DF521" s="41"/>
      <c r="DG521" s="41"/>
      <c r="DH521" s="40"/>
      <c r="DI521" s="40"/>
    </row>
    <row r="522" spans="1:113">
      <c r="A522" s="49"/>
      <c r="B522" s="50" t="str">
        <f t="shared" si="248"/>
        <v>14,000 teu</v>
      </c>
      <c r="C522" s="190">
        <f t="shared" si="249"/>
        <v>19</v>
      </c>
      <c r="D522" s="190">
        <f t="shared" si="250"/>
        <v>18</v>
      </c>
      <c r="E522" s="190">
        <f t="shared" si="251"/>
        <v>17</v>
      </c>
      <c r="F522" s="190">
        <f t="shared" si="252"/>
        <v>16</v>
      </c>
      <c r="G522" s="190">
        <f t="shared" si="253"/>
        <v>15</v>
      </c>
      <c r="H522" s="190">
        <f t="shared" si="254"/>
        <v>14</v>
      </c>
      <c r="I522" s="190">
        <f t="shared" si="255"/>
        <v>13</v>
      </c>
      <c r="J522" s="190">
        <f t="shared" si="256"/>
        <v>12</v>
      </c>
      <c r="K522" s="190">
        <f t="shared" si="257"/>
        <v>11</v>
      </c>
      <c r="L522" s="190">
        <f t="shared" si="258"/>
        <v>10</v>
      </c>
      <c r="M522" s="41"/>
      <c r="N522" s="49"/>
      <c r="O522" s="50" t="str">
        <f t="shared" si="259"/>
        <v>14,000 teu</v>
      </c>
      <c r="P522" s="193">
        <f t="shared" si="260"/>
        <v>0</v>
      </c>
      <c r="Q522" s="193">
        <f t="shared" si="261"/>
        <v>0</v>
      </c>
      <c r="R522" s="193">
        <f t="shared" si="262"/>
        <v>0</v>
      </c>
      <c r="S522" s="193">
        <f t="shared" si="263"/>
        <v>0</v>
      </c>
      <c r="T522" s="193">
        <f t="shared" si="264"/>
        <v>0</v>
      </c>
      <c r="U522" s="193">
        <f t="shared" si="265"/>
        <v>0</v>
      </c>
      <c r="V522" s="193">
        <f t="shared" si="266"/>
        <v>0</v>
      </c>
      <c r="W522" s="193">
        <f t="shared" si="267"/>
        <v>0</v>
      </c>
      <c r="X522" s="193">
        <f t="shared" si="268"/>
        <v>0</v>
      </c>
      <c r="Y522" s="193">
        <f t="shared" si="269"/>
        <v>1</v>
      </c>
      <c r="Z522" s="41"/>
      <c r="AA522" s="41"/>
      <c r="AB522" s="41"/>
      <c r="AC522" s="41"/>
      <c r="AD522" s="41"/>
      <c r="AE522" s="49"/>
      <c r="AF522" s="50" t="str">
        <f t="shared" si="270"/>
        <v>14,000 teu</v>
      </c>
      <c r="AG522" s="193">
        <f t="shared" si="271"/>
        <v>0</v>
      </c>
      <c r="AH522" s="193">
        <f t="shared" si="272"/>
        <v>0</v>
      </c>
      <c r="AI522" s="193">
        <f t="shared" si="273"/>
        <v>0</v>
      </c>
      <c r="AJ522" s="193">
        <f t="shared" si="274"/>
        <v>0</v>
      </c>
      <c r="AK522" s="193">
        <f t="shared" si="275"/>
        <v>1</v>
      </c>
      <c r="AL522" s="193">
        <f t="shared" si="276"/>
        <v>2</v>
      </c>
      <c r="AM522" s="193">
        <f t="shared" si="277"/>
        <v>3</v>
      </c>
      <c r="AN522" s="193">
        <f t="shared" si="278"/>
        <v>4</v>
      </c>
      <c r="AO522" s="193">
        <f t="shared" si="279"/>
        <v>6</v>
      </c>
      <c r="AP522" s="193">
        <f t="shared" si="280"/>
        <v>8</v>
      </c>
      <c r="AQ522" s="41"/>
      <c r="AR522" s="41"/>
      <c r="AS522" s="41"/>
      <c r="AT522" s="41"/>
      <c r="AU522" s="41"/>
      <c r="AV522" s="41"/>
      <c r="AW522" s="41"/>
      <c r="AX522" s="41"/>
      <c r="AY522" s="49"/>
      <c r="AZ522" s="50" t="str">
        <f t="shared" si="281"/>
        <v>14,000 teu</v>
      </c>
      <c r="BA522" s="193">
        <f t="shared" si="282"/>
        <v>0</v>
      </c>
      <c r="BB522" s="193">
        <f t="shared" si="283"/>
        <v>0</v>
      </c>
      <c r="BC522" s="193">
        <f t="shared" si="284"/>
        <v>0</v>
      </c>
      <c r="BD522" s="193">
        <f t="shared" si="285"/>
        <v>1</v>
      </c>
      <c r="BE522" s="193">
        <f t="shared" si="286"/>
        <v>2</v>
      </c>
      <c r="BF522" s="193">
        <f t="shared" si="287"/>
        <v>3</v>
      </c>
      <c r="BG522" s="193">
        <f t="shared" si="288"/>
        <v>5</v>
      </c>
      <c r="BH522" s="193">
        <f t="shared" si="289"/>
        <v>6</v>
      </c>
      <c r="BI522" s="193">
        <f t="shared" si="290"/>
        <v>8</v>
      </c>
      <c r="BJ522" s="193">
        <f t="shared" si="291"/>
        <v>11</v>
      </c>
      <c r="BK522" s="41"/>
      <c r="BL522" s="41"/>
      <c r="BM522" s="41"/>
      <c r="BN522" s="41"/>
      <c r="BO522" s="41"/>
      <c r="BP522" s="41"/>
      <c r="BQ522" s="41"/>
      <c r="BR522" s="41"/>
      <c r="BS522" s="49"/>
      <c r="BT522" s="50" t="str">
        <f t="shared" si="292"/>
        <v>14,000 teu</v>
      </c>
      <c r="BU522" s="193">
        <f t="shared" si="293"/>
        <v>0</v>
      </c>
      <c r="BV522" s="193">
        <f t="shared" si="294"/>
        <v>0</v>
      </c>
      <c r="BW522" s="193">
        <f t="shared" si="295"/>
        <v>1</v>
      </c>
      <c r="BX522" s="193">
        <f t="shared" si="296"/>
        <v>2</v>
      </c>
      <c r="BY522" s="193">
        <f t="shared" si="297"/>
        <v>3</v>
      </c>
      <c r="BZ522" s="193">
        <f t="shared" si="298"/>
        <v>4</v>
      </c>
      <c r="CA522" s="193">
        <f t="shared" si="299"/>
        <v>6</v>
      </c>
      <c r="CB522" s="193">
        <f t="shared" si="300"/>
        <v>7</v>
      </c>
      <c r="CC522" s="193">
        <f t="shared" si="301"/>
        <v>9</v>
      </c>
      <c r="CD522" s="193">
        <f t="shared" si="302"/>
        <v>12</v>
      </c>
      <c r="CE522" s="41"/>
      <c r="CF522" s="40"/>
      <c r="CG522" s="40"/>
      <c r="CH522" s="40"/>
      <c r="CI522" s="40"/>
      <c r="CJ522" s="40"/>
      <c r="CK522" s="40"/>
      <c r="CL522" s="40"/>
      <c r="CM522" s="41"/>
      <c r="CN522" s="41"/>
      <c r="CO522" s="41"/>
      <c r="CP522" s="41"/>
      <c r="CQ522" s="49"/>
      <c r="CR522" s="50" t="str">
        <f t="shared" si="303"/>
        <v>14,000 teu</v>
      </c>
      <c r="CS522" s="193">
        <f t="shared" si="304"/>
        <v>0</v>
      </c>
      <c r="CT522" s="193">
        <f t="shared" si="305"/>
        <v>1</v>
      </c>
      <c r="CU522" s="193">
        <f t="shared" si="306"/>
        <v>1</v>
      </c>
      <c r="CV522" s="193">
        <f t="shared" si="307"/>
        <v>2</v>
      </c>
      <c r="CW522" s="193">
        <f t="shared" si="308"/>
        <v>4</v>
      </c>
      <c r="CX522" s="193">
        <f t="shared" si="309"/>
        <v>5</v>
      </c>
      <c r="CY522" s="193">
        <f t="shared" si="310"/>
        <v>6</v>
      </c>
      <c r="CZ522" s="193">
        <f t="shared" si="311"/>
        <v>8</v>
      </c>
      <c r="DA522" s="193">
        <f t="shared" si="312"/>
        <v>10</v>
      </c>
      <c r="DB522" s="193">
        <f t="shared" si="313"/>
        <v>13</v>
      </c>
      <c r="DC522" s="41"/>
      <c r="DD522" s="40"/>
      <c r="DE522" s="41"/>
      <c r="DF522" s="41"/>
      <c r="DG522" s="41"/>
      <c r="DH522" s="40"/>
      <c r="DI522" s="40"/>
    </row>
    <row r="523" spans="1:113">
      <c r="A523" s="189"/>
      <c r="B523" s="54" t="str">
        <f t="shared" si="248"/>
        <v>17,000 teu</v>
      </c>
      <c r="C523" s="191">
        <f t="shared" si="249"/>
        <v>19</v>
      </c>
      <c r="D523" s="191">
        <f t="shared" si="250"/>
        <v>18</v>
      </c>
      <c r="E523" s="191">
        <f t="shared" si="251"/>
        <v>17</v>
      </c>
      <c r="F523" s="191">
        <f t="shared" si="252"/>
        <v>16</v>
      </c>
      <c r="G523" s="191">
        <f t="shared" si="253"/>
        <v>15</v>
      </c>
      <c r="H523" s="191">
        <f t="shared" si="254"/>
        <v>14</v>
      </c>
      <c r="I523" s="191">
        <f t="shared" si="255"/>
        <v>13</v>
      </c>
      <c r="J523" s="191">
        <f t="shared" si="256"/>
        <v>12</v>
      </c>
      <c r="K523" s="191">
        <f t="shared" si="257"/>
        <v>11</v>
      </c>
      <c r="L523" s="191">
        <f t="shared" si="258"/>
        <v>10</v>
      </c>
      <c r="M523" s="41"/>
      <c r="N523" s="189"/>
      <c r="O523" s="54" t="str">
        <f t="shared" si="259"/>
        <v>17,000 teu</v>
      </c>
      <c r="P523" s="194">
        <f t="shared" si="260"/>
        <v>0</v>
      </c>
      <c r="Q523" s="194">
        <f t="shared" si="261"/>
        <v>0</v>
      </c>
      <c r="R523" s="194">
        <f t="shared" si="262"/>
        <v>0</v>
      </c>
      <c r="S523" s="194">
        <f t="shared" si="263"/>
        <v>0</v>
      </c>
      <c r="T523" s="194">
        <f t="shared" si="264"/>
        <v>0</v>
      </c>
      <c r="U523" s="194">
        <f t="shared" si="265"/>
        <v>0</v>
      </c>
      <c r="V523" s="194">
        <f t="shared" si="266"/>
        <v>0</v>
      </c>
      <c r="W523" s="194">
        <f t="shared" si="267"/>
        <v>0</v>
      </c>
      <c r="X523" s="194">
        <f t="shared" si="268"/>
        <v>1</v>
      </c>
      <c r="Y523" s="194">
        <f t="shared" si="269"/>
        <v>2</v>
      </c>
      <c r="Z523" s="41"/>
      <c r="AA523" s="41"/>
      <c r="AB523" s="41"/>
      <c r="AC523" s="41"/>
      <c r="AD523" s="41"/>
      <c r="AE523" s="189"/>
      <c r="AF523" s="54" t="str">
        <f t="shared" si="270"/>
        <v>17,000 teu</v>
      </c>
      <c r="AG523" s="194">
        <f t="shared" si="271"/>
        <v>0</v>
      </c>
      <c r="AH523" s="194">
        <f t="shared" si="272"/>
        <v>0</v>
      </c>
      <c r="AI523" s="194">
        <f t="shared" si="273"/>
        <v>0</v>
      </c>
      <c r="AJ523" s="194">
        <f t="shared" si="274"/>
        <v>1</v>
      </c>
      <c r="AK523" s="194">
        <f t="shared" si="275"/>
        <v>2</v>
      </c>
      <c r="AL523" s="194">
        <f t="shared" si="276"/>
        <v>3</v>
      </c>
      <c r="AM523" s="194">
        <f t="shared" si="277"/>
        <v>5</v>
      </c>
      <c r="AN523" s="194">
        <f t="shared" si="278"/>
        <v>6</v>
      </c>
      <c r="AO523" s="194">
        <f t="shared" si="279"/>
        <v>8</v>
      </c>
      <c r="AP523" s="194">
        <f t="shared" si="280"/>
        <v>10</v>
      </c>
      <c r="AQ523" s="41"/>
      <c r="AR523" s="41"/>
      <c r="AS523" s="41"/>
      <c r="AT523" s="41"/>
      <c r="AU523" s="41"/>
      <c r="AV523" s="41"/>
      <c r="AW523" s="41"/>
      <c r="AX523" s="41"/>
      <c r="AY523" s="189"/>
      <c r="AZ523" s="54" t="str">
        <f t="shared" si="281"/>
        <v>17,000 teu</v>
      </c>
      <c r="BA523" s="194">
        <f t="shared" si="282"/>
        <v>0</v>
      </c>
      <c r="BB523" s="194">
        <f t="shared" si="283"/>
        <v>0</v>
      </c>
      <c r="BC523" s="194">
        <f t="shared" si="284"/>
        <v>1</v>
      </c>
      <c r="BD523" s="194">
        <f t="shared" si="285"/>
        <v>2</v>
      </c>
      <c r="BE523" s="194">
        <f t="shared" si="286"/>
        <v>3</v>
      </c>
      <c r="BF523" s="194">
        <f t="shared" si="287"/>
        <v>5</v>
      </c>
      <c r="BG523" s="194">
        <f t="shared" si="288"/>
        <v>6</v>
      </c>
      <c r="BH523" s="194">
        <f t="shared" si="289"/>
        <v>8</v>
      </c>
      <c r="BI523" s="194">
        <f t="shared" si="290"/>
        <v>10</v>
      </c>
      <c r="BJ523" s="194">
        <f t="shared" si="291"/>
        <v>12</v>
      </c>
      <c r="BK523" s="41"/>
      <c r="BL523" s="41"/>
      <c r="BM523" s="41"/>
      <c r="BN523" s="41"/>
      <c r="BO523" s="41"/>
      <c r="BP523" s="41"/>
      <c r="BQ523" s="41"/>
      <c r="BR523" s="41"/>
      <c r="BS523" s="189"/>
      <c r="BT523" s="54" t="str">
        <f t="shared" si="292"/>
        <v>17,000 teu</v>
      </c>
      <c r="BU523" s="194">
        <f t="shared" si="293"/>
        <v>0</v>
      </c>
      <c r="BV523" s="194">
        <f t="shared" si="294"/>
        <v>1</v>
      </c>
      <c r="BW523" s="194">
        <f t="shared" si="295"/>
        <v>2</v>
      </c>
      <c r="BX523" s="194">
        <f t="shared" si="296"/>
        <v>3</v>
      </c>
      <c r="BY523" s="194">
        <f t="shared" si="297"/>
        <v>4</v>
      </c>
      <c r="BZ523" s="194">
        <f t="shared" si="298"/>
        <v>5</v>
      </c>
      <c r="CA523" s="194">
        <f t="shared" si="299"/>
        <v>7</v>
      </c>
      <c r="CB523" s="194">
        <f t="shared" si="300"/>
        <v>9</v>
      </c>
      <c r="CC523" s="194">
        <f t="shared" si="301"/>
        <v>11</v>
      </c>
      <c r="CD523" s="194">
        <f t="shared" si="302"/>
        <v>13</v>
      </c>
      <c r="CE523" s="41"/>
      <c r="CF523" s="40"/>
      <c r="CG523" s="40"/>
      <c r="CH523" s="40"/>
      <c r="CI523" s="40"/>
      <c r="CJ523" s="40"/>
      <c r="CK523" s="40"/>
      <c r="CL523" s="40"/>
      <c r="CM523" s="41"/>
      <c r="CN523" s="41"/>
      <c r="CO523" s="41"/>
      <c r="CP523" s="41"/>
      <c r="CQ523" s="189"/>
      <c r="CR523" s="54" t="str">
        <f t="shared" si="303"/>
        <v>17,000 teu</v>
      </c>
      <c r="CS523" s="194">
        <f t="shared" si="304"/>
        <v>0</v>
      </c>
      <c r="CT523" s="194">
        <f t="shared" si="305"/>
        <v>1</v>
      </c>
      <c r="CU523" s="194">
        <f t="shared" si="306"/>
        <v>2</v>
      </c>
      <c r="CV523" s="194">
        <f t="shared" si="307"/>
        <v>3</v>
      </c>
      <c r="CW523" s="194">
        <f t="shared" si="308"/>
        <v>4</v>
      </c>
      <c r="CX523" s="194">
        <f t="shared" si="309"/>
        <v>6</v>
      </c>
      <c r="CY523" s="194">
        <f t="shared" si="310"/>
        <v>7</v>
      </c>
      <c r="CZ523" s="194">
        <f t="shared" si="311"/>
        <v>9</v>
      </c>
      <c r="DA523" s="194">
        <f t="shared" si="312"/>
        <v>11</v>
      </c>
      <c r="DB523" s="194">
        <f t="shared" si="313"/>
        <v>14</v>
      </c>
      <c r="DC523" s="41"/>
      <c r="DD523" s="40"/>
      <c r="DE523" s="41"/>
      <c r="DF523" s="41"/>
      <c r="DG523" s="41"/>
      <c r="DH523" s="40"/>
      <c r="DI523" s="40"/>
    </row>
    <row r="524" spans="1:113">
      <c r="A524" s="58" t="str">
        <f>A$20</f>
        <v>Bulk</v>
      </c>
      <c r="B524" s="59" t="str">
        <f t="shared" si="248"/>
        <v>Handymax</v>
      </c>
      <c r="C524" s="192">
        <f t="shared" si="249"/>
        <v>11.8</v>
      </c>
      <c r="D524" s="192">
        <f t="shared" si="250"/>
        <v>11.600000000000001</v>
      </c>
      <c r="E524" s="192">
        <f t="shared" si="251"/>
        <v>11.400000000000002</v>
      </c>
      <c r="F524" s="192">
        <f t="shared" si="252"/>
        <v>11.200000000000003</v>
      </c>
      <c r="G524" s="192">
        <f t="shared" si="253"/>
        <v>11.000000000000004</v>
      </c>
      <c r="H524" s="192">
        <f t="shared" si="254"/>
        <v>10.800000000000004</v>
      </c>
      <c r="I524" s="192">
        <f t="shared" si="255"/>
        <v>10.600000000000005</v>
      </c>
      <c r="J524" s="192">
        <f t="shared" si="256"/>
        <v>10.400000000000006</v>
      </c>
      <c r="K524" s="192">
        <f t="shared" si="257"/>
        <v>10.200000000000006</v>
      </c>
      <c r="L524" s="192">
        <f t="shared" si="258"/>
        <v>10.000000000000007</v>
      </c>
      <c r="M524" s="41"/>
      <c r="N524" s="58" t="str">
        <f>$A524</f>
        <v>Bulk</v>
      </c>
      <c r="O524" s="59" t="str">
        <f t="shared" si="259"/>
        <v>Handymax</v>
      </c>
      <c r="P524" s="195">
        <f t="shared" si="260"/>
        <v>0</v>
      </c>
      <c r="Q524" s="195">
        <f t="shared" si="261"/>
        <v>0</v>
      </c>
      <c r="R524" s="195">
        <f t="shared" si="262"/>
        <v>0</v>
      </c>
      <c r="S524" s="195">
        <f t="shared" si="263"/>
        <v>0</v>
      </c>
      <c r="T524" s="195">
        <f t="shared" si="264"/>
        <v>0</v>
      </c>
      <c r="U524" s="195">
        <f t="shared" si="265"/>
        <v>0</v>
      </c>
      <c r="V524" s="195">
        <f t="shared" si="266"/>
        <v>0</v>
      </c>
      <c r="W524" s="195">
        <f t="shared" si="267"/>
        <v>0</v>
      </c>
      <c r="X524" s="195">
        <f t="shared" si="268"/>
        <v>0</v>
      </c>
      <c r="Y524" s="195">
        <f t="shared" si="269"/>
        <v>0</v>
      </c>
      <c r="Z524" s="41"/>
      <c r="AA524" s="41"/>
      <c r="AB524" s="41"/>
      <c r="AC524" s="41"/>
      <c r="AD524" s="41"/>
      <c r="AE524" s="58" t="str">
        <f>$A524</f>
        <v>Bulk</v>
      </c>
      <c r="AF524" s="59" t="str">
        <f t="shared" si="270"/>
        <v>Handymax</v>
      </c>
      <c r="AG524" s="195">
        <f t="shared" si="271"/>
        <v>0</v>
      </c>
      <c r="AH524" s="195">
        <f t="shared" si="272"/>
        <v>0</v>
      </c>
      <c r="AI524" s="195">
        <f t="shared" si="273"/>
        <v>0</v>
      </c>
      <c r="AJ524" s="195">
        <f t="shared" si="274"/>
        <v>0</v>
      </c>
      <c r="AK524" s="195">
        <f t="shared" si="275"/>
        <v>0</v>
      </c>
      <c r="AL524" s="195">
        <f t="shared" si="276"/>
        <v>0</v>
      </c>
      <c r="AM524" s="195">
        <f t="shared" si="277"/>
        <v>0</v>
      </c>
      <c r="AN524" s="195">
        <f t="shared" si="278"/>
        <v>0</v>
      </c>
      <c r="AO524" s="195">
        <f t="shared" si="279"/>
        <v>0</v>
      </c>
      <c r="AP524" s="195">
        <f t="shared" si="280"/>
        <v>0</v>
      </c>
      <c r="AQ524" s="41"/>
      <c r="AR524" s="41"/>
      <c r="AS524" s="41"/>
      <c r="AT524" s="41"/>
      <c r="AU524" s="41"/>
      <c r="AV524" s="41"/>
      <c r="AW524" s="41"/>
      <c r="AX524" s="41"/>
      <c r="AY524" s="58" t="str">
        <f>$A524</f>
        <v>Bulk</v>
      </c>
      <c r="AZ524" s="59" t="str">
        <f t="shared" si="281"/>
        <v>Handymax</v>
      </c>
      <c r="BA524" s="195">
        <f t="shared" si="282"/>
        <v>0</v>
      </c>
      <c r="BB524" s="195">
        <f t="shared" si="283"/>
        <v>0</v>
      </c>
      <c r="BC524" s="195">
        <f t="shared" si="284"/>
        <v>0</v>
      </c>
      <c r="BD524" s="195">
        <f t="shared" si="285"/>
        <v>0</v>
      </c>
      <c r="BE524" s="195">
        <f t="shared" si="286"/>
        <v>0</v>
      </c>
      <c r="BF524" s="195">
        <f t="shared" si="287"/>
        <v>0</v>
      </c>
      <c r="BG524" s="195">
        <f t="shared" si="288"/>
        <v>1</v>
      </c>
      <c r="BH524" s="195">
        <f t="shared" si="289"/>
        <v>1</v>
      </c>
      <c r="BI524" s="195">
        <f t="shared" si="290"/>
        <v>1</v>
      </c>
      <c r="BJ524" s="195">
        <f t="shared" si="291"/>
        <v>1</v>
      </c>
      <c r="BK524" s="41"/>
      <c r="BL524" s="41"/>
      <c r="BM524" s="41"/>
      <c r="BN524" s="41"/>
      <c r="BO524" s="41"/>
      <c r="BP524" s="41"/>
      <c r="BQ524" s="41"/>
      <c r="BR524" s="41"/>
      <c r="BS524" s="58" t="str">
        <f>$A524</f>
        <v>Bulk</v>
      </c>
      <c r="BT524" s="59" t="str">
        <f t="shared" si="292"/>
        <v>Handymax</v>
      </c>
      <c r="BU524" s="195">
        <f t="shared" si="293"/>
        <v>0</v>
      </c>
      <c r="BV524" s="195">
        <f t="shared" si="294"/>
        <v>0</v>
      </c>
      <c r="BW524" s="195">
        <f t="shared" si="295"/>
        <v>0</v>
      </c>
      <c r="BX524" s="195">
        <f t="shared" si="296"/>
        <v>0</v>
      </c>
      <c r="BY524" s="195">
        <f t="shared" si="297"/>
        <v>1</v>
      </c>
      <c r="BZ524" s="195">
        <f t="shared" si="298"/>
        <v>1</v>
      </c>
      <c r="CA524" s="195">
        <f t="shared" si="299"/>
        <v>1</v>
      </c>
      <c r="CB524" s="195">
        <f t="shared" si="300"/>
        <v>1</v>
      </c>
      <c r="CC524" s="195">
        <f t="shared" si="301"/>
        <v>2</v>
      </c>
      <c r="CD524" s="195">
        <f t="shared" si="302"/>
        <v>2</v>
      </c>
      <c r="CE524" s="41"/>
      <c r="CF524" s="40"/>
      <c r="CG524" s="40"/>
      <c r="CH524" s="40"/>
      <c r="CI524" s="40"/>
      <c r="CJ524" s="40"/>
      <c r="CK524" s="40"/>
      <c r="CL524" s="40"/>
      <c r="CM524" s="41"/>
      <c r="CN524" s="41"/>
      <c r="CO524" s="41"/>
      <c r="CP524" s="41"/>
      <c r="CQ524" s="58" t="str">
        <f>$A524</f>
        <v>Bulk</v>
      </c>
      <c r="CR524" s="59" t="str">
        <f t="shared" si="303"/>
        <v>Handymax</v>
      </c>
      <c r="CS524" s="195">
        <f t="shared" si="304"/>
        <v>0</v>
      </c>
      <c r="CT524" s="195">
        <f t="shared" si="305"/>
        <v>0</v>
      </c>
      <c r="CU524" s="195">
        <f t="shared" si="306"/>
        <v>0</v>
      </c>
      <c r="CV524" s="195">
        <f t="shared" si="307"/>
        <v>1</v>
      </c>
      <c r="CW524" s="195">
        <f t="shared" si="308"/>
        <v>1</v>
      </c>
      <c r="CX524" s="195">
        <f t="shared" si="309"/>
        <v>1</v>
      </c>
      <c r="CY524" s="195">
        <f t="shared" si="310"/>
        <v>1</v>
      </c>
      <c r="CZ524" s="195">
        <f t="shared" si="311"/>
        <v>2</v>
      </c>
      <c r="DA524" s="195">
        <f t="shared" si="312"/>
        <v>2</v>
      </c>
      <c r="DB524" s="195">
        <f t="shared" si="313"/>
        <v>2</v>
      </c>
      <c r="DC524" s="41"/>
      <c r="DD524" s="40"/>
      <c r="DE524" s="41"/>
      <c r="DF524" s="41"/>
      <c r="DG524" s="41"/>
      <c r="DH524" s="40"/>
      <c r="DI524" s="40"/>
    </row>
    <row r="525" spans="1:113">
      <c r="A525" s="49"/>
      <c r="B525" s="50" t="str">
        <f t="shared" si="248"/>
        <v>Panamax</v>
      </c>
      <c r="C525" s="190">
        <f t="shared" si="249"/>
        <v>11.8</v>
      </c>
      <c r="D525" s="190">
        <f t="shared" si="250"/>
        <v>11.600000000000001</v>
      </c>
      <c r="E525" s="190">
        <f t="shared" si="251"/>
        <v>11.400000000000002</v>
      </c>
      <c r="F525" s="190">
        <f t="shared" si="252"/>
        <v>11.200000000000003</v>
      </c>
      <c r="G525" s="190">
        <f t="shared" si="253"/>
        <v>11.000000000000004</v>
      </c>
      <c r="H525" s="190">
        <f t="shared" si="254"/>
        <v>10.800000000000004</v>
      </c>
      <c r="I525" s="190">
        <f t="shared" si="255"/>
        <v>10.600000000000005</v>
      </c>
      <c r="J525" s="190">
        <f t="shared" si="256"/>
        <v>10.400000000000006</v>
      </c>
      <c r="K525" s="190">
        <f t="shared" si="257"/>
        <v>10.200000000000006</v>
      </c>
      <c r="L525" s="190">
        <f t="shared" si="258"/>
        <v>10.000000000000007</v>
      </c>
      <c r="M525" s="41"/>
      <c r="N525" s="49"/>
      <c r="O525" s="50" t="str">
        <f t="shared" si="259"/>
        <v>Panamax</v>
      </c>
      <c r="P525" s="193">
        <f t="shared" si="260"/>
        <v>0</v>
      </c>
      <c r="Q525" s="193">
        <f t="shared" si="261"/>
        <v>0</v>
      </c>
      <c r="R525" s="193">
        <f t="shared" si="262"/>
        <v>0</v>
      </c>
      <c r="S525" s="193">
        <f t="shared" si="263"/>
        <v>0</v>
      </c>
      <c r="T525" s="193">
        <f t="shared" si="264"/>
        <v>0</v>
      </c>
      <c r="U525" s="193">
        <f t="shared" si="265"/>
        <v>0</v>
      </c>
      <c r="V525" s="193">
        <f t="shared" si="266"/>
        <v>0</v>
      </c>
      <c r="W525" s="193">
        <f t="shared" si="267"/>
        <v>0</v>
      </c>
      <c r="X525" s="193">
        <f t="shared" si="268"/>
        <v>0</v>
      </c>
      <c r="Y525" s="193">
        <f t="shared" si="269"/>
        <v>0</v>
      </c>
      <c r="Z525" s="41"/>
      <c r="AA525" s="41"/>
      <c r="AB525" s="41"/>
      <c r="AC525" s="41"/>
      <c r="AD525" s="41"/>
      <c r="AE525" s="49"/>
      <c r="AF525" s="50" t="str">
        <f t="shared" si="270"/>
        <v>Panamax</v>
      </c>
      <c r="AG525" s="193">
        <f t="shared" si="271"/>
        <v>0</v>
      </c>
      <c r="AH525" s="193">
        <f t="shared" si="272"/>
        <v>0</v>
      </c>
      <c r="AI525" s="193">
        <f t="shared" si="273"/>
        <v>0</v>
      </c>
      <c r="AJ525" s="193">
        <f t="shared" si="274"/>
        <v>0</v>
      </c>
      <c r="AK525" s="193">
        <f t="shared" si="275"/>
        <v>0</v>
      </c>
      <c r="AL525" s="193">
        <f t="shared" si="276"/>
        <v>0</v>
      </c>
      <c r="AM525" s="193">
        <f t="shared" si="277"/>
        <v>0</v>
      </c>
      <c r="AN525" s="193">
        <f t="shared" si="278"/>
        <v>0</v>
      </c>
      <c r="AO525" s="193">
        <f t="shared" si="279"/>
        <v>1</v>
      </c>
      <c r="AP525" s="193">
        <f t="shared" si="280"/>
        <v>1</v>
      </c>
      <c r="AQ525" s="41"/>
      <c r="AR525" s="41"/>
      <c r="AS525" s="41"/>
      <c r="AT525" s="41"/>
      <c r="AU525" s="41"/>
      <c r="AV525" s="41"/>
      <c r="AW525" s="41"/>
      <c r="AX525" s="41"/>
      <c r="AY525" s="49"/>
      <c r="AZ525" s="50" t="str">
        <f t="shared" si="281"/>
        <v>Panamax</v>
      </c>
      <c r="BA525" s="193">
        <f t="shared" si="282"/>
        <v>0</v>
      </c>
      <c r="BB525" s="193">
        <f t="shared" si="283"/>
        <v>0</v>
      </c>
      <c r="BC525" s="193">
        <f t="shared" si="284"/>
        <v>0</v>
      </c>
      <c r="BD525" s="193">
        <f t="shared" si="285"/>
        <v>0</v>
      </c>
      <c r="BE525" s="193">
        <f t="shared" si="286"/>
        <v>0</v>
      </c>
      <c r="BF525" s="193">
        <f t="shared" si="287"/>
        <v>1</v>
      </c>
      <c r="BG525" s="193">
        <f t="shared" si="288"/>
        <v>1</v>
      </c>
      <c r="BH525" s="193">
        <f t="shared" si="289"/>
        <v>1</v>
      </c>
      <c r="BI525" s="193">
        <f t="shared" si="290"/>
        <v>1</v>
      </c>
      <c r="BJ525" s="193">
        <f t="shared" si="291"/>
        <v>2</v>
      </c>
      <c r="BK525" s="41"/>
      <c r="BL525" s="41"/>
      <c r="BM525" s="41"/>
      <c r="BN525" s="41"/>
      <c r="BO525" s="41"/>
      <c r="BP525" s="41"/>
      <c r="BQ525" s="41"/>
      <c r="BR525" s="41"/>
      <c r="BS525" s="49"/>
      <c r="BT525" s="50" t="str">
        <f t="shared" si="292"/>
        <v>Panamax</v>
      </c>
      <c r="BU525" s="193">
        <f t="shared" si="293"/>
        <v>0</v>
      </c>
      <c r="BV525" s="193">
        <f t="shared" si="294"/>
        <v>0</v>
      </c>
      <c r="BW525" s="193">
        <f t="shared" si="295"/>
        <v>0</v>
      </c>
      <c r="BX525" s="193">
        <f t="shared" si="296"/>
        <v>1</v>
      </c>
      <c r="BY525" s="193">
        <f t="shared" si="297"/>
        <v>1</v>
      </c>
      <c r="BZ525" s="193">
        <f t="shared" si="298"/>
        <v>1</v>
      </c>
      <c r="CA525" s="193">
        <f t="shared" si="299"/>
        <v>1</v>
      </c>
      <c r="CB525" s="193">
        <f t="shared" si="300"/>
        <v>2</v>
      </c>
      <c r="CC525" s="193">
        <f t="shared" si="301"/>
        <v>2</v>
      </c>
      <c r="CD525" s="193">
        <f t="shared" si="302"/>
        <v>2</v>
      </c>
      <c r="CE525" s="41"/>
      <c r="CF525" s="40"/>
      <c r="CG525" s="40"/>
      <c r="CH525" s="40"/>
      <c r="CI525" s="40"/>
      <c r="CJ525" s="40"/>
      <c r="CK525" s="40"/>
      <c r="CL525" s="40"/>
      <c r="CM525" s="41"/>
      <c r="CN525" s="41"/>
      <c r="CO525" s="41"/>
      <c r="CP525" s="41"/>
      <c r="CQ525" s="49"/>
      <c r="CR525" s="50" t="str">
        <f t="shared" si="303"/>
        <v>Panamax</v>
      </c>
      <c r="CS525" s="193">
        <f t="shared" si="304"/>
        <v>0</v>
      </c>
      <c r="CT525" s="193">
        <f t="shared" si="305"/>
        <v>0</v>
      </c>
      <c r="CU525" s="193">
        <f t="shared" si="306"/>
        <v>1</v>
      </c>
      <c r="CV525" s="193">
        <f t="shared" si="307"/>
        <v>1</v>
      </c>
      <c r="CW525" s="193">
        <f t="shared" si="308"/>
        <v>1</v>
      </c>
      <c r="CX525" s="193">
        <f t="shared" si="309"/>
        <v>1</v>
      </c>
      <c r="CY525" s="193">
        <f t="shared" si="310"/>
        <v>1</v>
      </c>
      <c r="CZ525" s="193">
        <f t="shared" si="311"/>
        <v>2</v>
      </c>
      <c r="DA525" s="193">
        <f t="shared" si="312"/>
        <v>2</v>
      </c>
      <c r="DB525" s="193">
        <f t="shared" si="313"/>
        <v>2</v>
      </c>
      <c r="DC525" s="41"/>
      <c r="DD525" s="40"/>
      <c r="DE525" s="41"/>
      <c r="DF525" s="41"/>
      <c r="DG525" s="41"/>
      <c r="DH525" s="40"/>
      <c r="DI525" s="40"/>
    </row>
    <row r="526" spans="1:113">
      <c r="A526" s="49"/>
      <c r="B526" s="54" t="str">
        <f t="shared" si="248"/>
        <v>Capesize</v>
      </c>
      <c r="C526" s="191">
        <f t="shared" si="249"/>
        <v>11.8</v>
      </c>
      <c r="D526" s="191">
        <f t="shared" si="250"/>
        <v>11.600000000000001</v>
      </c>
      <c r="E526" s="191">
        <f t="shared" si="251"/>
        <v>11.400000000000002</v>
      </c>
      <c r="F526" s="191">
        <f t="shared" si="252"/>
        <v>11.200000000000003</v>
      </c>
      <c r="G526" s="191">
        <f t="shared" si="253"/>
        <v>11.000000000000004</v>
      </c>
      <c r="H526" s="191">
        <f t="shared" si="254"/>
        <v>10.800000000000004</v>
      </c>
      <c r="I526" s="191">
        <f t="shared" si="255"/>
        <v>10.600000000000005</v>
      </c>
      <c r="J526" s="191">
        <f t="shared" si="256"/>
        <v>10.400000000000006</v>
      </c>
      <c r="K526" s="191">
        <f t="shared" si="257"/>
        <v>10.200000000000006</v>
      </c>
      <c r="L526" s="191">
        <f t="shared" si="258"/>
        <v>10.000000000000007</v>
      </c>
      <c r="M526" s="41"/>
      <c r="N526" s="49"/>
      <c r="O526" s="54" t="str">
        <f t="shared" si="259"/>
        <v>Capesize</v>
      </c>
      <c r="P526" s="194">
        <f t="shared" si="260"/>
        <v>0</v>
      </c>
      <c r="Q526" s="194">
        <f t="shared" si="261"/>
        <v>0</v>
      </c>
      <c r="R526" s="194">
        <f t="shared" si="262"/>
        <v>0</v>
      </c>
      <c r="S526" s="194">
        <f t="shared" si="263"/>
        <v>0</v>
      </c>
      <c r="T526" s="194">
        <f t="shared" si="264"/>
        <v>0</v>
      </c>
      <c r="U526" s="194">
        <f t="shared" si="265"/>
        <v>0</v>
      </c>
      <c r="V526" s="194">
        <f t="shared" si="266"/>
        <v>0</v>
      </c>
      <c r="W526" s="194">
        <f t="shared" si="267"/>
        <v>0</v>
      </c>
      <c r="X526" s="194">
        <f t="shared" si="268"/>
        <v>0</v>
      </c>
      <c r="Y526" s="194">
        <f t="shared" si="269"/>
        <v>0</v>
      </c>
      <c r="Z526" s="41"/>
      <c r="AA526" s="41"/>
      <c r="AB526" s="41"/>
      <c r="AC526" s="41"/>
      <c r="AD526" s="41"/>
      <c r="AE526" s="49"/>
      <c r="AF526" s="54" t="str">
        <f t="shared" si="270"/>
        <v>Capesize</v>
      </c>
      <c r="AG526" s="194">
        <f t="shared" si="271"/>
        <v>0</v>
      </c>
      <c r="AH526" s="194">
        <f t="shared" si="272"/>
        <v>0</v>
      </c>
      <c r="AI526" s="194">
        <f t="shared" si="273"/>
        <v>0</v>
      </c>
      <c r="AJ526" s="194">
        <f t="shared" si="274"/>
        <v>0</v>
      </c>
      <c r="AK526" s="194">
        <f t="shared" si="275"/>
        <v>0</v>
      </c>
      <c r="AL526" s="194">
        <f t="shared" si="276"/>
        <v>0</v>
      </c>
      <c r="AM526" s="194">
        <f t="shared" si="277"/>
        <v>0</v>
      </c>
      <c r="AN526" s="194">
        <f t="shared" si="278"/>
        <v>1</v>
      </c>
      <c r="AO526" s="194">
        <f t="shared" si="279"/>
        <v>1</v>
      </c>
      <c r="AP526" s="194">
        <f t="shared" si="280"/>
        <v>1</v>
      </c>
      <c r="AQ526" s="41"/>
      <c r="AR526" s="41"/>
      <c r="AS526" s="41"/>
      <c r="AT526" s="41"/>
      <c r="AU526" s="41"/>
      <c r="AV526" s="41"/>
      <c r="AW526" s="41"/>
      <c r="AX526" s="41"/>
      <c r="AY526" s="49"/>
      <c r="AZ526" s="54" t="str">
        <f t="shared" si="281"/>
        <v>Capesize</v>
      </c>
      <c r="BA526" s="194">
        <f t="shared" si="282"/>
        <v>0</v>
      </c>
      <c r="BB526" s="194">
        <f t="shared" si="283"/>
        <v>0</v>
      </c>
      <c r="BC526" s="194">
        <f t="shared" si="284"/>
        <v>0</v>
      </c>
      <c r="BD526" s="194">
        <f t="shared" si="285"/>
        <v>0</v>
      </c>
      <c r="BE526" s="194">
        <f t="shared" si="286"/>
        <v>1</v>
      </c>
      <c r="BF526" s="194">
        <f t="shared" si="287"/>
        <v>1</v>
      </c>
      <c r="BG526" s="194">
        <f t="shared" si="288"/>
        <v>1</v>
      </c>
      <c r="BH526" s="194">
        <f t="shared" si="289"/>
        <v>1</v>
      </c>
      <c r="BI526" s="194">
        <f t="shared" si="290"/>
        <v>2</v>
      </c>
      <c r="BJ526" s="194">
        <f t="shared" si="291"/>
        <v>2</v>
      </c>
      <c r="BK526" s="41"/>
      <c r="BL526" s="41"/>
      <c r="BM526" s="41"/>
      <c r="BN526" s="41"/>
      <c r="BO526" s="41"/>
      <c r="BP526" s="41"/>
      <c r="BQ526" s="41"/>
      <c r="BR526" s="41"/>
      <c r="BS526" s="49"/>
      <c r="BT526" s="54" t="str">
        <f t="shared" si="292"/>
        <v>Capesize</v>
      </c>
      <c r="BU526" s="194">
        <f t="shared" si="293"/>
        <v>0</v>
      </c>
      <c r="BV526" s="194">
        <f t="shared" si="294"/>
        <v>0</v>
      </c>
      <c r="BW526" s="194">
        <f t="shared" si="295"/>
        <v>0</v>
      </c>
      <c r="BX526" s="194">
        <f t="shared" si="296"/>
        <v>1</v>
      </c>
      <c r="BY526" s="194">
        <f t="shared" si="297"/>
        <v>1</v>
      </c>
      <c r="BZ526" s="194">
        <f t="shared" si="298"/>
        <v>1</v>
      </c>
      <c r="CA526" s="194">
        <f t="shared" si="299"/>
        <v>1</v>
      </c>
      <c r="CB526" s="194">
        <f t="shared" si="300"/>
        <v>2</v>
      </c>
      <c r="CC526" s="194">
        <f t="shared" si="301"/>
        <v>2</v>
      </c>
      <c r="CD526" s="194">
        <f t="shared" si="302"/>
        <v>2</v>
      </c>
      <c r="CE526" s="41"/>
      <c r="CF526" s="40"/>
      <c r="CG526" s="40"/>
      <c r="CH526" s="40"/>
      <c r="CI526" s="40"/>
      <c r="CJ526" s="40"/>
      <c r="CK526" s="40"/>
      <c r="CL526" s="40"/>
      <c r="CM526" s="41"/>
      <c r="CN526" s="41"/>
      <c r="CO526" s="41"/>
      <c r="CP526" s="41"/>
      <c r="CQ526" s="49"/>
      <c r="CR526" s="54" t="str">
        <f t="shared" si="303"/>
        <v>Capesize</v>
      </c>
      <c r="CS526" s="194">
        <f t="shared" si="304"/>
        <v>0</v>
      </c>
      <c r="CT526" s="194">
        <f t="shared" si="305"/>
        <v>0</v>
      </c>
      <c r="CU526" s="194">
        <f t="shared" si="306"/>
        <v>1</v>
      </c>
      <c r="CV526" s="194">
        <f t="shared" si="307"/>
        <v>1</v>
      </c>
      <c r="CW526" s="194">
        <f t="shared" si="308"/>
        <v>1</v>
      </c>
      <c r="CX526" s="194">
        <f t="shared" si="309"/>
        <v>1</v>
      </c>
      <c r="CY526" s="194">
        <f t="shared" si="310"/>
        <v>2</v>
      </c>
      <c r="CZ526" s="194">
        <f t="shared" si="311"/>
        <v>2</v>
      </c>
      <c r="DA526" s="194">
        <f t="shared" si="312"/>
        <v>2</v>
      </c>
      <c r="DB526" s="194">
        <f t="shared" si="313"/>
        <v>2</v>
      </c>
      <c r="DC526" s="41"/>
      <c r="DD526" s="40"/>
      <c r="DE526" s="41"/>
      <c r="DF526" s="41"/>
      <c r="DG526" s="41"/>
      <c r="DH526" s="40"/>
      <c r="DI526" s="40"/>
    </row>
    <row r="527" spans="1:113">
      <c r="A527" s="40"/>
      <c r="B527" s="40"/>
      <c r="C527" s="40"/>
      <c r="D527" s="41"/>
      <c r="E527" s="41"/>
      <c r="F527" s="41"/>
      <c r="G527" s="41"/>
      <c r="H527" s="41"/>
      <c r="I527" s="41"/>
      <c r="J527" s="41"/>
      <c r="K527" s="41"/>
      <c r="L527" s="41"/>
      <c r="M527" s="41"/>
      <c r="N527" s="40"/>
      <c r="O527" s="40"/>
      <c r="P527" s="40"/>
      <c r="Q527" s="40"/>
      <c r="R527" s="40"/>
      <c r="S527" s="40"/>
      <c r="T527" s="40"/>
      <c r="U527" s="40"/>
      <c r="V527" s="40"/>
      <c r="W527" s="40"/>
      <c r="X527" s="40"/>
      <c r="Y527" s="40"/>
      <c r="Z527" s="41"/>
      <c r="AA527" s="41"/>
      <c r="AB527" s="41"/>
      <c r="AC527" s="41"/>
      <c r="AD527" s="41"/>
      <c r="AE527" s="41"/>
      <c r="AF527" s="41"/>
      <c r="AG527" s="41"/>
      <c r="AH527" s="41"/>
      <c r="AI527" s="41"/>
      <c r="AJ527" s="41"/>
      <c r="AK527" s="41"/>
      <c r="AL527" s="41"/>
      <c r="AM527" s="41"/>
      <c r="AN527" s="41"/>
      <c r="AO527" s="41"/>
      <c r="AP527" s="41"/>
      <c r="AQ527" s="41"/>
      <c r="AR527" s="41"/>
      <c r="AS527" s="41"/>
      <c r="AT527" s="41"/>
      <c r="AU527" s="41"/>
      <c r="AV527" s="41"/>
      <c r="AW527" s="41"/>
      <c r="AX527" s="41"/>
      <c r="AY527" s="41"/>
      <c r="AZ527" s="41"/>
      <c r="BA527" s="41"/>
      <c r="BB527" s="41"/>
      <c r="BC527" s="41"/>
      <c r="BD527" s="41"/>
      <c r="BE527" s="41"/>
      <c r="BF527" s="41"/>
      <c r="BG527" s="41"/>
      <c r="BH527" s="41"/>
      <c r="BI527" s="41"/>
      <c r="BJ527" s="41"/>
      <c r="BK527" s="41"/>
      <c r="BL527" s="41"/>
      <c r="BM527" s="41"/>
      <c r="BN527" s="41"/>
      <c r="BO527" s="41"/>
      <c r="BP527" s="41"/>
      <c r="BQ527" s="41"/>
      <c r="BR527" s="41"/>
      <c r="BS527" s="41"/>
      <c r="BT527" s="41"/>
      <c r="BU527" s="41"/>
      <c r="BV527" s="41"/>
      <c r="BW527" s="41"/>
      <c r="BX527" s="41"/>
      <c r="BY527" s="41"/>
      <c r="BZ527" s="41"/>
      <c r="CA527" s="41"/>
      <c r="CB527" s="41"/>
      <c r="CC527" s="41"/>
      <c r="CD527" s="41"/>
      <c r="CE527" s="41"/>
      <c r="CF527" s="40"/>
      <c r="CG527" s="40"/>
      <c r="CH527" s="40"/>
      <c r="CI527" s="40"/>
      <c r="CJ527" s="40"/>
      <c r="CK527" s="40"/>
      <c r="CL527" s="40"/>
      <c r="CM527" s="41"/>
      <c r="CN527" s="41"/>
      <c r="CO527" s="41"/>
      <c r="CP527" s="41"/>
      <c r="CQ527" s="40"/>
      <c r="CR527" s="40"/>
      <c r="CS527" s="40"/>
      <c r="CT527" s="40"/>
      <c r="CU527" s="40"/>
      <c r="CV527" s="40"/>
      <c r="CW527" s="40"/>
      <c r="CX527" s="40"/>
      <c r="CY527" s="40"/>
      <c r="CZ527" s="40"/>
      <c r="DA527" s="40"/>
      <c r="DB527" s="40"/>
      <c r="DC527" s="41"/>
      <c r="DD527" s="40"/>
      <c r="DE527" s="41"/>
      <c r="DF527" s="41"/>
      <c r="DG527" s="41"/>
      <c r="DH527" s="40"/>
      <c r="DI527" s="40"/>
    </row>
    <row r="528" spans="1:113">
      <c r="A528" s="40"/>
      <c r="B528" s="40"/>
      <c r="C528" s="40"/>
      <c r="D528" s="40"/>
      <c r="E528" s="40"/>
      <c r="F528" s="40"/>
      <c r="G528" s="40"/>
      <c r="H528" s="40"/>
      <c r="I528" s="40"/>
      <c r="J528" s="40"/>
      <c r="K528" s="40"/>
      <c r="L528" s="40"/>
      <c r="M528" s="40"/>
      <c r="N528" s="41"/>
      <c r="O528" s="41"/>
      <c r="P528" s="41"/>
      <c r="Q528" s="41"/>
      <c r="R528" s="41"/>
      <c r="S528" s="41"/>
      <c r="T528" s="41"/>
      <c r="U528" s="41"/>
      <c r="V528" s="41"/>
      <c r="W528" s="41"/>
      <c r="X528" s="41"/>
      <c r="Y528" s="41"/>
      <c r="Z528" s="41"/>
      <c r="AA528" s="41"/>
      <c r="AB528" s="41"/>
      <c r="AC528" s="41"/>
      <c r="AD528" s="41"/>
      <c r="AE528" s="41"/>
      <c r="AF528" s="41"/>
      <c r="AG528" s="41"/>
      <c r="AH528" s="41"/>
      <c r="AI528" s="41"/>
      <c r="AJ528" s="41"/>
      <c r="AK528" s="41"/>
      <c r="AL528" s="41"/>
      <c r="AM528" s="41"/>
      <c r="AN528" s="41"/>
      <c r="AO528" s="41"/>
      <c r="AP528" s="41"/>
      <c r="AQ528" s="41"/>
      <c r="AR528" s="41"/>
      <c r="AS528" s="41"/>
      <c r="AT528" s="41"/>
      <c r="AU528" s="41"/>
      <c r="AV528" s="41"/>
      <c r="AW528" s="41"/>
      <c r="AX528" s="41"/>
      <c r="AY528" s="41"/>
      <c r="AZ528" s="41"/>
      <c r="BA528" s="41"/>
      <c r="BB528" s="41"/>
      <c r="BC528" s="41"/>
      <c r="BD528" s="41"/>
      <c r="BE528" s="41"/>
      <c r="BF528" s="41"/>
      <c r="BG528" s="41"/>
      <c r="BH528" s="41"/>
      <c r="BI528" s="41"/>
      <c r="BJ528" s="41"/>
      <c r="BK528" s="41"/>
      <c r="BL528" s="41"/>
      <c r="BM528" s="41"/>
      <c r="BN528" s="41"/>
      <c r="BO528" s="41"/>
      <c r="BP528" s="41"/>
      <c r="BQ528" s="41"/>
      <c r="BR528" s="41"/>
      <c r="BS528" s="41"/>
      <c r="BT528" s="41"/>
      <c r="BU528" s="41"/>
      <c r="BV528" s="41"/>
      <c r="BW528" s="41"/>
      <c r="BX528" s="41"/>
      <c r="BY528" s="41"/>
      <c r="BZ528" s="41"/>
      <c r="CA528" s="41"/>
      <c r="CB528" s="41"/>
      <c r="CC528" s="41"/>
      <c r="CD528" s="41"/>
      <c r="CE528" s="41"/>
      <c r="CF528" s="40"/>
      <c r="CG528" s="40"/>
      <c r="CH528" s="40"/>
      <c r="CI528" s="40"/>
      <c r="CJ528" s="40"/>
      <c r="CK528" s="40"/>
      <c r="CL528" s="40"/>
      <c r="CM528" s="41"/>
      <c r="CN528" s="41"/>
      <c r="CO528" s="41"/>
      <c r="CP528" s="41"/>
      <c r="CQ528" s="41"/>
      <c r="CR528" s="41"/>
      <c r="CS528" s="41"/>
      <c r="CT528" s="41"/>
      <c r="CU528" s="41"/>
      <c r="CV528" s="41"/>
      <c r="CW528" s="41"/>
      <c r="CX528" s="41"/>
      <c r="CY528" s="41"/>
      <c r="CZ528" s="41"/>
      <c r="DA528" s="41"/>
      <c r="DB528" s="41"/>
      <c r="DC528" s="41"/>
      <c r="DD528" s="40"/>
      <c r="DE528" s="41"/>
      <c r="DF528" s="41"/>
      <c r="DG528" s="41"/>
      <c r="DH528" s="40"/>
      <c r="DI528" s="40"/>
    </row>
    <row r="529" spans="1:113">
      <c r="A529" s="40"/>
      <c r="B529" s="40"/>
      <c r="C529" s="40"/>
      <c r="D529" s="40"/>
      <c r="E529" s="40"/>
      <c r="F529" s="40"/>
      <c r="G529" s="40"/>
      <c r="H529" s="40"/>
      <c r="I529" s="40"/>
      <c r="J529" s="40"/>
      <c r="K529" s="40"/>
      <c r="L529" s="40"/>
      <c r="M529" s="40"/>
      <c r="N529" s="40"/>
      <c r="O529" s="40"/>
      <c r="P529" s="40"/>
      <c r="Q529" s="40"/>
      <c r="R529" s="40"/>
      <c r="S529" s="40"/>
      <c r="T529" s="40"/>
      <c r="U529" s="40"/>
      <c r="V529" s="40"/>
      <c r="W529" s="41"/>
      <c r="X529" s="41"/>
      <c r="Y529" s="41"/>
      <c r="Z529" s="41"/>
      <c r="AA529" s="41"/>
      <c r="AB529" s="41"/>
      <c r="AC529" s="41"/>
      <c r="AD529" s="41"/>
      <c r="AE529" s="41"/>
      <c r="AF529" s="41"/>
      <c r="AG529" s="41"/>
      <c r="AH529" s="41"/>
      <c r="AI529" s="41"/>
      <c r="AJ529" s="41"/>
      <c r="AK529" s="41"/>
      <c r="AL529" s="41"/>
      <c r="AM529" s="41"/>
      <c r="AN529" s="41"/>
      <c r="AO529" s="41"/>
      <c r="AP529" s="41"/>
      <c r="AQ529" s="41"/>
      <c r="AR529" s="41"/>
      <c r="AS529" s="41"/>
      <c r="AT529" s="41"/>
      <c r="AU529" s="41"/>
      <c r="AV529" s="41"/>
      <c r="AW529" s="41"/>
      <c r="AX529" s="41"/>
      <c r="AY529" s="41"/>
      <c r="AZ529" s="41"/>
      <c r="BA529" s="41"/>
      <c r="BB529" s="41"/>
      <c r="BC529" s="41"/>
      <c r="BD529" s="41"/>
      <c r="BE529" s="41"/>
      <c r="BF529" s="41"/>
      <c r="BG529" s="41"/>
      <c r="BH529" s="41"/>
      <c r="BI529" s="41"/>
      <c r="BJ529" s="41"/>
      <c r="BK529" s="41"/>
      <c r="BL529" s="41"/>
      <c r="BM529" s="41"/>
      <c r="BN529" s="41"/>
      <c r="BO529" s="41"/>
      <c r="BP529" s="41"/>
      <c r="BQ529" s="41"/>
      <c r="BR529" s="41"/>
      <c r="BS529" s="41"/>
      <c r="BT529" s="41"/>
      <c r="BU529" s="41"/>
      <c r="BV529" s="41"/>
      <c r="BW529" s="41"/>
      <c r="BX529" s="41"/>
      <c r="BY529" s="41"/>
      <c r="BZ529" s="41"/>
      <c r="CA529" s="41"/>
      <c r="CB529" s="41"/>
      <c r="CC529" s="41"/>
      <c r="CD529" s="41"/>
      <c r="CE529" s="41"/>
      <c r="CF529" s="40"/>
      <c r="CG529" s="40"/>
      <c r="CH529" s="40"/>
      <c r="CI529" s="40"/>
      <c r="CJ529" s="40"/>
      <c r="CK529" s="40"/>
      <c r="CL529" s="40"/>
      <c r="CM529" s="41"/>
      <c r="CN529" s="41"/>
      <c r="CO529" s="41"/>
      <c r="CP529" s="41"/>
      <c r="CQ529" s="41"/>
      <c r="CR529" s="41"/>
      <c r="CS529" s="41"/>
      <c r="CT529" s="41"/>
      <c r="CU529" s="41"/>
      <c r="CV529" s="41"/>
      <c r="CW529" s="41"/>
      <c r="CX529" s="41"/>
      <c r="CY529" s="41"/>
      <c r="CZ529" s="41"/>
      <c r="DA529" s="41"/>
      <c r="DB529" s="41"/>
      <c r="DC529" s="41"/>
      <c r="DD529" s="40"/>
      <c r="DE529" s="41"/>
      <c r="DF529" s="41"/>
      <c r="DG529" s="41"/>
      <c r="DH529" s="40"/>
      <c r="DI529" s="40"/>
    </row>
    <row r="530" spans="1:113">
      <c r="A530" s="40"/>
      <c r="B530" s="40"/>
      <c r="C530" s="40"/>
      <c r="D530" s="40"/>
      <c r="E530" s="40"/>
      <c r="F530" s="40"/>
      <c r="G530" s="40"/>
      <c r="H530" s="40"/>
      <c r="I530" s="40"/>
      <c r="J530" s="40"/>
      <c r="K530" s="40"/>
      <c r="L530" s="40"/>
      <c r="M530" s="40"/>
      <c r="N530" s="40"/>
      <c r="O530" s="40"/>
      <c r="P530" s="40"/>
      <c r="Q530" s="40"/>
      <c r="R530" s="40"/>
      <c r="S530" s="40"/>
      <c r="T530" s="40"/>
      <c r="U530" s="40"/>
      <c r="V530" s="40"/>
      <c r="W530" s="41"/>
      <c r="X530" s="41"/>
      <c r="Y530" s="41"/>
      <c r="Z530" s="41"/>
      <c r="AA530" s="41"/>
      <c r="AB530" s="41"/>
      <c r="AC530" s="41"/>
      <c r="AD530" s="41"/>
      <c r="AE530" s="41"/>
      <c r="AF530" s="41"/>
      <c r="AG530" s="41"/>
      <c r="AH530" s="41"/>
      <c r="AI530" s="41"/>
      <c r="AJ530" s="41"/>
      <c r="AK530" s="41"/>
      <c r="AL530" s="41"/>
      <c r="AM530" s="41"/>
      <c r="AN530" s="41"/>
      <c r="AO530" s="41"/>
      <c r="AP530" s="41"/>
      <c r="AQ530" s="41"/>
      <c r="AR530" s="41"/>
      <c r="AS530" s="41"/>
      <c r="AT530" s="41"/>
      <c r="AU530" s="41"/>
      <c r="AV530" s="41"/>
      <c r="AW530" s="41"/>
      <c r="AX530" s="41"/>
      <c r="AY530" s="41"/>
      <c r="AZ530" s="41"/>
      <c r="BA530" s="41"/>
      <c r="BB530" s="41"/>
      <c r="BC530" s="41"/>
      <c r="BD530" s="41"/>
      <c r="BE530" s="41"/>
      <c r="BF530" s="41"/>
      <c r="BG530" s="41"/>
      <c r="BH530" s="41"/>
      <c r="BI530" s="41"/>
      <c r="BJ530" s="41"/>
      <c r="BK530" s="41"/>
      <c r="BL530" s="41"/>
      <c r="BM530" s="41"/>
      <c r="BN530" s="41"/>
      <c r="BO530" s="41"/>
      <c r="BP530" s="41"/>
      <c r="BQ530" s="41"/>
      <c r="BR530" s="41"/>
      <c r="BS530" s="41"/>
      <c r="BT530" s="41"/>
      <c r="BU530" s="41"/>
      <c r="BV530" s="41"/>
      <c r="BW530" s="41"/>
      <c r="BX530" s="41"/>
      <c r="BY530" s="41"/>
      <c r="BZ530" s="41"/>
      <c r="CA530" s="41"/>
      <c r="CB530" s="41"/>
      <c r="CC530" s="41"/>
      <c r="CD530" s="41"/>
      <c r="CE530" s="41"/>
      <c r="CF530" s="40"/>
      <c r="CG530" s="40"/>
      <c r="CH530" s="40"/>
      <c r="CI530" s="40"/>
      <c r="CJ530" s="40"/>
      <c r="CK530" s="40"/>
      <c r="CL530" s="40"/>
      <c r="CM530" s="41"/>
      <c r="CN530" s="41"/>
      <c r="CO530" s="41"/>
      <c r="CP530" s="41"/>
      <c r="CQ530" s="41"/>
      <c r="CR530" s="41"/>
      <c r="CS530" s="41"/>
      <c r="CT530" s="41"/>
      <c r="CU530" s="41"/>
      <c r="CV530" s="41"/>
      <c r="CW530" s="41"/>
      <c r="CX530" s="41"/>
      <c r="CY530" s="41"/>
      <c r="CZ530" s="41"/>
      <c r="DA530" s="41"/>
      <c r="DB530" s="41"/>
      <c r="DC530" s="41"/>
      <c r="DD530" s="41"/>
      <c r="DE530" s="41"/>
      <c r="DF530" s="41"/>
      <c r="DG530" s="41"/>
      <c r="DH530" s="40"/>
      <c r="DI530" s="40"/>
    </row>
    <row r="531" spans="1:113">
      <c r="A531" s="41"/>
      <c r="B531" s="40"/>
      <c r="C531" s="40"/>
      <c r="D531" s="40"/>
      <c r="E531" s="40"/>
      <c r="F531" s="40"/>
      <c r="G531" s="40"/>
      <c r="H531" s="40"/>
      <c r="I531" s="40"/>
      <c r="J531" s="40"/>
      <c r="K531" s="40"/>
      <c r="L531" s="40"/>
      <c r="M531" s="40"/>
      <c r="N531" s="40"/>
      <c r="O531" s="40"/>
      <c r="P531" s="41"/>
      <c r="Q531" s="40"/>
      <c r="R531" s="40"/>
      <c r="S531" s="40"/>
      <c r="T531" s="40"/>
      <c r="U531" s="40"/>
      <c r="V531" s="40"/>
      <c r="W531" s="41"/>
      <c r="X531" s="41"/>
      <c r="Y531" s="41"/>
      <c r="Z531" s="41"/>
      <c r="AA531" s="41"/>
      <c r="AB531" s="41"/>
      <c r="AC531" s="41"/>
      <c r="AD531" s="41"/>
      <c r="AE531" s="41"/>
      <c r="AF531" s="41"/>
      <c r="AG531" s="41"/>
      <c r="AH531" s="41"/>
      <c r="AI531" s="41"/>
      <c r="AJ531" s="41"/>
      <c r="AK531" s="41"/>
      <c r="AL531" s="41"/>
      <c r="AM531" s="41"/>
      <c r="AN531" s="41"/>
      <c r="AO531" s="41"/>
      <c r="AP531" s="41"/>
      <c r="AQ531" s="41"/>
      <c r="AR531" s="41"/>
      <c r="AS531" s="41"/>
      <c r="AT531" s="41"/>
      <c r="AU531" s="41"/>
      <c r="AV531" s="41"/>
      <c r="AW531" s="41"/>
      <c r="AX531" s="41"/>
      <c r="AY531" s="41"/>
      <c r="AZ531" s="41"/>
      <c r="BA531" s="41"/>
      <c r="BB531" s="41"/>
      <c r="BC531" s="41"/>
      <c r="BD531" s="41"/>
      <c r="BE531" s="41"/>
      <c r="BF531" s="41"/>
      <c r="BG531" s="41"/>
      <c r="BH531" s="41"/>
      <c r="BI531" s="41"/>
      <c r="BJ531" s="41"/>
      <c r="BK531" s="41"/>
      <c r="BL531" s="41"/>
      <c r="BM531" s="41"/>
      <c r="BN531" s="41"/>
      <c r="BO531" s="41"/>
      <c r="BP531" s="41"/>
      <c r="BQ531" s="41"/>
      <c r="BR531" s="41"/>
      <c r="BS531" s="41"/>
      <c r="BT531" s="41"/>
      <c r="BU531" s="41"/>
      <c r="BV531" s="41"/>
      <c r="BW531" s="41"/>
      <c r="BX531" s="41"/>
      <c r="BY531" s="41"/>
      <c r="BZ531" s="41"/>
      <c r="CA531" s="41"/>
      <c r="CB531" s="41"/>
      <c r="CC531" s="41"/>
      <c r="CD531" s="41"/>
      <c r="CE531" s="41"/>
      <c r="CF531" s="40"/>
      <c r="CG531" s="40"/>
      <c r="CH531" s="40"/>
      <c r="CI531" s="40"/>
      <c r="CJ531" s="40"/>
      <c r="CK531" s="40"/>
      <c r="CL531" s="40"/>
      <c r="CM531" s="41"/>
      <c r="CN531" s="41"/>
      <c r="CO531" s="41"/>
      <c r="CP531" s="41"/>
      <c r="CQ531" s="41"/>
      <c r="CR531" s="41"/>
      <c r="CS531" s="41"/>
      <c r="CT531" s="41"/>
      <c r="CU531" s="41"/>
      <c r="CV531" s="41"/>
      <c r="CW531" s="41"/>
      <c r="CX531" s="41"/>
      <c r="CY531" s="41"/>
      <c r="CZ531" s="41"/>
      <c r="DA531" s="41"/>
      <c r="DB531" s="41"/>
      <c r="DC531" s="41"/>
      <c r="DD531" s="41"/>
      <c r="DE531" s="41"/>
      <c r="DF531" s="41"/>
      <c r="DG531" s="41"/>
      <c r="DH531" s="40"/>
      <c r="DI531" s="40"/>
    </row>
    <row r="532" spans="1:113">
      <c r="A532" s="41"/>
      <c r="B532" s="41"/>
      <c r="C532" s="41"/>
      <c r="D532" s="41"/>
      <c r="E532" s="41"/>
      <c r="F532" s="41"/>
      <c r="G532" s="41"/>
      <c r="H532" s="41"/>
      <c r="I532" s="41"/>
      <c r="J532" s="41"/>
      <c r="K532" s="41"/>
      <c r="L532" s="41"/>
      <c r="M532" s="41"/>
      <c r="N532" s="41"/>
      <c r="O532" s="40"/>
      <c r="P532" s="41"/>
      <c r="Q532" s="40"/>
      <c r="R532" s="40"/>
      <c r="S532" s="40"/>
      <c r="T532" s="40"/>
      <c r="U532" s="40"/>
      <c r="V532" s="40"/>
      <c r="W532" s="41"/>
      <c r="X532" s="41"/>
      <c r="Y532" s="41"/>
      <c r="Z532" s="41"/>
      <c r="AA532" s="41"/>
      <c r="AB532" s="41"/>
      <c r="AC532" s="41"/>
      <c r="AD532" s="41"/>
      <c r="AE532" s="41"/>
      <c r="AF532" s="41"/>
      <c r="AG532" s="41"/>
      <c r="AH532" s="41"/>
      <c r="AI532" s="41"/>
      <c r="AJ532" s="41"/>
      <c r="AK532" s="41"/>
      <c r="AL532" s="41"/>
      <c r="AM532" s="41"/>
      <c r="AN532" s="41"/>
      <c r="AO532" s="41"/>
      <c r="AP532" s="41"/>
      <c r="AQ532" s="41"/>
      <c r="AR532" s="41"/>
      <c r="AS532" s="41"/>
      <c r="AT532" s="41"/>
      <c r="AU532" s="41"/>
      <c r="AV532" s="41"/>
      <c r="AW532" s="41"/>
      <c r="AX532" s="41"/>
      <c r="AY532" s="41"/>
      <c r="AZ532" s="41"/>
      <c r="BA532" s="41"/>
      <c r="BB532" s="41"/>
      <c r="BC532" s="41"/>
      <c r="BD532" s="41"/>
      <c r="BE532" s="41"/>
      <c r="BF532" s="41"/>
      <c r="BG532" s="41"/>
      <c r="BH532" s="41"/>
      <c r="BI532" s="41"/>
      <c r="BJ532" s="41"/>
      <c r="BK532" s="41"/>
      <c r="BL532" s="41"/>
      <c r="BM532" s="41"/>
      <c r="BN532" s="41"/>
      <c r="BO532" s="41"/>
      <c r="BP532" s="41"/>
      <c r="BQ532" s="41"/>
      <c r="BR532" s="41"/>
      <c r="BS532" s="41"/>
      <c r="BT532" s="41"/>
      <c r="BU532" s="41"/>
      <c r="BV532" s="41"/>
      <c r="BW532" s="41"/>
      <c r="BX532" s="41"/>
      <c r="BY532" s="41"/>
      <c r="BZ532" s="41"/>
      <c r="CA532" s="41"/>
      <c r="CB532" s="41"/>
      <c r="CC532" s="41"/>
      <c r="CD532" s="41"/>
      <c r="CE532" s="41"/>
      <c r="CF532" s="40"/>
      <c r="CG532" s="40"/>
      <c r="CH532" s="40"/>
      <c r="CI532" s="40"/>
      <c r="CJ532" s="40"/>
      <c r="CK532" s="40"/>
      <c r="CL532" s="40"/>
      <c r="CM532" s="41"/>
      <c r="CN532" s="41"/>
      <c r="CO532" s="41"/>
      <c r="CP532" s="41"/>
      <c r="CQ532" s="41"/>
      <c r="CR532" s="41"/>
      <c r="CS532" s="41"/>
      <c r="CT532" s="41"/>
      <c r="CU532" s="41"/>
      <c r="CV532" s="41"/>
      <c r="CW532" s="41"/>
      <c r="CX532" s="41"/>
      <c r="CY532" s="41"/>
      <c r="CZ532" s="41"/>
      <c r="DA532" s="41"/>
      <c r="DB532" s="41"/>
      <c r="DC532" s="41"/>
      <c r="DD532" s="41"/>
      <c r="DE532" s="41"/>
      <c r="DF532" s="41"/>
      <c r="DG532" s="41"/>
      <c r="DH532" s="40"/>
      <c r="DI532" s="40"/>
    </row>
    <row r="533" spans="1:113">
      <c r="A533" s="41"/>
      <c r="B533" s="41"/>
      <c r="C533" s="41"/>
      <c r="D533" s="41"/>
      <c r="E533" s="41"/>
      <c r="F533" s="41"/>
      <c r="G533" s="41"/>
      <c r="H533" s="41"/>
      <c r="I533" s="41"/>
      <c r="J533" s="41"/>
      <c r="K533" s="41"/>
      <c r="L533" s="41"/>
      <c r="M533" s="41"/>
      <c r="N533" s="41"/>
      <c r="O533" s="40"/>
      <c r="P533" s="41"/>
      <c r="Q533" s="40"/>
      <c r="R533" s="40"/>
      <c r="S533" s="40"/>
      <c r="T533" s="40"/>
      <c r="U533" s="40"/>
      <c r="V533" s="40"/>
      <c r="W533" s="41"/>
      <c r="X533" s="41"/>
      <c r="Y533" s="41"/>
      <c r="Z533" s="41"/>
      <c r="AA533" s="41"/>
      <c r="AB533" s="41"/>
      <c r="AC533" s="41"/>
      <c r="AD533" s="41"/>
      <c r="AE533" s="41"/>
      <c r="AF533" s="41"/>
      <c r="AG533" s="41"/>
      <c r="AH533" s="41"/>
      <c r="AI533" s="41"/>
      <c r="AJ533" s="41"/>
      <c r="AK533" s="41"/>
      <c r="AL533" s="41"/>
      <c r="AM533" s="41"/>
      <c r="AN533" s="41"/>
      <c r="AO533" s="41"/>
      <c r="AP533" s="41"/>
      <c r="AQ533" s="41"/>
      <c r="AR533" s="41"/>
      <c r="AS533" s="41"/>
      <c r="AT533" s="41"/>
      <c r="AU533" s="41"/>
      <c r="AV533" s="41"/>
      <c r="AW533" s="41"/>
      <c r="AX533" s="41"/>
      <c r="AY533" s="41"/>
      <c r="AZ533" s="41"/>
      <c r="BA533" s="41"/>
      <c r="BB533" s="41"/>
      <c r="BC533" s="41"/>
      <c r="BD533" s="41"/>
      <c r="BE533" s="41"/>
      <c r="BF533" s="41"/>
      <c r="BG533" s="41"/>
      <c r="BH533" s="41"/>
      <c r="BI533" s="41"/>
      <c r="BJ533" s="41"/>
      <c r="BK533" s="41"/>
      <c r="BL533" s="41"/>
      <c r="BM533" s="41"/>
      <c r="BN533" s="41"/>
      <c r="BO533" s="41"/>
      <c r="BP533" s="41"/>
      <c r="BQ533" s="41"/>
      <c r="BR533" s="41"/>
      <c r="BS533" s="41"/>
      <c r="BT533" s="41"/>
      <c r="BU533" s="41"/>
      <c r="BV533" s="41"/>
      <c r="BW533" s="41"/>
      <c r="BX533" s="41"/>
      <c r="BY533" s="41"/>
      <c r="BZ533" s="41"/>
      <c r="CA533" s="41"/>
      <c r="CB533" s="41"/>
      <c r="CC533" s="41"/>
      <c r="CD533" s="41"/>
      <c r="CE533" s="41"/>
      <c r="CF533" s="40"/>
      <c r="CG533" s="40"/>
      <c r="CH533" s="40"/>
      <c r="CI533" s="40"/>
      <c r="CJ533" s="40"/>
      <c r="CK533" s="40"/>
      <c r="CL533" s="40"/>
      <c r="CM533" s="40"/>
      <c r="CN533" s="40"/>
      <c r="CO533" s="40"/>
      <c r="CP533" s="40"/>
      <c r="CQ533" s="40"/>
      <c r="CR533" s="40"/>
      <c r="CS533" s="40"/>
      <c r="CT533" s="40"/>
      <c r="CU533" s="40"/>
      <c r="CV533" s="40"/>
      <c r="CW533" s="40"/>
      <c r="CX533" s="40"/>
      <c r="CY533" s="40"/>
      <c r="CZ533" s="40"/>
      <c r="DA533" s="40"/>
      <c r="DB533" s="40"/>
      <c r="DC533" s="40"/>
      <c r="DD533" s="40"/>
      <c r="DE533" s="40"/>
      <c r="DF533" s="40"/>
      <c r="DG533" s="40"/>
      <c r="DH533" s="40"/>
      <c r="DI533" s="40"/>
    </row>
    <row r="534" spans="1:113">
      <c r="A534" s="41"/>
      <c r="B534" s="41"/>
      <c r="C534" s="41"/>
      <c r="D534" s="41"/>
      <c r="E534" s="41"/>
      <c r="F534" s="41"/>
      <c r="G534" s="41"/>
      <c r="H534" s="41"/>
      <c r="I534" s="41"/>
      <c r="J534" s="41"/>
      <c r="K534" s="41"/>
      <c r="L534" s="41"/>
      <c r="M534" s="41"/>
      <c r="N534" s="41"/>
      <c r="O534" s="40"/>
      <c r="P534" s="41"/>
      <c r="Q534" s="40"/>
      <c r="R534" s="40"/>
      <c r="S534" s="40"/>
      <c r="T534" s="40"/>
      <c r="U534" s="40"/>
      <c r="V534" s="40"/>
      <c r="W534" s="41"/>
      <c r="X534" s="41"/>
      <c r="Y534" s="41"/>
      <c r="Z534" s="41"/>
      <c r="AA534" s="41"/>
      <c r="AB534" s="41"/>
      <c r="AC534" s="41"/>
      <c r="AD534" s="41"/>
      <c r="AE534" s="41"/>
      <c r="AF534" s="41"/>
      <c r="AG534" s="41"/>
      <c r="AH534" s="41"/>
      <c r="AI534" s="41"/>
      <c r="AJ534" s="41"/>
      <c r="AK534" s="41"/>
      <c r="AL534" s="41"/>
      <c r="AM534" s="41"/>
      <c r="AN534" s="41"/>
      <c r="AO534" s="41"/>
      <c r="AP534" s="41"/>
      <c r="AQ534" s="41"/>
      <c r="AR534" s="41"/>
      <c r="AS534" s="41"/>
      <c r="AT534" s="41"/>
      <c r="AU534" s="41"/>
      <c r="AV534" s="41"/>
      <c r="AW534" s="41"/>
      <c r="AX534" s="41"/>
      <c r="AY534" s="41"/>
      <c r="AZ534" s="41"/>
      <c r="BA534" s="41"/>
      <c r="BB534" s="41"/>
      <c r="BC534" s="41"/>
      <c r="BD534" s="41"/>
      <c r="BE534" s="41"/>
      <c r="BF534" s="41"/>
      <c r="BG534" s="41"/>
      <c r="BH534" s="41"/>
      <c r="BI534" s="41"/>
      <c r="BJ534" s="41"/>
      <c r="BK534" s="41"/>
      <c r="BL534" s="41"/>
      <c r="BM534" s="41"/>
      <c r="BN534" s="41"/>
      <c r="BO534" s="41"/>
      <c r="BP534" s="41"/>
      <c r="BQ534" s="41"/>
      <c r="BR534" s="41"/>
      <c r="BS534" s="41"/>
      <c r="BT534" s="41"/>
      <c r="BU534" s="41"/>
      <c r="BV534" s="41"/>
      <c r="BW534" s="41"/>
      <c r="BX534" s="41"/>
      <c r="BY534" s="41"/>
      <c r="BZ534" s="41"/>
      <c r="CA534" s="41"/>
      <c r="CB534" s="41"/>
      <c r="CC534" s="41"/>
      <c r="CD534" s="41"/>
      <c r="CE534" s="41"/>
      <c r="CF534" s="40"/>
      <c r="CG534" s="40"/>
      <c r="CH534" s="40"/>
      <c r="CI534" s="40"/>
      <c r="CJ534" s="40"/>
      <c r="CK534" s="40"/>
      <c r="CL534" s="40"/>
      <c r="CM534" s="40"/>
      <c r="CN534" s="40"/>
      <c r="CO534" s="40"/>
      <c r="CP534" s="40"/>
      <c r="CQ534" s="40"/>
      <c r="CR534" s="40"/>
      <c r="CS534" s="40"/>
      <c r="CT534" s="40"/>
      <c r="CU534" s="40"/>
      <c r="CV534" s="40"/>
      <c r="CW534" s="40"/>
      <c r="CX534" s="40"/>
      <c r="CY534" s="40"/>
      <c r="CZ534" s="40"/>
      <c r="DA534" s="40"/>
      <c r="DB534" s="40"/>
      <c r="DC534" s="40"/>
      <c r="DD534" s="40"/>
      <c r="DE534" s="40"/>
      <c r="DF534" s="40"/>
      <c r="DG534" s="40"/>
      <c r="DH534" s="40"/>
      <c r="DI534" s="40"/>
    </row>
    <row r="535" spans="1:113">
      <c r="A535" s="217" t="s">
        <v>83</v>
      </c>
      <c r="B535" s="217" t="s">
        <v>107</v>
      </c>
      <c r="C535" s="47" t="s">
        <v>16</v>
      </c>
      <c r="D535" s="47"/>
      <c r="E535" s="47" t="s">
        <v>8</v>
      </c>
      <c r="F535" s="47"/>
      <c r="G535" s="47" t="s">
        <v>9</v>
      </c>
      <c r="H535" s="47"/>
      <c r="I535" s="47" t="s">
        <v>10</v>
      </c>
      <c r="J535" s="47"/>
      <c r="K535" s="47" t="s">
        <v>11</v>
      </c>
      <c r="L535" s="47"/>
      <c r="M535" s="41"/>
      <c r="N535" s="41"/>
      <c r="O535" s="40"/>
      <c r="P535" s="41"/>
      <c r="Q535" s="40"/>
      <c r="R535" s="40"/>
      <c r="S535" s="40"/>
      <c r="T535" s="40"/>
      <c r="U535" s="40"/>
      <c r="V535" s="40"/>
      <c r="W535" s="41"/>
      <c r="X535" s="41"/>
      <c r="Y535" s="41"/>
      <c r="Z535" s="41"/>
      <c r="AA535" s="41"/>
      <c r="AB535" s="41"/>
      <c r="AC535" s="41"/>
      <c r="AD535" s="41"/>
      <c r="AE535" s="41"/>
      <c r="AF535" s="41"/>
      <c r="AG535" s="41"/>
      <c r="AH535" s="41"/>
      <c r="AI535" s="41"/>
      <c r="AJ535" s="41"/>
      <c r="AK535" s="41"/>
      <c r="AL535" s="41"/>
      <c r="AM535" s="41"/>
      <c r="AN535" s="41"/>
      <c r="AO535" s="41"/>
      <c r="AP535" s="41"/>
      <c r="AQ535" s="41"/>
      <c r="AR535" s="41"/>
      <c r="AS535" s="41"/>
      <c r="AT535" s="41"/>
      <c r="AU535" s="41"/>
      <c r="AV535" s="41"/>
      <c r="AW535" s="41"/>
      <c r="AX535" s="41"/>
      <c r="AY535" s="41"/>
      <c r="AZ535" s="41"/>
      <c r="BA535" s="41"/>
      <c r="BB535" s="41"/>
      <c r="BC535" s="41"/>
      <c r="BD535" s="41"/>
      <c r="BE535" s="41"/>
      <c r="BF535" s="41"/>
      <c r="BG535" s="41"/>
      <c r="BH535" s="41"/>
      <c r="BI535" s="41"/>
      <c r="BJ535" s="41"/>
      <c r="BK535" s="41"/>
      <c r="BL535" s="41"/>
      <c r="BM535" s="41"/>
      <c r="BN535" s="41"/>
      <c r="BO535" s="41"/>
      <c r="BP535" s="41"/>
      <c r="BQ535" s="41"/>
      <c r="BR535" s="41"/>
      <c r="BS535" s="41"/>
      <c r="BT535" s="41"/>
      <c r="BU535" s="41"/>
      <c r="BV535" s="41"/>
      <c r="BW535" s="41"/>
      <c r="BX535" s="41"/>
      <c r="BY535" s="41"/>
      <c r="BZ535" s="41"/>
      <c r="CA535" s="41"/>
      <c r="CB535" s="41"/>
      <c r="CC535" s="41"/>
      <c r="CD535" s="41"/>
      <c r="CE535" s="41"/>
      <c r="CF535" s="40"/>
      <c r="CG535" s="40"/>
      <c r="CH535" s="40"/>
      <c r="CI535" s="40"/>
      <c r="CJ535" s="40"/>
      <c r="CK535" s="40"/>
      <c r="CL535" s="40"/>
      <c r="CM535" s="40"/>
      <c r="CN535" s="40"/>
      <c r="CO535" s="40"/>
      <c r="CP535" s="40"/>
      <c r="CQ535" s="40"/>
      <c r="CR535" s="40"/>
      <c r="CS535" s="40"/>
      <c r="CT535" s="40"/>
      <c r="CU535" s="40"/>
      <c r="CV535" s="40"/>
      <c r="CW535" s="40"/>
      <c r="CX535" s="40"/>
      <c r="CY535" s="40"/>
      <c r="CZ535" s="40"/>
      <c r="DA535" s="40"/>
      <c r="DB535" s="40"/>
      <c r="DC535" s="40"/>
      <c r="DD535" s="40"/>
      <c r="DE535" s="40"/>
      <c r="DF535" s="40"/>
      <c r="DG535" s="40"/>
      <c r="DH535" s="40"/>
      <c r="DI535" s="40"/>
    </row>
    <row r="536" spans="1:113">
      <c r="A536" s="49" t="str">
        <f>A$14</f>
        <v>Container</v>
      </c>
      <c r="B536" s="50" t="str">
        <f t="shared" ref="B536:B544" si="314">B518</f>
        <v>1,000 teu</v>
      </c>
      <c r="C536" s="204">
        <f t="shared" ref="C536:C544" si="315">D14</f>
        <v>200</v>
      </c>
      <c r="D536" s="204" t="s">
        <v>131</v>
      </c>
      <c r="E536" s="204">
        <f t="shared" ref="E536:E544" si="316">E14</f>
        <v>1650</v>
      </c>
      <c r="F536" s="204" t="s">
        <v>131</v>
      </c>
      <c r="G536" s="204">
        <f t="shared" ref="G536:G544" si="317">F14</f>
        <v>3100</v>
      </c>
      <c r="H536" s="204" t="s">
        <v>131</v>
      </c>
      <c r="I536" s="204">
        <f t="shared" ref="I536:I544" si="318">G14</f>
        <v>4550</v>
      </c>
      <c r="J536" s="204" t="s">
        <v>131</v>
      </c>
      <c r="K536" s="204">
        <f t="shared" ref="K536:K544" si="319">H14</f>
        <v>6000</v>
      </c>
      <c r="L536" s="204" t="s">
        <v>131</v>
      </c>
      <c r="M536" s="41"/>
      <c r="N536" s="41"/>
      <c r="O536" s="40"/>
      <c r="P536" s="41"/>
      <c r="Q536" s="40"/>
      <c r="R536" s="40"/>
      <c r="S536" s="40"/>
      <c r="T536" s="40"/>
      <c r="U536" s="40"/>
      <c r="V536" s="40"/>
      <c r="W536" s="41"/>
      <c r="X536" s="41"/>
      <c r="Y536" s="41"/>
      <c r="Z536" s="41"/>
      <c r="AA536" s="41"/>
      <c r="AB536" s="41"/>
      <c r="AC536" s="41"/>
      <c r="AD536" s="41"/>
      <c r="AE536" s="41"/>
      <c r="AF536" s="41"/>
      <c r="AG536" s="41"/>
      <c r="AH536" s="41"/>
      <c r="AI536" s="41"/>
      <c r="AJ536" s="41"/>
      <c r="AK536" s="41"/>
      <c r="AL536" s="41"/>
      <c r="AM536" s="41"/>
      <c r="AN536" s="41"/>
      <c r="AO536" s="41"/>
      <c r="AP536" s="41"/>
      <c r="AQ536" s="41"/>
      <c r="AR536" s="41"/>
      <c r="AS536" s="41"/>
      <c r="AT536" s="41"/>
      <c r="AU536" s="41"/>
      <c r="AV536" s="41"/>
      <c r="AW536" s="41"/>
      <c r="AX536" s="41"/>
      <c r="AY536" s="41"/>
      <c r="AZ536" s="41"/>
      <c r="BA536" s="41"/>
      <c r="BB536" s="41"/>
      <c r="BC536" s="41"/>
      <c r="BD536" s="41"/>
      <c r="BE536" s="41"/>
      <c r="BF536" s="41"/>
      <c r="BG536" s="41"/>
      <c r="BH536" s="41"/>
      <c r="BI536" s="41"/>
      <c r="BJ536" s="41"/>
      <c r="BK536" s="41"/>
      <c r="BL536" s="41"/>
      <c r="BM536" s="41"/>
      <c r="BN536" s="41"/>
      <c r="BO536" s="41"/>
      <c r="BP536" s="41"/>
      <c r="BQ536" s="41"/>
      <c r="BR536" s="41"/>
      <c r="BS536" s="41"/>
      <c r="BT536" s="41"/>
      <c r="BU536" s="41"/>
      <c r="BV536" s="41"/>
      <c r="BW536" s="41"/>
      <c r="BX536" s="41"/>
      <c r="BY536" s="41"/>
      <c r="BZ536" s="40"/>
      <c r="CA536" s="40"/>
      <c r="CB536" s="40"/>
      <c r="CC536" s="40"/>
      <c r="CD536" s="40"/>
      <c r="CE536" s="40"/>
      <c r="CF536" s="40"/>
      <c r="CG536" s="40"/>
      <c r="CH536" s="40"/>
      <c r="CI536" s="40"/>
      <c r="CJ536" s="40"/>
      <c r="CK536" s="40"/>
      <c r="CL536" s="40"/>
      <c r="CM536" s="40"/>
      <c r="CN536" s="40"/>
      <c r="CO536" s="40"/>
      <c r="CP536" s="40"/>
      <c r="CQ536" s="40"/>
      <c r="CR536" s="40"/>
      <c r="CS536" s="40"/>
      <c r="CT536" s="40"/>
      <c r="CU536" s="40"/>
      <c r="CV536" s="40"/>
      <c r="CW536" s="40"/>
      <c r="CX536" s="40"/>
      <c r="CY536" s="40"/>
      <c r="CZ536" s="40"/>
      <c r="DA536" s="40"/>
      <c r="DB536" s="40"/>
      <c r="DC536" s="40"/>
      <c r="DD536" s="40"/>
      <c r="DE536" s="40"/>
      <c r="DF536" s="40"/>
      <c r="DG536" s="40"/>
      <c r="DH536" s="40"/>
      <c r="DI536" s="40"/>
    </row>
    <row r="537" spans="1:113">
      <c r="A537" s="49"/>
      <c r="B537" s="54" t="str">
        <f t="shared" si="314"/>
        <v>3,000 teu</v>
      </c>
      <c r="C537" s="205">
        <f t="shared" si="315"/>
        <v>200</v>
      </c>
      <c r="D537" s="205" t="s">
        <v>131</v>
      </c>
      <c r="E537" s="205">
        <f t="shared" si="316"/>
        <v>1650</v>
      </c>
      <c r="F537" s="205" t="s">
        <v>131</v>
      </c>
      <c r="G537" s="205">
        <f t="shared" si="317"/>
        <v>3100</v>
      </c>
      <c r="H537" s="205" t="s">
        <v>131</v>
      </c>
      <c r="I537" s="205">
        <f t="shared" si="318"/>
        <v>4550</v>
      </c>
      <c r="J537" s="205" t="s">
        <v>131</v>
      </c>
      <c r="K537" s="205">
        <f t="shared" si="319"/>
        <v>6000</v>
      </c>
      <c r="L537" s="205" t="s">
        <v>131</v>
      </c>
      <c r="M537" s="41"/>
      <c r="N537" s="41"/>
      <c r="O537" s="40"/>
      <c r="P537" s="41"/>
      <c r="Q537" s="40"/>
      <c r="R537" s="40"/>
      <c r="S537" s="40"/>
      <c r="T537" s="40"/>
      <c r="U537" s="40"/>
      <c r="V537" s="40"/>
      <c r="W537" s="41"/>
      <c r="X537" s="41"/>
      <c r="Y537" s="41"/>
      <c r="Z537" s="41"/>
      <c r="AA537" s="41"/>
      <c r="AB537" s="41"/>
      <c r="AC537" s="41"/>
      <c r="AD537" s="41"/>
      <c r="AE537" s="41"/>
      <c r="AF537" s="41"/>
      <c r="AG537" s="41"/>
      <c r="AH537" s="41"/>
      <c r="AI537" s="41"/>
      <c r="AJ537" s="41"/>
      <c r="AK537" s="41"/>
      <c r="AL537" s="41"/>
      <c r="AM537" s="41"/>
      <c r="AN537" s="41"/>
      <c r="AO537" s="41"/>
      <c r="AP537" s="41"/>
      <c r="AQ537" s="41"/>
      <c r="AR537" s="41"/>
      <c r="AS537" s="41"/>
      <c r="AT537" s="41"/>
      <c r="AU537" s="41"/>
      <c r="AV537" s="41"/>
      <c r="AW537" s="41"/>
      <c r="AX537" s="41"/>
      <c r="AY537" s="41"/>
      <c r="AZ537" s="41"/>
      <c r="BA537" s="41"/>
      <c r="BB537" s="41"/>
      <c r="BC537" s="41"/>
      <c r="BD537" s="41"/>
      <c r="BE537" s="41"/>
      <c r="BF537" s="41"/>
      <c r="BG537" s="41"/>
      <c r="BH537" s="41"/>
      <c r="BI537" s="41"/>
      <c r="BJ537" s="41"/>
      <c r="BK537" s="41"/>
      <c r="BL537" s="41"/>
      <c r="BM537" s="41"/>
      <c r="BN537" s="41"/>
      <c r="BO537" s="41"/>
      <c r="BP537" s="41"/>
      <c r="BQ537" s="41"/>
      <c r="BR537" s="41"/>
      <c r="BS537" s="41"/>
      <c r="BT537" s="41"/>
      <c r="BU537" s="41"/>
      <c r="BV537" s="41"/>
      <c r="BW537" s="41"/>
      <c r="BX537" s="41"/>
      <c r="BY537" s="41"/>
      <c r="BZ537" s="40"/>
      <c r="CA537" s="40"/>
      <c r="CB537" s="40"/>
      <c r="CC537" s="40"/>
      <c r="CD537" s="40"/>
      <c r="CE537" s="40"/>
      <c r="CF537" s="40"/>
      <c r="CG537" s="40"/>
      <c r="CH537" s="40"/>
      <c r="CI537" s="40"/>
      <c r="CJ537" s="40"/>
      <c r="CK537" s="40"/>
      <c r="CL537" s="40"/>
      <c r="CM537" s="40"/>
      <c r="CN537" s="40"/>
      <c r="CO537" s="40"/>
      <c r="CP537" s="40"/>
      <c r="CQ537" s="40"/>
      <c r="CR537" s="40"/>
      <c r="CS537" s="40"/>
      <c r="CT537" s="40"/>
      <c r="CU537" s="40"/>
      <c r="CV537" s="40"/>
      <c r="CW537" s="40"/>
      <c r="CX537" s="40"/>
      <c r="CY537" s="40"/>
      <c r="CZ537" s="40"/>
      <c r="DA537" s="40"/>
      <c r="DB537" s="40"/>
      <c r="DC537" s="40"/>
      <c r="DD537" s="40"/>
      <c r="DE537" s="40"/>
      <c r="DF537" s="40"/>
      <c r="DG537" s="40"/>
      <c r="DH537" s="40"/>
      <c r="DI537" s="40"/>
    </row>
    <row r="538" spans="1:113">
      <c r="A538" s="206" t="s">
        <v>86</v>
      </c>
      <c r="B538" s="50" t="str">
        <f t="shared" si="314"/>
        <v>6,000 teu</v>
      </c>
      <c r="C538" s="204">
        <f t="shared" si="315"/>
        <v>600</v>
      </c>
      <c r="D538" s="204" t="s">
        <v>131</v>
      </c>
      <c r="E538" s="204">
        <f t="shared" si="316"/>
        <v>2200</v>
      </c>
      <c r="F538" s="204" t="s">
        <v>131</v>
      </c>
      <c r="G538" s="204">
        <f t="shared" si="317"/>
        <v>3800</v>
      </c>
      <c r="H538" s="204" t="s">
        <v>131</v>
      </c>
      <c r="I538" s="204">
        <f t="shared" si="318"/>
        <v>5400</v>
      </c>
      <c r="J538" s="204" t="s">
        <v>131</v>
      </c>
      <c r="K538" s="204">
        <f t="shared" si="319"/>
        <v>7000</v>
      </c>
      <c r="L538" s="204" t="s">
        <v>131</v>
      </c>
      <c r="M538" s="41"/>
      <c r="N538" s="41"/>
      <c r="O538" s="40"/>
      <c r="P538" s="41"/>
      <c r="Q538" s="40"/>
      <c r="R538" s="40"/>
      <c r="S538" s="40"/>
      <c r="T538" s="40"/>
      <c r="U538" s="40"/>
      <c r="V538" s="40"/>
      <c r="W538" s="41"/>
      <c r="X538" s="41"/>
      <c r="Y538" s="41"/>
      <c r="Z538" s="41"/>
      <c r="AA538" s="41"/>
      <c r="AB538" s="41"/>
      <c r="AC538" s="41"/>
      <c r="AD538" s="41"/>
      <c r="AE538" s="41"/>
      <c r="AF538" s="41"/>
      <c r="AG538" s="41"/>
      <c r="AH538" s="41"/>
      <c r="AI538" s="41"/>
      <c r="AJ538" s="41"/>
      <c r="AK538" s="41"/>
      <c r="AL538" s="41"/>
      <c r="AM538" s="41"/>
      <c r="AN538" s="41"/>
      <c r="AO538" s="41"/>
      <c r="AP538" s="41"/>
      <c r="AQ538" s="41"/>
      <c r="AR538" s="41"/>
      <c r="AS538" s="41"/>
      <c r="AT538" s="41"/>
      <c r="AU538" s="41"/>
      <c r="AV538" s="41"/>
      <c r="AW538" s="41"/>
      <c r="AX538" s="41"/>
      <c r="AY538" s="41"/>
      <c r="AZ538" s="41"/>
      <c r="BA538" s="41"/>
      <c r="BB538" s="41"/>
      <c r="BC538" s="41"/>
      <c r="BD538" s="41"/>
      <c r="BE538" s="41"/>
      <c r="BF538" s="41"/>
      <c r="BG538" s="41"/>
      <c r="BH538" s="41"/>
      <c r="BI538" s="41"/>
      <c r="BJ538" s="41"/>
      <c r="BK538" s="41"/>
      <c r="BL538" s="41"/>
      <c r="BM538" s="41"/>
      <c r="BN538" s="41"/>
      <c r="BO538" s="41"/>
      <c r="BP538" s="41"/>
      <c r="BQ538" s="41"/>
      <c r="BR538" s="41"/>
      <c r="BS538" s="41"/>
      <c r="BT538" s="41"/>
      <c r="BU538" s="41"/>
      <c r="BV538" s="41"/>
      <c r="BW538" s="41"/>
      <c r="BX538" s="41"/>
      <c r="BY538" s="41"/>
      <c r="BZ538" s="40"/>
      <c r="CA538" s="40"/>
      <c r="CB538" s="40"/>
      <c r="CC538" s="40"/>
      <c r="CD538" s="40"/>
      <c r="CE538" s="40"/>
      <c r="CF538" s="40"/>
      <c r="CG538" s="40"/>
      <c r="CH538" s="40"/>
      <c r="CI538" s="40"/>
      <c r="CJ538" s="40"/>
      <c r="CK538" s="40"/>
      <c r="CL538" s="40"/>
      <c r="CM538" s="40"/>
      <c r="CN538" s="40"/>
      <c r="CO538" s="40"/>
      <c r="CP538" s="40"/>
      <c r="CQ538" s="40"/>
      <c r="CR538" s="40"/>
      <c r="CS538" s="40"/>
      <c r="CT538" s="40"/>
      <c r="CU538" s="40"/>
      <c r="CV538" s="40"/>
      <c r="CW538" s="40"/>
      <c r="CX538" s="40"/>
      <c r="CY538" s="40"/>
      <c r="CZ538" s="40"/>
      <c r="DA538" s="40"/>
      <c r="DB538" s="40"/>
      <c r="DC538" s="40"/>
      <c r="DD538" s="40"/>
      <c r="DE538" s="40"/>
      <c r="DF538" s="40"/>
      <c r="DG538" s="40"/>
      <c r="DH538" s="40"/>
      <c r="DI538" s="40"/>
    </row>
    <row r="539" spans="1:113">
      <c r="A539" s="49"/>
      <c r="B539" s="54" t="str">
        <f t="shared" si="314"/>
        <v>9,000 teu</v>
      </c>
      <c r="C539" s="205">
        <f t="shared" si="315"/>
        <v>800</v>
      </c>
      <c r="D539" s="205" t="s">
        <v>131</v>
      </c>
      <c r="E539" s="205">
        <f t="shared" si="316"/>
        <v>2600</v>
      </c>
      <c r="F539" s="205" t="s">
        <v>131</v>
      </c>
      <c r="G539" s="205">
        <f t="shared" si="317"/>
        <v>4400</v>
      </c>
      <c r="H539" s="205" t="s">
        <v>131</v>
      </c>
      <c r="I539" s="205">
        <f t="shared" si="318"/>
        <v>6200</v>
      </c>
      <c r="J539" s="205" t="s">
        <v>131</v>
      </c>
      <c r="K539" s="205">
        <f t="shared" si="319"/>
        <v>8000</v>
      </c>
      <c r="L539" s="205" t="s">
        <v>131</v>
      </c>
      <c r="M539" s="41"/>
      <c r="N539" s="41"/>
      <c r="O539" s="40"/>
      <c r="P539" s="41"/>
      <c r="Q539" s="40"/>
      <c r="R539" s="40"/>
      <c r="S539" s="40"/>
      <c r="T539" s="40"/>
      <c r="U539" s="40"/>
      <c r="V539" s="40"/>
      <c r="W539" s="41"/>
      <c r="X539" s="41"/>
      <c r="Y539" s="41"/>
      <c r="Z539" s="41"/>
      <c r="AA539" s="41"/>
      <c r="AB539" s="41"/>
      <c r="AC539" s="41"/>
      <c r="AD539" s="41"/>
      <c r="AE539" s="41"/>
      <c r="AF539" s="41"/>
      <c r="AG539" s="41"/>
      <c r="AH539" s="41"/>
      <c r="AI539" s="41"/>
      <c r="AJ539" s="41"/>
      <c r="AK539" s="41"/>
      <c r="AL539" s="41"/>
      <c r="AM539" s="41"/>
      <c r="AN539" s="41"/>
      <c r="AO539" s="41"/>
      <c r="AP539" s="41"/>
      <c r="AQ539" s="41"/>
      <c r="AR539" s="41"/>
      <c r="AS539" s="41"/>
      <c r="AT539" s="41"/>
      <c r="AU539" s="41"/>
      <c r="AV539" s="41"/>
      <c r="AW539" s="41"/>
      <c r="AX539" s="41"/>
      <c r="AY539" s="41"/>
      <c r="AZ539" s="41"/>
      <c r="BA539" s="41"/>
      <c r="BB539" s="41"/>
      <c r="BC539" s="41"/>
      <c r="BD539" s="41"/>
      <c r="BE539" s="41"/>
      <c r="BF539" s="41"/>
      <c r="BG539" s="41"/>
      <c r="BH539" s="41"/>
      <c r="BI539" s="41"/>
      <c r="BJ539" s="41"/>
      <c r="BK539" s="41"/>
      <c r="BL539" s="41"/>
      <c r="BM539" s="41"/>
      <c r="BN539" s="41"/>
      <c r="BO539" s="41"/>
      <c r="BP539" s="41"/>
      <c r="BQ539" s="41"/>
      <c r="BR539" s="41"/>
      <c r="BS539" s="41"/>
      <c r="BT539" s="41"/>
      <c r="BU539" s="41"/>
      <c r="BV539" s="41"/>
      <c r="BW539" s="41"/>
      <c r="BX539" s="41"/>
      <c r="BY539" s="41"/>
      <c r="BZ539" s="40"/>
      <c r="CA539" s="40"/>
      <c r="CB539" s="40"/>
      <c r="CC539" s="40"/>
      <c r="CD539" s="40"/>
      <c r="CE539" s="40"/>
      <c r="CF539" s="40"/>
      <c r="CG539" s="40"/>
      <c r="CH539" s="40"/>
      <c r="CI539" s="40"/>
      <c r="CJ539" s="40"/>
      <c r="CK539" s="40"/>
      <c r="CL539" s="40"/>
      <c r="CM539" s="40"/>
      <c r="CN539" s="40"/>
      <c r="CO539" s="40"/>
      <c r="CP539" s="40"/>
      <c r="CQ539" s="40"/>
      <c r="CR539" s="40"/>
      <c r="CS539" s="40"/>
      <c r="CT539" s="40"/>
      <c r="CU539" s="40"/>
      <c r="CV539" s="40"/>
      <c r="CW539" s="40"/>
      <c r="CX539" s="40"/>
      <c r="CY539" s="40"/>
      <c r="CZ539" s="40"/>
      <c r="DA539" s="40"/>
      <c r="DB539" s="40"/>
      <c r="DC539" s="40"/>
      <c r="DD539" s="40"/>
      <c r="DE539" s="40"/>
      <c r="DF539" s="40"/>
      <c r="DG539" s="40"/>
      <c r="DH539" s="40"/>
      <c r="DI539" s="40"/>
    </row>
    <row r="540" spans="1:113">
      <c r="A540" s="49"/>
      <c r="B540" s="50" t="str">
        <f t="shared" si="314"/>
        <v>14,000 teu</v>
      </c>
      <c r="C540" s="204">
        <f t="shared" si="315"/>
        <v>1000</v>
      </c>
      <c r="D540" s="204" t="s">
        <v>131</v>
      </c>
      <c r="E540" s="204">
        <f t="shared" si="316"/>
        <v>3000</v>
      </c>
      <c r="F540" s="204" t="s">
        <v>131</v>
      </c>
      <c r="G540" s="204">
        <f t="shared" si="317"/>
        <v>5000</v>
      </c>
      <c r="H540" s="204" t="s">
        <v>131</v>
      </c>
      <c r="I540" s="204">
        <f t="shared" si="318"/>
        <v>7000</v>
      </c>
      <c r="J540" s="204" t="s">
        <v>131</v>
      </c>
      <c r="K540" s="204">
        <f t="shared" si="319"/>
        <v>9000</v>
      </c>
      <c r="L540" s="204" t="s">
        <v>131</v>
      </c>
      <c r="M540" s="41"/>
      <c r="N540" s="41"/>
      <c r="O540" s="40"/>
      <c r="P540" s="41"/>
      <c r="Q540" s="40"/>
      <c r="R540" s="40"/>
      <c r="S540" s="40"/>
      <c r="T540" s="40"/>
      <c r="U540" s="40"/>
      <c r="V540" s="40"/>
      <c r="W540" s="41"/>
      <c r="X540" s="41"/>
      <c r="Y540" s="41"/>
      <c r="Z540" s="41"/>
      <c r="AA540" s="41"/>
      <c r="AB540" s="41"/>
      <c r="AC540" s="41"/>
      <c r="AD540" s="41"/>
      <c r="AE540" s="41"/>
      <c r="AF540" s="41"/>
      <c r="AG540" s="41"/>
      <c r="AH540" s="41"/>
      <c r="AI540" s="41"/>
      <c r="AJ540" s="41"/>
      <c r="AK540" s="41"/>
      <c r="AL540" s="41"/>
      <c r="AM540" s="41"/>
      <c r="AN540" s="41"/>
      <c r="AO540" s="41"/>
      <c r="AP540" s="41"/>
      <c r="AQ540" s="41"/>
      <c r="AR540" s="41"/>
      <c r="AS540" s="41"/>
      <c r="AT540" s="41"/>
      <c r="AU540" s="41"/>
      <c r="AV540" s="41"/>
      <c r="AW540" s="41"/>
      <c r="AX540" s="41"/>
      <c r="AY540" s="41"/>
      <c r="AZ540" s="41"/>
      <c r="BA540" s="41"/>
      <c r="BB540" s="41"/>
      <c r="BC540" s="41"/>
      <c r="BD540" s="41"/>
      <c r="BE540" s="41"/>
      <c r="BF540" s="41"/>
      <c r="BG540" s="41"/>
      <c r="BH540" s="41"/>
      <c r="BI540" s="41"/>
      <c r="BJ540" s="41"/>
      <c r="BK540" s="41"/>
      <c r="BL540" s="41"/>
      <c r="BM540" s="41"/>
      <c r="BN540" s="41"/>
      <c r="BO540" s="41"/>
      <c r="BP540" s="41"/>
      <c r="BQ540" s="41"/>
      <c r="BR540" s="41"/>
      <c r="BS540" s="41"/>
      <c r="BT540" s="41"/>
      <c r="BU540" s="41"/>
      <c r="BV540" s="41"/>
      <c r="BW540" s="41"/>
      <c r="BX540" s="41"/>
      <c r="BY540" s="41"/>
      <c r="BZ540" s="40"/>
      <c r="CA540" s="40"/>
      <c r="CB540" s="40"/>
      <c r="CC540" s="40"/>
      <c r="CD540" s="40"/>
      <c r="CE540" s="40"/>
      <c r="CF540" s="40"/>
      <c r="CG540" s="40"/>
      <c r="CH540" s="40"/>
      <c r="CI540" s="40"/>
      <c r="CJ540" s="40"/>
      <c r="CK540" s="40"/>
      <c r="CL540" s="40"/>
      <c r="CM540" s="40"/>
      <c r="CN540" s="40"/>
      <c r="CO540" s="40"/>
      <c r="CP540" s="40"/>
      <c r="CQ540" s="40"/>
      <c r="CR540" s="40"/>
      <c r="CS540" s="40"/>
      <c r="CT540" s="40"/>
      <c r="CU540" s="40"/>
      <c r="CV540" s="40"/>
      <c r="CW540" s="40"/>
      <c r="CX540" s="40"/>
      <c r="CY540" s="40"/>
      <c r="CZ540" s="40"/>
      <c r="DA540" s="40"/>
      <c r="DB540" s="40"/>
      <c r="DC540" s="40"/>
      <c r="DD540" s="40"/>
      <c r="DE540" s="40"/>
      <c r="DF540" s="40"/>
      <c r="DG540" s="40"/>
      <c r="DH540" s="40"/>
      <c r="DI540" s="40"/>
    </row>
    <row r="541" spans="1:113">
      <c r="A541" s="189"/>
      <c r="B541" s="54" t="str">
        <f t="shared" si="314"/>
        <v>17,000 teu</v>
      </c>
      <c r="C541" s="205">
        <f t="shared" si="315"/>
        <v>1200</v>
      </c>
      <c r="D541" s="205" t="s">
        <v>131</v>
      </c>
      <c r="E541" s="205">
        <f t="shared" si="316"/>
        <v>4650</v>
      </c>
      <c r="F541" s="205" t="s">
        <v>131</v>
      </c>
      <c r="G541" s="205">
        <f t="shared" si="317"/>
        <v>8100</v>
      </c>
      <c r="H541" s="205" t="s">
        <v>131</v>
      </c>
      <c r="I541" s="205">
        <f t="shared" si="318"/>
        <v>11550</v>
      </c>
      <c r="J541" s="205" t="s">
        <v>131</v>
      </c>
      <c r="K541" s="205">
        <f t="shared" si="319"/>
        <v>15000</v>
      </c>
      <c r="L541" s="205" t="s">
        <v>131</v>
      </c>
      <c r="M541" s="41"/>
      <c r="N541" s="41"/>
      <c r="O541" s="40"/>
      <c r="P541" s="41"/>
      <c r="Q541" s="40"/>
      <c r="R541" s="40"/>
      <c r="S541" s="40"/>
      <c r="T541" s="40"/>
      <c r="U541" s="40"/>
      <c r="V541" s="40"/>
      <c r="W541" s="41"/>
      <c r="X541" s="41"/>
      <c r="Y541" s="41"/>
      <c r="Z541" s="41"/>
      <c r="AA541" s="41"/>
      <c r="AB541" s="41"/>
      <c r="AC541" s="41"/>
      <c r="AD541" s="41"/>
      <c r="AE541" s="41"/>
      <c r="AF541" s="41"/>
      <c r="AG541" s="41"/>
      <c r="AH541" s="41"/>
      <c r="AI541" s="41"/>
      <c r="AJ541" s="41"/>
      <c r="AK541" s="41"/>
      <c r="AL541" s="41"/>
      <c r="AM541" s="41"/>
      <c r="AN541" s="41"/>
      <c r="AO541" s="41"/>
      <c r="AP541" s="41"/>
      <c r="AQ541" s="41"/>
      <c r="AR541" s="41"/>
      <c r="AS541" s="41"/>
      <c r="AT541" s="41"/>
      <c r="AU541" s="41"/>
      <c r="AV541" s="41"/>
      <c r="AW541" s="41"/>
      <c r="AX541" s="41"/>
      <c r="AY541" s="41"/>
      <c r="AZ541" s="41"/>
      <c r="BA541" s="41"/>
      <c r="BB541" s="41"/>
      <c r="BC541" s="41"/>
      <c r="BD541" s="41"/>
      <c r="BE541" s="41"/>
      <c r="BF541" s="41"/>
      <c r="BG541" s="41"/>
      <c r="BH541" s="41"/>
      <c r="BI541" s="41"/>
      <c r="BJ541" s="41"/>
      <c r="BK541" s="41"/>
      <c r="BL541" s="41"/>
      <c r="BM541" s="41"/>
      <c r="BN541" s="41"/>
      <c r="BO541" s="41"/>
      <c r="BP541" s="41"/>
      <c r="BQ541" s="41"/>
      <c r="BR541" s="41"/>
      <c r="BS541" s="41"/>
      <c r="BT541" s="41"/>
      <c r="BU541" s="41"/>
      <c r="BV541" s="41"/>
      <c r="BW541" s="41"/>
      <c r="BX541" s="41"/>
      <c r="BY541" s="41"/>
      <c r="BZ541" s="40"/>
      <c r="CA541" s="40"/>
      <c r="CB541" s="40"/>
      <c r="CC541" s="40"/>
      <c r="CD541" s="40"/>
      <c r="CE541" s="40"/>
      <c r="CF541" s="40"/>
      <c r="CG541" s="40"/>
      <c r="CH541" s="40"/>
      <c r="CI541" s="40"/>
      <c r="CJ541" s="40"/>
      <c r="CK541" s="40"/>
      <c r="CL541" s="40"/>
      <c r="CM541" s="40"/>
      <c r="CN541" s="40"/>
      <c r="CO541" s="40"/>
      <c r="CP541" s="40"/>
      <c r="CQ541" s="40"/>
      <c r="CR541" s="40"/>
      <c r="CS541" s="40"/>
      <c r="CT541" s="40"/>
      <c r="CU541" s="40"/>
      <c r="CV541" s="40"/>
      <c r="CW541" s="40"/>
      <c r="CX541" s="40"/>
      <c r="CY541" s="40"/>
      <c r="CZ541" s="40"/>
      <c r="DA541" s="40"/>
      <c r="DB541" s="40"/>
      <c r="DC541" s="40"/>
      <c r="DD541" s="40"/>
      <c r="DE541" s="40"/>
      <c r="DF541" s="40"/>
      <c r="DG541" s="40"/>
      <c r="DH541" s="40"/>
      <c r="DI541" s="40"/>
    </row>
    <row r="542" spans="1:113">
      <c r="A542" s="58" t="str">
        <f>A$20</f>
        <v>Bulk</v>
      </c>
      <c r="B542" s="59" t="str">
        <f t="shared" si="314"/>
        <v>Handymax</v>
      </c>
      <c r="C542" s="113">
        <f t="shared" si="315"/>
        <v>600</v>
      </c>
      <c r="D542" s="113" t="s">
        <v>131</v>
      </c>
      <c r="E542" s="113">
        <f t="shared" si="316"/>
        <v>2700</v>
      </c>
      <c r="F542" s="113" t="s">
        <v>131</v>
      </c>
      <c r="G542" s="113">
        <f t="shared" si="317"/>
        <v>4800</v>
      </c>
      <c r="H542" s="113" t="s">
        <v>131</v>
      </c>
      <c r="I542" s="113">
        <f t="shared" si="318"/>
        <v>6900</v>
      </c>
      <c r="J542" s="113" t="s">
        <v>131</v>
      </c>
      <c r="K542" s="113">
        <f t="shared" si="319"/>
        <v>9000</v>
      </c>
      <c r="L542" s="113" t="s">
        <v>131</v>
      </c>
      <c r="M542" s="41"/>
      <c r="N542" s="41"/>
      <c r="O542" s="40"/>
      <c r="P542" s="41"/>
      <c r="Q542" s="40"/>
      <c r="R542" s="40"/>
      <c r="S542" s="40"/>
      <c r="T542" s="40"/>
      <c r="U542" s="40"/>
      <c r="V542" s="40"/>
      <c r="W542" s="41"/>
      <c r="X542" s="41"/>
      <c r="Y542" s="41"/>
      <c r="Z542" s="41"/>
      <c r="AA542" s="41"/>
      <c r="AB542" s="41"/>
      <c r="AC542" s="41"/>
      <c r="AD542" s="41"/>
      <c r="AE542" s="41"/>
      <c r="AF542" s="41"/>
      <c r="AG542" s="41"/>
      <c r="AH542" s="41"/>
      <c r="AI542" s="41"/>
      <c r="AJ542" s="41"/>
      <c r="AK542" s="41"/>
      <c r="AL542" s="41"/>
      <c r="AM542" s="41"/>
      <c r="AN542" s="41"/>
      <c r="AO542" s="41"/>
      <c r="AP542" s="41"/>
      <c r="AQ542" s="41"/>
      <c r="AR542" s="41"/>
      <c r="AS542" s="41"/>
      <c r="AT542" s="41"/>
      <c r="AU542" s="41"/>
      <c r="AV542" s="41"/>
      <c r="AW542" s="41"/>
      <c r="AX542" s="41"/>
      <c r="AY542" s="41"/>
      <c r="AZ542" s="41"/>
      <c r="BA542" s="41"/>
      <c r="BB542" s="41"/>
      <c r="BC542" s="41"/>
      <c r="BD542" s="41"/>
      <c r="BE542" s="41"/>
      <c r="BF542" s="41"/>
      <c r="BG542" s="41"/>
      <c r="BH542" s="41"/>
      <c r="BI542" s="41"/>
      <c r="BJ542" s="41"/>
      <c r="BK542" s="41"/>
      <c r="BL542" s="41"/>
      <c r="BM542" s="41"/>
      <c r="BN542" s="41"/>
      <c r="BO542" s="41"/>
      <c r="BP542" s="41"/>
      <c r="BQ542" s="41"/>
      <c r="BR542" s="41"/>
      <c r="BS542" s="41"/>
      <c r="BT542" s="41"/>
      <c r="BU542" s="41"/>
      <c r="BV542" s="41"/>
      <c r="BW542" s="41"/>
      <c r="BX542" s="41"/>
      <c r="BY542" s="41"/>
      <c r="BZ542" s="40"/>
      <c r="CA542" s="40"/>
      <c r="CB542" s="40"/>
      <c r="CC542" s="40"/>
      <c r="CD542" s="40"/>
      <c r="CE542" s="40"/>
      <c r="CF542" s="40"/>
      <c r="CG542" s="40"/>
      <c r="CH542" s="40"/>
      <c r="CI542" s="40"/>
      <c r="CJ542" s="40"/>
      <c r="CK542" s="40"/>
      <c r="CL542" s="40"/>
      <c r="CM542" s="40"/>
      <c r="CN542" s="40"/>
      <c r="CO542" s="40"/>
      <c r="CP542" s="40"/>
      <c r="CQ542" s="40"/>
      <c r="CR542" s="40"/>
      <c r="CS542" s="40"/>
      <c r="CT542" s="40"/>
      <c r="CU542" s="40"/>
      <c r="CV542" s="40"/>
      <c r="CW542" s="40"/>
      <c r="CX542" s="40"/>
      <c r="CY542" s="40"/>
      <c r="CZ542" s="40"/>
      <c r="DA542" s="40"/>
      <c r="DB542" s="40"/>
      <c r="DC542" s="40"/>
      <c r="DD542" s="40"/>
      <c r="DE542" s="40"/>
      <c r="DF542" s="40"/>
      <c r="DG542" s="40"/>
      <c r="DH542" s="40"/>
      <c r="DI542" s="40"/>
    </row>
    <row r="543" spans="1:113">
      <c r="A543" s="49"/>
      <c r="B543" s="50" t="str">
        <f t="shared" si="314"/>
        <v>Panamax</v>
      </c>
      <c r="C543" s="204">
        <f t="shared" si="315"/>
        <v>600</v>
      </c>
      <c r="D543" s="204" t="s">
        <v>131</v>
      </c>
      <c r="E543" s="204">
        <f t="shared" si="316"/>
        <v>3450</v>
      </c>
      <c r="F543" s="204" t="s">
        <v>131</v>
      </c>
      <c r="G543" s="204">
        <f t="shared" si="317"/>
        <v>6300</v>
      </c>
      <c r="H543" s="204" t="s">
        <v>131</v>
      </c>
      <c r="I543" s="204">
        <f t="shared" si="318"/>
        <v>9150</v>
      </c>
      <c r="J543" s="204" t="s">
        <v>131</v>
      </c>
      <c r="K543" s="204">
        <f t="shared" si="319"/>
        <v>12000</v>
      </c>
      <c r="L543" s="204" t="s">
        <v>131</v>
      </c>
      <c r="M543" s="41"/>
      <c r="N543" s="41"/>
      <c r="O543" s="40"/>
      <c r="P543" s="41"/>
      <c r="Q543" s="40"/>
      <c r="R543" s="40"/>
      <c r="S543" s="40"/>
      <c r="T543" s="40"/>
      <c r="U543" s="40"/>
      <c r="V543" s="40"/>
      <c r="W543" s="41"/>
      <c r="X543" s="41"/>
      <c r="Y543" s="41"/>
      <c r="Z543" s="41"/>
      <c r="AA543" s="41"/>
      <c r="AB543" s="41"/>
      <c r="AC543" s="41"/>
      <c r="AD543" s="41"/>
      <c r="AE543" s="41"/>
      <c r="AF543" s="41"/>
      <c r="AG543" s="41"/>
      <c r="AH543" s="41"/>
      <c r="AI543" s="41"/>
      <c r="AJ543" s="41"/>
      <c r="AK543" s="41"/>
      <c r="AL543" s="41"/>
      <c r="AM543" s="41"/>
      <c r="AN543" s="41"/>
      <c r="AO543" s="41"/>
      <c r="AP543" s="41"/>
      <c r="AQ543" s="41"/>
      <c r="AR543" s="41"/>
      <c r="AS543" s="41"/>
      <c r="AT543" s="41"/>
      <c r="AU543" s="41"/>
      <c r="AV543" s="41"/>
      <c r="AW543" s="41"/>
      <c r="AX543" s="41"/>
      <c r="AY543" s="41"/>
      <c r="AZ543" s="41"/>
      <c r="BA543" s="41"/>
      <c r="BB543" s="41"/>
      <c r="BC543" s="41"/>
      <c r="BD543" s="41"/>
      <c r="BE543" s="41"/>
      <c r="BF543" s="41"/>
      <c r="BG543" s="41"/>
      <c r="BH543" s="41"/>
      <c r="BI543" s="41"/>
      <c r="BJ543" s="41"/>
      <c r="BK543" s="41"/>
      <c r="BL543" s="41"/>
      <c r="BM543" s="41"/>
      <c r="BN543" s="41"/>
      <c r="BO543" s="41"/>
      <c r="BP543" s="41"/>
      <c r="BQ543" s="41"/>
      <c r="BR543" s="41"/>
      <c r="BS543" s="41"/>
      <c r="BT543" s="41"/>
      <c r="BU543" s="41"/>
      <c r="BV543" s="41"/>
      <c r="BW543" s="41"/>
      <c r="BX543" s="41"/>
      <c r="BY543" s="41"/>
      <c r="BZ543" s="40"/>
      <c r="CA543" s="40"/>
      <c r="CB543" s="40"/>
      <c r="CC543" s="40"/>
      <c r="CD543" s="40"/>
      <c r="CE543" s="40"/>
      <c r="CF543" s="40"/>
      <c r="CG543" s="40"/>
      <c r="CH543" s="40"/>
      <c r="CI543" s="40"/>
      <c r="CJ543" s="40"/>
      <c r="CK543" s="40"/>
      <c r="CL543" s="40"/>
      <c r="CM543" s="40"/>
      <c r="CN543" s="40"/>
      <c r="CO543" s="40"/>
      <c r="CP543" s="40"/>
      <c r="CQ543" s="40"/>
      <c r="CR543" s="40"/>
      <c r="CS543" s="40"/>
      <c r="CT543" s="40"/>
      <c r="CU543" s="40"/>
      <c r="CV543" s="40"/>
      <c r="CW543" s="40"/>
      <c r="CX543" s="40"/>
      <c r="CY543" s="40"/>
      <c r="CZ543" s="40"/>
      <c r="DA543" s="40"/>
      <c r="DB543" s="40"/>
      <c r="DC543" s="40"/>
      <c r="DD543" s="40"/>
      <c r="DE543" s="40"/>
      <c r="DF543" s="40"/>
      <c r="DG543" s="40"/>
      <c r="DH543" s="40"/>
      <c r="DI543" s="40"/>
    </row>
    <row r="544" spans="1:113">
      <c r="A544" s="49"/>
      <c r="B544" s="54" t="str">
        <f t="shared" si="314"/>
        <v>Capesize</v>
      </c>
      <c r="C544" s="205">
        <f t="shared" si="315"/>
        <v>600</v>
      </c>
      <c r="D544" s="205" t="s">
        <v>131</v>
      </c>
      <c r="E544" s="205">
        <f t="shared" si="316"/>
        <v>3950</v>
      </c>
      <c r="F544" s="205" t="s">
        <v>131</v>
      </c>
      <c r="G544" s="205">
        <f t="shared" si="317"/>
        <v>7300</v>
      </c>
      <c r="H544" s="205" t="s">
        <v>131</v>
      </c>
      <c r="I544" s="205">
        <f t="shared" si="318"/>
        <v>10650</v>
      </c>
      <c r="J544" s="205" t="s">
        <v>131</v>
      </c>
      <c r="K544" s="205">
        <f t="shared" si="319"/>
        <v>14000</v>
      </c>
      <c r="L544" s="205" t="s">
        <v>131</v>
      </c>
      <c r="M544" s="41"/>
      <c r="N544" s="41"/>
      <c r="O544" s="40"/>
      <c r="P544" s="41"/>
      <c r="Q544" s="40"/>
      <c r="R544" s="40"/>
      <c r="S544" s="40"/>
      <c r="T544" s="40"/>
      <c r="U544" s="40"/>
      <c r="V544" s="40"/>
      <c r="W544" s="41"/>
      <c r="X544" s="41"/>
      <c r="Y544" s="41"/>
      <c r="Z544" s="41"/>
      <c r="AA544" s="41"/>
      <c r="AB544" s="41"/>
      <c r="AC544" s="41"/>
      <c r="AD544" s="41"/>
      <c r="AE544" s="41"/>
      <c r="AF544" s="41"/>
      <c r="AG544" s="41"/>
      <c r="AH544" s="41"/>
      <c r="AI544" s="41"/>
      <c r="AJ544" s="41"/>
      <c r="AK544" s="41"/>
      <c r="AL544" s="41"/>
      <c r="AM544" s="41"/>
      <c r="AN544" s="41"/>
      <c r="AO544" s="41"/>
      <c r="AP544" s="41"/>
      <c r="AQ544" s="41"/>
      <c r="AR544" s="41"/>
      <c r="AS544" s="41"/>
      <c r="AT544" s="41"/>
      <c r="AU544" s="41"/>
      <c r="AV544" s="41"/>
      <c r="AW544" s="41"/>
      <c r="AX544" s="41"/>
      <c r="AY544" s="41"/>
      <c r="AZ544" s="41"/>
      <c r="BA544" s="41"/>
      <c r="BB544" s="41"/>
      <c r="BC544" s="41"/>
      <c r="BD544" s="41"/>
      <c r="BE544" s="41"/>
      <c r="BF544" s="41"/>
      <c r="BG544" s="41"/>
      <c r="BH544" s="41"/>
      <c r="BI544" s="41"/>
      <c r="BJ544" s="41"/>
      <c r="BK544" s="41"/>
      <c r="BL544" s="41"/>
      <c r="BM544" s="41"/>
      <c r="BN544" s="41"/>
      <c r="BO544" s="41"/>
      <c r="BP544" s="41"/>
      <c r="BQ544" s="41"/>
      <c r="BR544" s="41"/>
      <c r="BS544" s="41"/>
      <c r="BT544" s="41"/>
      <c r="BU544" s="41"/>
      <c r="BV544" s="41"/>
      <c r="BW544" s="41"/>
      <c r="BX544" s="41"/>
      <c r="BY544" s="41"/>
      <c r="BZ544" s="40"/>
      <c r="CA544" s="40"/>
      <c r="CB544" s="40"/>
      <c r="CC544" s="40"/>
      <c r="CD544" s="40"/>
      <c r="CE544" s="40"/>
      <c r="CF544" s="40"/>
      <c r="CG544" s="40"/>
      <c r="CH544" s="40"/>
      <c r="CI544" s="40"/>
      <c r="CJ544" s="40"/>
      <c r="CK544" s="40"/>
      <c r="CL544" s="40"/>
      <c r="CM544" s="40"/>
      <c r="CN544" s="40"/>
      <c r="CO544" s="40"/>
      <c r="CP544" s="40"/>
      <c r="CQ544" s="40"/>
      <c r="CR544" s="40"/>
      <c r="CS544" s="40"/>
      <c r="CT544" s="40"/>
      <c r="CU544" s="40"/>
      <c r="CV544" s="40"/>
      <c r="CW544" s="40"/>
      <c r="CX544" s="40"/>
      <c r="CY544" s="40"/>
      <c r="CZ544" s="40"/>
      <c r="DA544" s="40"/>
      <c r="DB544" s="40"/>
      <c r="DC544" s="40"/>
      <c r="DD544" s="40"/>
      <c r="DE544" s="40"/>
      <c r="DF544" s="40"/>
      <c r="DG544" s="40"/>
      <c r="DH544" s="40"/>
      <c r="DI544" s="40"/>
    </row>
    <row r="545" spans="1:113">
      <c r="A545" s="41"/>
      <c r="B545" s="41"/>
      <c r="C545" s="41"/>
      <c r="D545" s="41"/>
      <c r="E545" s="41"/>
      <c r="F545" s="41"/>
      <c r="G545" s="41"/>
      <c r="H545" s="41"/>
      <c r="I545" s="41"/>
      <c r="J545" s="41"/>
      <c r="K545" s="41"/>
      <c r="L545" s="41"/>
      <c r="M545" s="41"/>
      <c r="N545" s="41"/>
      <c r="O545" s="40"/>
      <c r="P545" s="41"/>
      <c r="Q545" s="40"/>
      <c r="R545" s="40"/>
      <c r="S545" s="40"/>
      <c r="T545" s="40"/>
      <c r="U545" s="40"/>
      <c r="V545" s="40"/>
      <c r="W545" s="41"/>
      <c r="X545" s="41"/>
      <c r="Y545" s="41"/>
      <c r="Z545" s="41"/>
      <c r="AA545" s="41"/>
      <c r="AB545" s="41"/>
      <c r="AC545" s="41"/>
      <c r="AD545" s="41"/>
      <c r="AE545" s="41"/>
      <c r="AF545" s="41"/>
      <c r="AG545" s="41"/>
      <c r="AH545" s="41"/>
      <c r="AI545" s="41"/>
      <c r="AJ545" s="41"/>
      <c r="AK545" s="41"/>
      <c r="AL545" s="41"/>
      <c r="AM545" s="41"/>
      <c r="AN545" s="41"/>
      <c r="AO545" s="41"/>
      <c r="AP545" s="41"/>
      <c r="AQ545" s="41"/>
      <c r="AR545" s="41"/>
      <c r="AS545" s="41"/>
      <c r="AT545" s="41"/>
      <c r="AU545" s="41"/>
      <c r="AV545" s="41"/>
      <c r="AW545" s="41"/>
      <c r="AX545" s="41"/>
      <c r="AY545" s="41"/>
      <c r="AZ545" s="41"/>
      <c r="BA545" s="41"/>
      <c r="BB545" s="41"/>
      <c r="BC545" s="41"/>
      <c r="BD545" s="41"/>
      <c r="BE545" s="41"/>
      <c r="BF545" s="41"/>
      <c r="BG545" s="41"/>
      <c r="BH545" s="41"/>
      <c r="BI545" s="41"/>
      <c r="BJ545" s="41"/>
      <c r="BK545" s="41"/>
      <c r="BL545" s="41"/>
      <c r="BM545" s="41"/>
      <c r="BN545" s="41"/>
      <c r="BO545" s="41"/>
      <c r="BP545" s="41"/>
      <c r="BQ545" s="41"/>
      <c r="BR545" s="41"/>
      <c r="BS545" s="41"/>
      <c r="BT545" s="41"/>
      <c r="BU545" s="41"/>
      <c r="BV545" s="41"/>
      <c r="BW545" s="41"/>
      <c r="BX545" s="41"/>
      <c r="BY545" s="41"/>
      <c r="BZ545" s="40"/>
      <c r="CA545" s="40"/>
      <c r="CB545" s="40"/>
      <c r="CC545" s="40"/>
      <c r="CD545" s="40"/>
      <c r="CE545" s="40"/>
      <c r="CF545" s="40"/>
      <c r="CG545" s="40"/>
      <c r="CH545" s="40"/>
      <c r="CI545" s="40"/>
      <c r="CJ545" s="40"/>
      <c r="CK545" s="40"/>
      <c r="CL545" s="40"/>
      <c r="CM545" s="40"/>
      <c r="CN545" s="40"/>
      <c r="CO545" s="40"/>
      <c r="CP545" s="40"/>
      <c r="CQ545" s="40"/>
      <c r="CR545" s="40"/>
      <c r="CS545" s="40"/>
      <c r="CT545" s="40"/>
      <c r="CU545" s="40"/>
      <c r="CV545" s="40"/>
      <c r="CW545" s="40"/>
      <c r="CX545" s="40"/>
      <c r="CY545" s="40"/>
      <c r="CZ545" s="40"/>
      <c r="DA545" s="40"/>
      <c r="DB545" s="40"/>
      <c r="DC545" s="40"/>
      <c r="DD545" s="40"/>
      <c r="DE545" s="40"/>
      <c r="DF545" s="40"/>
      <c r="DG545" s="40"/>
      <c r="DH545" s="40"/>
      <c r="DI545" s="40"/>
    </row>
    <row r="546" spans="1:113">
      <c r="A546" s="41"/>
      <c r="B546" s="41"/>
      <c r="C546" s="41"/>
      <c r="D546" s="41"/>
      <c r="E546" s="41"/>
      <c r="F546" s="41"/>
      <c r="G546" s="41"/>
      <c r="H546" s="41"/>
      <c r="I546" s="41"/>
      <c r="J546" s="41"/>
      <c r="K546" s="41"/>
      <c r="L546" s="41"/>
      <c r="M546" s="41"/>
      <c r="N546" s="41"/>
      <c r="O546" s="41"/>
      <c r="P546" s="41"/>
      <c r="Q546" s="40"/>
      <c r="R546" s="40"/>
      <c r="S546" s="40"/>
      <c r="T546" s="40"/>
      <c r="U546" s="40"/>
      <c r="V546" s="40"/>
      <c r="W546" s="41"/>
      <c r="X546" s="41"/>
      <c r="Y546" s="41"/>
      <c r="Z546" s="41"/>
      <c r="AA546" s="41"/>
      <c r="AB546" s="41"/>
      <c r="AC546" s="41"/>
      <c r="AD546" s="41"/>
      <c r="AE546" s="41"/>
      <c r="AF546" s="41"/>
      <c r="AG546" s="41"/>
      <c r="AH546" s="41"/>
      <c r="AI546" s="41"/>
      <c r="AJ546" s="41"/>
      <c r="AK546" s="41"/>
      <c r="AL546" s="41"/>
      <c r="AM546" s="41"/>
      <c r="AN546" s="41"/>
      <c r="AO546" s="41"/>
      <c r="AP546" s="41"/>
      <c r="AQ546" s="41"/>
      <c r="AR546" s="41"/>
      <c r="AS546" s="41"/>
      <c r="AT546" s="41"/>
      <c r="AU546" s="41"/>
      <c r="AV546" s="41"/>
      <c r="AW546" s="41"/>
      <c r="AX546" s="41"/>
      <c r="AY546" s="41"/>
      <c r="AZ546" s="41"/>
      <c r="BA546" s="41"/>
      <c r="BB546" s="41"/>
      <c r="BC546" s="41"/>
      <c r="BD546" s="41"/>
      <c r="BE546" s="41"/>
      <c r="BF546" s="41"/>
      <c r="BG546" s="41"/>
      <c r="BH546" s="41"/>
      <c r="BI546" s="41"/>
      <c r="BJ546" s="41"/>
      <c r="BK546" s="41"/>
      <c r="BL546" s="41"/>
      <c r="BM546" s="41"/>
      <c r="BN546" s="41"/>
      <c r="BO546" s="41"/>
      <c r="BP546" s="41"/>
      <c r="BQ546" s="41"/>
      <c r="BR546" s="41"/>
      <c r="BS546" s="41"/>
      <c r="BT546" s="41"/>
      <c r="BU546" s="41"/>
      <c r="BV546" s="41"/>
      <c r="BW546" s="41"/>
      <c r="BX546" s="41"/>
      <c r="BY546" s="41"/>
      <c r="BZ546" s="40"/>
      <c r="CA546" s="40"/>
      <c r="CB546" s="40"/>
      <c r="CC546" s="40"/>
      <c r="CD546" s="40"/>
      <c r="CE546" s="40"/>
      <c r="CF546" s="40"/>
      <c r="CG546" s="40"/>
      <c r="CH546" s="40"/>
      <c r="CI546" s="40"/>
      <c r="CJ546" s="40"/>
      <c r="CK546" s="40"/>
      <c r="CL546" s="40"/>
      <c r="CM546" s="40"/>
      <c r="CN546" s="40"/>
      <c r="CO546" s="40"/>
      <c r="CP546" s="40"/>
      <c r="CQ546" s="40"/>
      <c r="CR546" s="40"/>
      <c r="CS546" s="40"/>
      <c r="CT546" s="40"/>
      <c r="CU546" s="40"/>
      <c r="CV546" s="40"/>
      <c r="CW546" s="40"/>
      <c r="CX546" s="40"/>
      <c r="CY546" s="40"/>
      <c r="CZ546" s="40"/>
      <c r="DA546" s="40"/>
      <c r="DB546" s="40"/>
      <c r="DC546" s="40"/>
      <c r="DD546" s="40"/>
      <c r="DE546" s="40"/>
      <c r="DF546" s="40"/>
      <c r="DG546" s="40"/>
      <c r="DH546" s="40"/>
      <c r="DI546" s="40"/>
    </row>
    <row r="547" spans="1:113">
      <c r="A547" s="41"/>
      <c r="B547" s="41"/>
      <c r="C547" s="41"/>
      <c r="D547" s="41"/>
      <c r="E547" s="41"/>
      <c r="F547" s="41"/>
      <c r="G547" s="41"/>
      <c r="H547" s="41"/>
      <c r="I547" s="41"/>
      <c r="J547" s="41"/>
      <c r="K547" s="41"/>
      <c r="L547" s="41"/>
      <c r="M547" s="41"/>
      <c r="N547" s="41"/>
      <c r="O547" s="41"/>
      <c r="P547" s="41"/>
      <c r="Q547" s="40"/>
      <c r="R547" s="40"/>
      <c r="S547" s="40"/>
      <c r="T547" s="40"/>
      <c r="U547" s="40"/>
      <c r="V547" s="40"/>
      <c r="W547" s="41"/>
      <c r="X547" s="41"/>
      <c r="Y547" s="41"/>
      <c r="Z547" s="41"/>
      <c r="AA547" s="41"/>
      <c r="AB547" s="41"/>
      <c r="AC547" s="41"/>
      <c r="AD547" s="41"/>
      <c r="AE547" s="41"/>
      <c r="AF547" s="41"/>
      <c r="AG547" s="41"/>
      <c r="AH547" s="41"/>
      <c r="AI547" s="41"/>
      <c r="AJ547" s="41"/>
      <c r="AK547" s="41"/>
      <c r="AL547" s="41"/>
      <c r="AM547" s="41"/>
      <c r="AN547" s="41"/>
      <c r="AO547" s="41"/>
      <c r="AP547" s="41"/>
      <c r="AQ547" s="41"/>
      <c r="AR547" s="41"/>
      <c r="AS547" s="41"/>
      <c r="AT547" s="41"/>
      <c r="AU547" s="41"/>
      <c r="AV547" s="41"/>
      <c r="AW547" s="41"/>
      <c r="AX547" s="41"/>
      <c r="AY547" s="41"/>
      <c r="AZ547" s="41"/>
      <c r="BA547" s="41"/>
      <c r="BB547" s="41"/>
      <c r="BC547" s="41"/>
      <c r="BD547" s="41"/>
      <c r="BE547" s="41"/>
      <c r="BF547" s="41"/>
      <c r="BG547" s="41"/>
      <c r="BH547" s="41"/>
      <c r="BI547" s="41"/>
      <c r="BJ547" s="41"/>
      <c r="BK547" s="41"/>
      <c r="BL547" s="41"/>
      <c r="BM547" s="41"/>
      <c r="BN547" s="41"/>
      <c r="BO547" s="41"/>
      <c r="BP547" s="41"/>
      <c r="BQ547" s="41"/>
      <c r="BR547" s="41"/>
      <c r="BS547" s="41"/>
      <c r="BT547" s="41"/>
      <c r="BU547" s="41"/>
      <c r="BV547" s="41"/>
      <c r="BW547" s="41"/>
      <c r="BX547" s="41"/>
      <c r="BY547" s="41"/>
      <c r="BZ547" s="40"/>
      <c r="CA547" s="40"/>
      <c r="CB547" s="40"/>
      <c r="CC547" s="40"/>
      <c r="CD547" s="40"/>
      <c r="CE547" s="40"/>
      <c r="CF547" s="40"/>
      <c r="CG547" s="40"/>
      <c r="CH547" s="40"/>
      <c r="CI547" s="40"/>
      <c r="CJ547" s="40"/>
      <c r="CK547" s="40"/>
      <c r="CL547" s="40"/>
      <c r="CM547" s="40"/>
      <c r="CN547" s="40"/>
      <c r="CO547" s="40"/>
      <c r="CP547" s="40"/>
      <c r="CQ547" s="40"/>
      <c r="CR547" s="40"/>
      <c r="CS547" s="40"/>
      <c r="CT547" s="40"/>
      <c r="CU547" s="40"/>
      <c r="CV547" s="40"/>
      <c r="CW547" s="40"/>
      <c r="CX547" s="40"/>
      <c r="CY547" s="40"/>
      <c r="CZ547" s="40"/>
      <c r="DA547" s="40"/>
      <c r="DB547" s="40"/>
      <c r="DC547" s="40"/>
      <c r="DD547" s="40"/>
      <c r="DE547" s="40"/>
      <c r="DF547" s="40"/>
      <c r="DG547" s="40"/>
      <c r="DH547" s="40"/>
      <c r="DI547" s="40"/>
    </row>
    <row r="548" spans="1:113">
      <c r="A548" s="40"/>
      <c r="B548" s="40"/>
      <c r="C548" s="40"/>
      <c r="D548" s="40"/>
      <c r="E548" s="40"/>
      <c r="F548" s="40"/>
      <c r="G548" s="40"/>
      <c r="H548" s="40"/>
      <c r="I548" s="40"/>
      <c r="J548" s="40"/>
      <c r="K548" s="40"/>
      <c r="L548" s="40"/>
      <c r="M548" s="40"/>
      <c r="N548" s="40"/>
      <c r="O548" s="40"/>
      <c r="P548" s="40"/>
      <c r="Q548" s="40"/>
      <c r="R548" s="40"/>
      <c r="S548" s="40"/>
      <c r="T548" s="40"/>
      <c r="U548" s="40"/>
      <c r="V548" s="40"/>
      <c r="W548" s="41"/>
      <c r="X548" s="41"/>
      <c r="Y548" s="41"/>
      <c r="Z548" s="41"/>
      <c r="AA548" s="41"/>
      <c r="AB548" s="41"/>
      <c r="AC548" s="41"/>
      <c r="AD548" s="41"/>
      <c r="AE548" s="41"/>
      <c r="AF548" s="41"/>
      <c r="AG548" s="41"/>
      <c r="AH548" s="41"/>
      <c r="AI548" s="41"/>
      <c r="AJ548" s="41"/>
      <c r="AK548" s="41"/>
      <c r="AL548" s="41"/>
      <c r="AM548" s="41"/>
      <c r="AN548" s="41"/>
      <c r="AO548" s="41"/>
      <c r="AP548" s="41"/>
      <c r="AQ548" s="41"/>
      <c r="AR548" s="41"/>
      <c r="AS548" s="41"/>
      <c r="AT548" s="41"/>
      <c r="AU548" s="41"/>
      <c r="AV548" s="41"/>
      <c r="AW548" s="41"/>
      <c r="AX548" s="41"/>
      <c r="AY548" s="41"/>
      <c r="AZ548" s="41"/>
      <c r="BA548" s="41"/>
      <c r="BB548" s="41"/>
      <c r="BC548" s="41"/>
      <c r="BD548" s="41"/>
      <c r="BE548" s="41"/>
      <c r="BF548" s="41"/>
      <c r="BG548" s="41"/>
      <c r="BH548" s="41"/>
      <c r="BI548" s="41"/>
      <c r="BJ548" s="41"/>
      <c r="BK548" s="41"/>
      <c r="BL548" s="41"/>
      <c r="BM548" s="41"/>
      <c r="BN548" s="41"/>
      <c r="BO548" s="41"/>
      <c r="BP548" s="41"/>
      <c r="BQ548" s="41"/>
      <c r="BR548" s="41"/>
      <c r="BS548" s="41"/>
      <c r="BT548" s="41"/>
      <c r="BU548" s="41"/>
      <c r="BV548" s="41"/>
      <c r="BW548" s="41"/>
      <c r="BX548" s="41"/>
      <c r="BY548" s="41"/>
      <c r="BZ548" s="40"/>
      <c r="CA548" s="40"/>
      <c r="CB548" s="40"/>
      <c r="CC548" s="40"/>
      <c r="CD548" s="40"/>
      <c r="CE548" s="40"/>
      <c r="CF548" s="40"/>
      <c r="CG548" s="40"/>
      <c r="CH548" s="40"/>
      <c r="CI548" s="40"/>
      <c r="CJ548" s="40"/>
      <c r="CK548" s="40"/>
      <c r="CL548" s="40"/>
      <c r="CM548" s="40"/>
      <c r="CN548" s="40"/>
      <c r="CO548" s="40"/>
      <c r="CP548" s="40"/>
      <c r="CQ548" s="40"/>
      <c r="CR548" s="40"/>
      <c r="CS548" s="40"/>
      <c r="CT548" s="40"/>
      <c r="CU548" s="40"/>
      <c r="CV548" s="40"/>
      <c r="CW548" s="40"/>
      <c r="CX548" s="40"/>
      <c r="CY548" s="40"/>
      <c r="CZ548" s="40"/>
      <c r="DA548" s="40"/>
      <c r="DB548" s="40"/>
      <c r="DC548" s="40"/>
      <c r="DD548" s="40"/>
      <c r="DE548" s="40"/>
      <c r="DF548" s="40"/>
      <c r="DG548" s="40"/>
      <c r="DH548" s="40"/>
      <c r="DI548" s="40"/>
    </row>
    <row r="549" spans="1:113">
      <c r="A549" s="40"/>
      <c r="B549" s="40"/>
      <c r="C549" s="40"/>
      <c r="D549" s="40"/>
      <c r="E549" s="40"/>
      <c r="F549" s="40"/>
      <c r="G549" s="40"/>
      <c r="H549" s="40"/>
      <c r="I549" s="40"/>
      <c r="J549" s="40"/>
      <c r="K549" s="40"/>
      <c r="L549" s="40"/>
      <c r="M549" s="40"/>
      <c r="N549" s="40"/>
      <c r="O549" s="40"/>
      <c r="P549" s="40"/>
      <c r="Q549" s="40"/>
      <c r="R549" s="40"/>
      <c r="S549" s="40"/>
      <c r="T549" s="40"/>
      <c r="U549" s="40"/>
      <c r="V549" s="40"/>
      <c r="W549" s="41"/>
      <c r="X549" s="41"/>
      <c r="Y549" s="41"/>
      <c r="Z549" s="41"/>
      <c r="AA549" s="41"/>
      <c r="AB549" s="41"/>
      <c r="AC549" s="41"/>
      <c r="AD549" s="41"/>
      <c r="AE549" s="41"/>
      <c r="AF549" s="41"/>
      <c r="AG549" s="41"/>
      <c r="AH549" s="41"/>
      <c r="AI549" s="41"/>
      <c r="AJ549" s="41"/>
      <c r="AK549" s="41"/>
      <c r="AL549" s="41"/>
      <c r="AM549" s="41"/>
      <c r="AN549" s="41"/>
      <c r="AO549" s="41"/>
      <c r="AP549" s="41"/>
      <c r="AQ549" s="41"/>
      <c r="AR549" s="41"/>
      <c r="AS549" s="41"/>
      <c r="AT549" s="41"/>
      <c r="AU549" s="41"/>
      <c r="AV549" s="41"/>
      <c r="AW549" s="41"/>
      <c r="AX549" s="41"/>
      <c r="AY549" s="41"/>
      <c r="AZ549" s="41"/>
      <c r="BA549" s="41"/>
      <c r="BB549" s="41"/>
      <c r="BC549" s="41"/>
      <c r="BD549" s="41"/>
      <c r="BE549" s="41"/>
      <c r="BF549" s="41"/>
      <c r="BG549" s="41"/>
      <c r="BH549" s="41"/>
      <c r="BI549" s="41"/>
      <c r="BJ549" s="41"/>
      <c r="BK549" s="41"/>
      <c r="BL549" s="41"/>
      <c r="BM549" s="41"/>
      <c r="BN549" s="41"/>
      <c r="BO549" s="41"/>
      <c r="BP549" s="41"/>
      <c r="BQ549" s="41"/>
      <c r="BR549" s="41"/>
      <c r="BS549" s="41"/>
      <c r="BT549" s="41"/>
      <c r="BU549" s="41"/>
      <c r="BV549" s="41"/>
      <c r="BW549" s="41"/>
      <c r="BX549" s="41"/>
      <c r="BY549" s="41"/>
      <c r="BZ549" s="40"/>
      <c r="CA549" s="40"/>
      <c r="CB549" s="40"/>
      <c r="CC549" s="40"/>
      <c r="CD549" s="40"/>
      <c r="CE549" s="40"/>
      <c r="CF549" s="40"/>
      <c r="CG549" s="40"/>
      <c r="CH549" s="40"/>
      <c r="CI549" s="40"/>
      <c r="CJ549" s="40"/>
      <c r="CK549" s="40"/>
      <c r="CL549" s="40"/>
      <c r="CM549" s="40"/>
      <c r="CN549" s="40"/>
      <c r="CO549" s="40"/>
      <c r="CP549" s="40"/>
      <c r="CQ549" s="40"/>
      <c r="CR549" s="40"/>
      <c r="CS549" s="40"/>
      <c r="CT549" s="40"/>
      <c r="CU549" s="40"/>
      <c r="CV549" s="40"/>
      <c r="CW549" s="40"/>
      <c r="CX549" s="40"/>
      <c r="CY549" s="40"/>
      <c r="CZ549" s="40"/>
      <c r="DA549" s="40"/>
      <c r="DB549" s="40"/>
      <c r="DC549" s="40"/>
      <c r="DD549" s="40"/>
      <c r="DE549" s="40"/>
      <c r="DF549" s="40"/>
      <c r="DG549" s="40"/>
      <c r="DH549" s="40"/>
      <c r="DI549" s="40"/>
    </row>
    <row r="550" spans="1:113">
      <c r="A550" s="40"/>
      <c r="B550" s="40"/>
      <c r="C550" s="40"/>
      <c r="D550" s="40"/>
      <c r="E550" s="40"/>
      <c r="F550" s="40"/>
      <c r="G550" s="40"/>
      <c r="H550" s="40"/>
      <c r="I550" s="40"/>
      <c r="J550" s="40"/>
      <c r="K550" s="40"/>
      <c r="L550" s="40"/>
      <c r="M550" s="40"/>
      <c r="N550" s="40"/>
      <c r="O550" s="40"/>
      <c r="P550" s="40"/>
      <c r="Q550" s="40"/>
      <c r="R550" s="40"/>
      <c r="S550" s="40"/>
      <c r="T550" s="40"/>
      <c r="U550" s="40"/>
      <c r="V550" s="40"/>
      <c r="W550" s="41"/>
      <c r="X550" s="41"/>
      <c r="Y550" s="41"/>
      <c r="Z550" s="41"/>
      <c r="AA550" s="41"/>
      <c r="AB550" s="41"/>
      <c r="AC550" s="41"/>
      <c r="AD550" s="41"/>
      <c r="AE550" s="41"/>
      <c r="AF550" s="41"/>
      <c r="AG550" s="41"/>
      <c r="AH550" s="41"/>
      <c r="AI550" s="41"/>
      <c r="AJ550" s="41"/>
      <c r="AK550" s="41"/>
      <c r="AL550" s="41"/>
      <c r="AM550" s="41"/>
      <c r="AN550" s="41"/>
      <c r="AO550" s="41"/>
      <c r="AP550" s="41"/>
      <c r="AQ550" s="41"/>
      <c r="AR550" s="41"/>
      <c r="AS550" s="41"/>
      <c r="AT550" s="41"/>
      <c r="AU550" s="41"/>
      <c r="AV550" s="41"/>
      <c r="AW550" s="41"/>
      <c r="AX550" s="41"/>
      <c r="AY550" s="41"/>
      <c r="AZ550" s="41"/>
      <c r="BA550" s="41"/>
      <c r="BB550" s="41"/>
      <c r="BC550" s="41"/>
      <c r="BD550" s="41"/>
      <c r="BE550" s="41"/>
      <c r="BF550" s="41"/>
      <c r="BG550" s="41"/>
      <c r="BH550" s="41"/>
      <c r="BI550" s="41"/>
      <c r="BJ550" s="41"/>
      <c r="BK550" s="41"/>
      <c r="BL550" s="41"/>
      <c r="BM550" s="41"/>
      <c r="BN550" s="41"/>
      <c r="BO550" s="41"/>
      <c r="BP550" s="41"/>
      <c r="BQ550" s="41"/>
      <c r="BR550" s="41"/>
      <c r="BS550" s="41"/>
      <c r="BT550" s="41"/>
      <c r="BU550" s="41"/>
      <c r="BV550" s="41"/>
      <c r="BW550" s="41"/>
      <c r="BX550" s="41"/>
      <c r="BY550" s="41"/>
      <c r="BZ550" s="40"/>
      <c r="CA550" s="40"/>
      <c r="CB550" s="40"/>
      <c r="CC550" s="40"/>
      <c r="CD550" s="40"/>
      <c r="CE550" s="40"/>
      <c r="CF550" s="40"/>
      <c r="CG550" s="40"/>
      <c r="CH550" s="40"/>
      <c r="CI550" s="40"/>
      <c r="CJ550" s="40"/>
      <c r="CK550" s="40"/>
      <c r="CL550" s="40"/>
      <c r="CM550" s="40"/>
      <c r="CN550" s="40"/>
      <c r="CO550" s="40"/>
      <c r="CP550" s="40"/>
      <c r="CQ550" s="40"/>
      <c r="CR550" s="40"/>
      <c r="CS550" s="40"/>
      <c r="CT550" s="40"/>
      <c r="CU550" s="40"/>
      <c r="CV550" s="40"/>
      <c r="CW550" s="40"/>
      <c r="CX550" s="40"/>
      <c r="CY550" s="40"/>
      <c r="CZ550" s="40"/>
      <c r="DA550" s="40"/>
      <c r="DB550" s="40"/>
      <c r="DC550" s="40"/>
      <c r="DD550" s="40"/>
      <c r="DE550" s="40"/>
      <c r="DF550" s="40"/>
      <c r="DG550" s="40"/>
      <c r="DH550" s="40"/>
      <c r="DI550" s="40"/>
    </row>
    <row r="551" spans="1:113">
      <c r="A551" s="40"/>
      <c r="B551" s="40"/>
      <c r="C551" s="40"/>
      <c r="D551" s="40"/>
      <c r="E551" s="40"/>
      <c r="F551" s="40"/>
      <c r="G551" s="40"/>
      <c r="H551" s="40"/>
      <c r="I551" s="40"/>
      <c r="J551" s="40"/>
      <c r="K551" s="40"/>
      <c r="L551" s="40"/>
      <c r="M551" s="40"/>
      <c r="N551" s="40"/>
      <c r="O551" s="40"/>
      <c r="P551" s="40"/>
      <c r="Q551" s="40"/>
      <c r="R551" s="40"/>
      <c r="S551" s="40"/>
      <c r="T551" s="40"/>
      <c r="U551" s="40"/>
      <c r="V551" s="40"/>
      <c r="W551" s="41"/>
      <c r="X551" s="41"/>
      <c r="Y551" s="41"/>
      <c r="Z551" s="41"/>
      <c r="AA551" s="41"/>
      <c r="AB551" s="41"/>
      <c r="AC551" s="41"/>
      <c r="AD551" s="41"/>
      <c r="AE551" s="41"/>
      <c r="AF551" s="41"/>
      <c r="AG551" s="41"/>
      <c r="AH551" s="41"/>
      <c r="AI551" s="41"/>
      <c r="AJ551" s="41"/>
      <c r="AK551" s="41"/>
      <c r="AL551" s="41"/>
      <c r="AM551" s="41"/>
      <c r="AN551" s="41"/>
      <c r="AO551" s="41"/>
      <c r="AP551" s="41"/>
      <c r="AQ551" s="41"/>
      <c r="AR551" s="41"/>
      <c r="AS551" s="41"/>
      <c r="AT551" s="41"/>
      <c r="AU551" s="41"/>
      <c r="AV551" s="41"/>
      <c r="AW551" s="41"/>
      <c r="AX551" s="41"/>
      <c r="AY551" s="41"/>
      <c r="AZ551" s="41"/>
      <c r="BA551" s="41"/>
      <c r="BB551" s="41"/>
      <c r="BC551" s="41"/>
      <c r="BD551" s="41"/>
      <c r="BE551" s="41"/>
      <c r="BF551" s="41"/>
      <c r="BG551" s="41"/>
      <c r="BH551" s="41"/>
      <c r="BI551" s="41"/>
      <c r="BJ551" s="41"/>
      <c r="BK551" s="41"/>
      <c r="BL551" s="41"/>
      <c r="BM551" s="41"/>
      <c r="BN551" s="41"/>
      <c r="BO551" s="41"/>
      <c r="BP551" s="41"/>
      <c r="BQ551" s="41"/>
      <c r="BR551" s="41"/>
      <c r="BS551" s="41"/>
      <c r="BT551" s="41"/>
      <c r="BU551" s="41"/>
      <c r="BV551" s="41"/>
      <c r="BW551" s="41"/>
      <c r="BX551" s="41"/>
      <c r="BY551" s="41"/>
      <c r="BZ551" s="40"/>
      <c r="CA551" s="40"/>
      <c r="CB551" s="40"/>
      <c r="CC551" s="40"/>
      <c r="CD551" s="40"/>
      <c r="CE551" s="40"/>
      <c r="CF551" s="40"/>
      <c r="CG551" s="40"/>
      <c r="CH551" s="40"/>
      <c r="CI551" s="40"/>
      <c r="CJ551" s="40"/>
      <c r="CK551" s="40"/>
      <c r="CL551" s="40"/>
      <c r="CM551" s="40"/>
      <c r="CN551" s="40"/>
      <c r="CO551" s="40"/>
      <c r="CP551" s="40"/>
      <c r="CQ551" s="40"/>
      <c r="CR551" s="40"/>
      <c r="CS551" s="40"/>
      <c r="CT551" s="40"/>
      <c r="CU551" s="40"/>
      <c r="CV551" s="40"/>
      <c r="CW551" s="40"/>
      <c r="CX551" s="40"/>
      <c r="CY551" s="40"/>
      <c r="CZ551" s="40"/>
      <c r="DA551" s="40"/>
      <c r="DB551" s="40"/>
      <c r="DC551" s="40"/>
      <c r="DD551" s="40"/>
      <c r="DE551" s="40"/>
      <c r="DF551" s="40"/>
      <c r="DG551" s="40"/>
      <c r="DH551" s="40"/>
      <c r="DI551" s="40"/>
    </row>
    <row r="552" spans="1:113">
      <c r="A552" s="40"/>
      <c r="B552" s="40"/>
      <c r="C552" s="40"/>
      <c r="D552" s="40"/>
      <c r="E552" s="40"/>
      <c r="F552" s="40"/>
      <c r="G552" s="40"/>
      <c r="H552" s="40"/>
      <c r="I552" s="40"/>
      <c r="J552" s="40"/>
      <c r="K552" s="40"/>
      <c r="L552" s="40"/>
      <c r="M552" s="40"/>
      <c r="N552" s="40"/>
      <c r="O552" s="40"/>
      <c r="P552" s="40"/>
      <c r="Q552" s="40"/>
      <c r="R552" s="40"/>
      <c r="S552" s="40"/>
      <c r="T552" s="40"/>
      <c r="U552" s="40"/>
      <c r="V552" s="40"/>
      <c r="W552" s="41"/>
      <c r="X552" s="41"/>
      <c r="Y552" s="41"/>
      <c r="Z552" s="41"/>
      <c r="AA552" s="41"/>
      <c r="AB552" s="41"/>
      <c r="AC552" s="41"/>
      <c r="AD552" s="41"/>
      <c r="AE552" s="41"/>
      <c r="AF552" s="41"/>
      <c r="AG552" s="41"/>
      <c r="AH552" s="41"/>
      <c r="AI552" s="41"/>
      <c r="AJ552" s="41"/>
      <c r="AK552" s="41"/>
      <c r="AL552" s="41"/>
      <c r="AM552" s="41"/>
      <c r="AN552" s="41"/>
      <c r="AO552" s="41"/>
      <c r="AP552" s="41"/>
      <c r="AQ552" s="41"/>
      <c r="AR552" s="41"/>
      <c r="AS552" s="41"/>
      <c r="AT552" s="41"/>
      <c r="AU552" s="41"/>
      <c r="AV552" s="41"/>
      <c r="AW552" s="41"/>
      <c r="AX552" s="41"/>
      <c r="AY552" s="41"/>
      <c r="AZ552" s="41"/>
      <c r="BA552" s="41"/>
      <c r="BB552" s="41"/>
      <c r="BC552" s="41"/>
      <c r="BD552" s="41"/>
      <c r="BE552" s="41"/>
      <c r="BF552" s="41"/>
      <c r="BG552" s="41"/>
      <c r="BH552" s="41"/>
      <c r="BI552" s="41"/>
      <c r="BJ552" s="41"/>
      <c r="BK552" s="41"/>
      <c r="BL552" s="41"/>
      <c r="BM552" s="41"/>
      <c r="BN552" s="41"/>
      <c r="BO552" s="41"/>
      <c r="BP552" s="41"/>
      <c r="BQ552" s="41"/>
      <c r="BR552" s="41"/>
      <c r="BS552" s="41"/>
      <c r="BT552" s="41"/>
      <c r="BU552" s="41"/>
      <c r="BV552" s="41"/>
      <c r="BW552" s="41"/>
      <c r="BX552" s="41"/>
      <c r="BY552" s="41"/>
      <c r="BZ552" s="40"/>
      <c r="CA552" s="40"/>
      <c r="CB552" s="40"/>
      <c r="CC552" s="40"/>
      <c r="CD552" s="40"/>
      <c r="CE552" s="40"/>
      <c r="CF552" s="40"/>
      <c r="CG552" s="40"/>
      <c r="CH552" s="40"/>
      <c r="CI552" s="40"/>
      <c r="CJ552" s="40"/>
      <c r="CK552" s="40"/>
      <c r="CL552" s="40"/>
      <c r="CM552" s="40"/>
      <c r="CN552" s="40"/>
      <c r="CO552" s="40"/>
      <c r="CP552" s="40"/>
      <c r="CQ552" s="40"/>
      <c r="CR552" s="40"/>
      <c r="CS552" s="40"/>
      <c r="CT552" s="40"/>
      <c r="CU552" s="40"/>
      <c r="CV552" s="40"/>
      <c r="CW552" s="40"/>
      <c r="CX552" s="40"/>
      <c r="CY552" s="40"/>
      <c r="CZ552" s="40"/>
      <c r="DA552" s="40"/>
      <c r="DB552" s="40"/>
      <c r="DC552" s="40"/>
      <c r="DD552" s="40"/>
      <c r="DE552" s="40"/>
      <c r="DF552" s="40"/>
      <c r="DG552" s="40"/>
      <c r="DH552" s="40"/>
      <c r="DI552" s="40"/>
    </row>
    <row r="553" spans="1:113">
      <c r="A553" s="40"/>
      <c r="B553" s="40"/>
      <c r="C553" s="40"/>
      <c r="D553" s="40"/>
      <c r="E553" s="40"/>
      <c r="F553" s="40"/>
      <c r="G553" s="40"/>
      <c r="H553" s="40"/>
      <c r="I553" s="40"/>
      <c r="J553" s="40"/>
      <c r="K553" s="40"/>
      <c r="L553" s="40"/>
      <c r="M553" s="40"/>
      <c r="N553" s="40"/>
      <c r="O553" s="40"/>
      <c r="P553" s="40"/>
      <c r="Q553" s="40"/>
      <c r="R553" s="40"/>
      <c r="S553" s="40"/>
      <c r="T553" s="40"/>
      <c r="U553" s="40"/>
      <c r="V553" s="40"/>
      <c r="W553" s="41"/>
      <c r="X553" s="41"/>
      <c r="Y553" s="41"/>
      <c r="Z553" s="41"/>
      <c r="AA553" s="41"/>
      <c r="AB553" s="41"/>
      <c r="AC553" s="41"/>
      <c r="AD553" s="41"/>
      <c r="AE553" s="41"/>
      <c r="AF553" s="41"/>
      <c r="AG553" s="41"/>
      <c r="AH553" s="41"/>
      <c r="AI553" s="41"/>
      <c r="AJ553" s="41"/>
      <c r="AK553" s="41"/>
      <c r="AL553" s="41"/>
      <c r="AM553" s="41"/>
      <c r="AN553" s="41"/>
      <c r="AO553" s="41"/>
      <c r="AP553" s="41"/>
      <c r="AQ553" s="41"/>
      <c r="AR553" s="41"/>
      <c r="AS553" s="41"/>
      <c r="AT553" s="41"/>
      <c r="AU553" s="41"/>
      <c r="AV553" s="41"/>
      <c r="AW553" s="41"/>
      <c r="AX553" s="41"/>
      <c r="AY553" s="41"/>
      <c r="AZ553" s="41"/>
      <c r="BA553" s="41"/>
      <c r="BB553" s="41"/>
      <c r="BC553" s="41"/>
      <c r="BD553" s="41"/>
      <c r="BE553" s="41"/>
      <c r="BF553" s="41"/>
      <c r="BG553" s="41"/>
      <c r="BH553" s="41"/>
      <c r="BI553" s="41"/>
      <c r="BJ553" s="41"/>
      <c r="BK553" s="41"/>
      <c r="BL553" s="41"/>
      <c r="BM553" s="41"/>
      <c r="BN553" s="41"/>
      <c r="BO553" s="41"/>
      <c r="BP553" s="41"/>
      <c r="BQ553" s="41"/>
      <c r="BR553" s="41"/>
      <c r="BS553" s="41"/>
      <c r="BT553" s="41"/>
      <c r="BU553" s="41"/>
      <c r="BV553" s="41"/>
      <c r="BW553" s="41"/>
      <c r="BX553" s="41"/>
      <c r="BY553" s="41"/>
      <c r="BZ553" s="40"/>
      <c r="CA553" s="40"/>
      <c r="CB553" s="40"/>
      <c r="CC553" s="40"/>
      <c r="CD553" s="40"/>
      <c r="CE553" s="40"/>
      <c r="CF553" s="40"/>
      <c r="CG553" s="40"/>
      <c r="CH553" s="40"/>
      <c r="CI553" s="40"/>
      <c r="CJ553" s="40"/>
      <c r="CK553" s="40"/>
      <c r="CL553" s="40"/>
      <c r="CM553" s="40"/>
      <c r="CN553" s="40"/>
      <c r="CO553" s="40"/>
      <c r="CP553" s="40"/>
      <c r="CQ553" s="40"/>
      <c r="CR553" s="40"/>
      <c r="CS553" s="40"/>
      <c r="CT553" s="40"/>
      <c r="CU553" s="40"/>
      <c r="CV553" s="40"/>
      <c r="CW553" s="40"/>
      <c r="CX553" s="40"/>
      <c r="CY553" s="40"/>
      <c r="CZ553" s="40"/>
      <c r="DA553" s="40"/>
      <c r="DB553" s="40"/>
      <c r="DC553" s="40"/>
      <c r="DD553" s="40"/>
      <c r="DE553" s="40"/>
      <c r="DF553" s="40"/>
      <c r="DG553" s="40"/>
      <c r="DH553" s="40"/>
      <c r="DI553" s="40"/>
    </row>
    <row r="554" spans="1:113">
      <c r="A554" s="40"/>
      <c r="B554" s="40"/>
      <c r="C554" s="40"/>
      <c r="D554" s="40"/>
      <c r="E554" s="40"/>
      <c r="F554" s="40"/>
      <c r="G554" s="40"/>
      <c r="H554" s="40"/>
      <c r="I554" s="40"/>
      <c r="J554" s="40"/>
      <c r="K554" s="40"/>
      <c r="L554" s="40"/>
      <c r="M554" s="40"/>
      <c r="N554" s="40"/>
      <c r="O554" s="40"/>
      <c r="P554" s="40"/>
      <c r="Q554" s="40"/>
      <c r="R554" s="40"/>
      <c r="S554" s="40"/>
      <c r="T554" s="40"/>
      <c r="U554" s="40"/>
      <c r="V554" s="40"/>
      <c r="W554" s="41"/>
      <c r="X554" s="41"/>
      <c r="Y554" s="41"/>
      <c r="Z554" s="41"/>
      <c r="AA554" s="41"/>
      <c r="AB554" s="41"/>
      <c r="AC554" s="41"/>
      <c r="AD554" s="41"/>
      <c r="AE554" s="41"/>
      <c r="AF554" s="41"/>
      <c r="AG554" s="41"/>
      <c r="AH554" s="41"/>
      <c r="AI554" s="41"/>
      <c r="AJ554" s="41"/>
      <c r="AK554" s="41"/>
      <c r="AL554" s="41"/>
      <c r="AM554" s="41"/>
      <c r="AN554" s="41"/>
      <c r="AO554" s="41"/>
      <c r="AP554" s="41"/>
      <c r="AQ554" s="41"/>
      <c r="AR554" s="41"/>
      <c r="AS554" s="41"/>
      <c r="AT554" s="41"/>
      <c r="AU554" s="41"/>
      <c r="AV554" s="41"/>
      <c r="AW554" s="41"/>
      <c r="AX554" s="41"/>
      <c r="AY554" s="41"/>
      <c r="AZ554" s="41"/>
      <c r="BA554" s="41"/>
      <c r="BB554" s="41"/>
      <c r="BC554" s="41"/>
      <c r="BD554" s="41"/>
      <c r="BE554" s="41"/>
      <c r="BF554" s="41"/>
      <c r="BG554" s="41"/>
      <c r="BH554" s="41"/>
      <c r="BI554" s="41"/>
      <c r="BJ554" s="41"/>
      <c r="BK554" s="41"/>
      <c r="BL554" s="41"/>
      <c r="BM554" s="41"/>
      <c r="BN554" s="41"/>
      <c r="BO554" s="41"/>
      <c r="BP554" s="41"/>
      <c r="BQ554" s="41"/>
      <c r="BR554" s="41"/>
      <c r="BS554" s="41"/>
      <c r="BT554" s="41"/>
      <c r="BU554" s="41"/>
      <c r="BV554" s="41"/>
      <c r="BW554" s="41"/>
      <c r="BX554" s="41"/>
      <c r="BY554" s="41"/>
      <c r="BZ554" s="40"/>
      <c r="CA554" s="40"/>
      <c r="CB554" s="40"/>
      <c r="CC554" s="40"/>
      <c r="CD554" s="40"/>
      <c r="CE554" s="40"/>
      <c r="CF554" s="40"/>
      <c r="CG554" s="40"/>
      <c r="CH554" s="40"/>
      <c r="CI554" s="40"/>
      <c r="CJ554" s="40"/>
      <c r="CK554" s="40"/>
      <c r="CL554" s="40"/>
      <c r="CM554" s="40"/>
      <c r="CN554" s="40"/>
      <c r="CO554" s="40"/>
      <c r="CP554" s="40"/>
      <c r="CQ554" s="40"/>
      <c r="CR554" s="40"/>
      <c r="CS554" s="40"/>
      <c r="CT554" s="40"/>
      <c r="CU554" s="40"/>
      <c r="CV554" s="40"/>
      <c r="CW554" s="40"/>
      <c r="CX554" s="40"/>
      <c r="CY554" s="40"/>
      <c r="CZ554" s="40"/>
      <c r="DA554" s="40"/>
      <c r="DB554" s="40"/>
      <c r="DC554" s="40"/>
      <c r="DD554" s="40"/>
      <c r="DE554" s="40"/>
      <c r="DF554" s="40"/>
      <c r="DG554" s="40"/>
      <c r="DH554" s="40"/>
      <c r="DI554" s="40"/>
    </row>
    <row r="555" spans="1:113">
      <c r="A555" s="40"/>
      <c r="B555" s="40"/>
      <c r="C555" s="40"/>
      <c r="D555" s="40"/>
      <c r="E555" s="40"/>
      <c r="F555" s="40"/>
      <c r="G555" s="40"/>
      <c r="H555" s="40"/>
      <c r="I555" s="40"/>
      <c r="J555" s="40"/>
      <c r="K555" s="40"/>
      <c r="L555" s="40"/>
      <c r="M555" s="40"/>
      <c r="N555" s="40"/>
      <c r="O555" s="40"/>
      <c r="P555" s="40"/>
      <c r="Q555" s="40"/>
      <c r="R555" s="40"/>
      <c r="S555" s="40"/>
      <c r="T555" s="40"/>
      <c r="U555" s="40"/>
      <c r="V555" s="40"/>
      <c r="W555" s="41"/>
      <c r="X555" s="41"/>
      <c r="Y555" s="41"/>
      <c r="Z555" s="41"/>
      <c r="AA555" s="41"/>
      <c r="AB555" s="41"/>
      <c r="AC555" s="41"/>
      <c r="AD555" s="41"/>
      <c r="AE555" s="41"/>
      <c r="AF555" s="41"/>
      <c r="AG555" s="41"/>
      <c r="AH555" s="41"/>
      <c r="AI555" s="41"/>
      <c r="AJ555" s="41"/>
      <c r="AK555" s="41"/>
      <c r="AL555" s="41"/>
      <c r="AM555" s="41"/>
      <c r="AN555" s="41"/>
      <c r="AO555" s="41"/>
      <c r="AP555" s="41"/>
      <c r="AQ555" s="41"/>
      <c r="AR555" s="41"/>
      <c r="AS555" s="41"/>
      <c r="AT555" s="41"/>
      <c r="AU555" s="41"/>
      <c r="AV555" s="41"/>
      <c r="AW555" s="41"/>
      <c r="AX555" s="41"/>
      <c r="AY555" s="41"/>
      <c r="AZ555" s="41"/>
      <c r="BA555" s="41"/>
      <c r="BB555" s="41"/>
      <c r="BC555" s="41"/>
      <c r="BD555" s="41"/>
      <c r="BE555" s="41"/>
      <c r="BF555" s="41"/>
      <c r="BG555" s="41"/>
      <c r="BH555" s="41"/>
      <c r="BI555" s="41"/>
      <c r="BJ555" s="41"/>
      <c r="BK555" s="41"/>
      <c r="BL555" s="41"/>
      <c r="BM555" s="41"/>
      <c r="BN555" s="41"/>
      <c r="BO555" s="41"/>
      <c r="BP555" s="41"/>
      <c r="BQ555" s="41"/>
      <c r="BR555" s="41"/>
      <c r="BS555" s="41"/>
      <c r="BT555" s="41"/>
      <c r="BU555" s="41"/>
      <c r="BV555" s="41"/>
      <c r="BW555" s="41"/>
      <c r="BX555" s="41"/>
      <c r="BY555" s="41"/>
      <c r="BZ555" s="40"/>
      <c r="CA555" s="40"/>
      <c r="CB555" s="40"/>
      <c r="CC555" s="40"/>
      <c r="CD555" s="40"/>
      <c r="CE555" s="40"/>
      <c r="CF555" s="40"/>
      <c r="CG555" s="40"/>
      <c r="CH555" s="40"/>
      <c r="CI555" s="40"/>
      <c r="CJ555" s="40"/>
      <c r="CK555" s="40"/>
      <c r="CL555" s="40"/>
      <c r="CM555" s="40"/>
      <c r="CN555" s="40"/>
      <c r="CO555" s="40"/>
      <c r="CP555" s="40"/>
      <c r="CQ555" s="40"/>
      <c r="CR555" s="40"/>
      <c r="CS555" s="40"/>
      <c r="CT555" s="40"/>
      <c r="CU555" s="40"/>
      <c r="CV555" s="40"/>
      <c r="CW555" s="40"/>
      <c r="CX555" s="40"/>
      <c r="CY555" s="40"/>
      <c r="CZ555" s="40"/>
      <c r="DA555" s="40"/>
      <c r="DB555" s="40"/>
      <c r="DC555" s="40"/>
      <c r="DD555" s="40"/>
      <c r="DE555" s="40"/>
      <c r="DF555" s="40"/>
      <c r="DG555" s="40"/>
      <c r="DH555" s="40"/>
      <c r="DI555" s="40"/>
    </row>
    <row r="556" spans="1:113">
      <c r="A556" s="40"/>
      <c r="B556" s="40"/>
      <c r="C556" s="40"/>
      <c r="D556" s="40"/>
      <c r="E556" s="40"/>
      <c r="F556" s="40"/>
      <c r="G556" s="40"/>
      <c r="H556" s="40"/>
      <c r="I556" s="40"/>
      <c r="J556" s="40"/>
      <c r="K556" s="40"/>
      <c r="L556" s="40"/>
      <c r="M556" s="40"/>
      <c r="N556" s="40"/>
      <c r="O556" s="40"/>
      <c r="P556" s="40"/>
      <c r="Q556" s="40"/>
      <c r="R556" s="40"/>
      <c r="S556" s="40"/>
      <c r="T556" s="40"/>
      <c r="U556" s="40"/>
      <c r="V556" s="40"/>
      <c r="W556" s="41"/>
      <c r="X556" s="41"/>
      <c r="Y556" s="41"/>
      <c r="Z556" s="41"/>
      <c r="AA556" s="41"/>
      <c r="AB556" s="41"/>
      <c r="AC556" s="41"/>
      <c r="AD556" s="41"/>
      <c r="AE556" s="41"/>
      <c r="AF556" s="41"/>
      <c r="AG556" s="41"/>
      <c r="AH556" s="41"/>
      <c r="AI556" s="41"/>
      <c r="AJ556" s="41"/>
      <c r="AK556" s="41"/>
      <c r="AL556" s="41"/>
      <c r="AM556" s="41"/>
      <c r="AN556" s="41"/>
      <c r="AO556" s="41"/>
      <c r="AP556" s="41"/>
      <c r="AQ556" s="41"/>
      <c r="AR556" s="41"/>
      <c r="AS556" s="41"/>
      <c r="AT556" s="41"/>
      <c r="AU556" s="41"/>
      <c r="AV556" s="41"/>
      <c r="AW556" s="41"/>
      <c r="AX556" s="41"/>
      <c r="AY556" s="41"/>
      <c r="AZ556" s="41"/>
      <c r="BA556" s="41"/>
      <c r="BB556" s="41"/>
      <c r="BC556" s="41"/>
      <c r="BD556" s="41"/>
      <c r="BE556" s="41"/>
      <c r="BF556" s="41"/>
      <c r="BG556" s="41"/>
      <c r="BH556" s="41"/>
      <c r="BI556" s="41"/>
      <c r="BJ556" s="41"/>
      <c r="BK556" s="41"/>
      <c r="BL556" s="41"/>
      <c r="BM556" s="41"/>
      <c r="BN556" s="41"/>
      <c r="BO556" s="41"/>
      <c r="BP556" s="41"/>
      <c r="BQ556" s="41"/>
      <c r="BR556" s="41"/>
      <c r="BS556" s="41"/>
      <c r="BT556" s="41"/>
      <c r="BU556" s="41"/>
      <c r="BV556" s="41"/>
      <c r="BW556" s="41"/>
      <c r="BX556" s="41"/>
      <c r="BY556" s="41"/>
      <c r="BZ556" s="40"/>
      <c r="CA556" s="40"/>
      <c r="CB556" s="40"/>
      <c r="CC556" s="40"/>
      <c r="CD556" s="40"/>
      <c r="CE556" s="40"/>
      <c r="CF556" s="40"/>
      <c r="CG556" s="40"/>
      <c r="CH556" s="40"/>
      <c r="CI556" s="40"/>
      <c r="CJ556" s="40"/>
      <c r="CK556" s="40"/>
      <c r="CL556" s="40"/>
      <c r="CM556" s="40"/>
      <c r="CN556" s="40"/>
      <c r="CO556" s="40"/>
      <c r="CP556" s="40"/>
      <c r="CQ556" s="40"/>
      <c r="CR556" s="40"/>
      <c r="CS556" s="40"/>
      <c r="CT556" s="40"/>
      <c r="CU556" s="40"/>
      <c r="CV556" s="40"/>
      <c r="CW556" s="40"/>
      <c r="CX556" s="40"/>
      <c r="CY556" s="40"/>
      <c r="CZ556" s="40"/>
      <c r="DA556" s="40"/>
      <c r="DB556" s="40"/>
      <c r="DC556" s="40"/>
      <c r="DD556" s="40"/>
      <c r="DE556" s="40"/>
      <c r="DF556" s="40"/>
      <c r="DG556" s="40"/>
      <c r="DH556" s="40"/>
      <c r="DI556" s="40"/>
    </row>
    <row r="557" spans="1:113">
      <c r="A557" s="40"/>
      <c r="B557" s="40"/>
      <c r="C557" s="40"/>
      <c r="D557" s="40"/>
      <c r="E557" s="40"/>
      <c r="F557" s="40"/>
      <c r="G557" s="40"/>
      <c r="H557" s="40"/>
      <c r="I557" s="40"/>
      <c r="J557" s="40"/>
      <c r="K557" s="40"/>
      <c r="L557" s="40"/>
      <c r="M557" s="40"/>
      <c r="N557" s="40"/>
      <c r="O557" s="40"/>
      <c r="P557" s="40"/>
      <c r="Q557" s="40"/>
      <c r="R557" s="40"/>
      <c r="S557" s="40"/>
      <c r="T557" s="40"/>
      <c r="U557" s="40"/>
      <c r="V557" s="40"/>
      <c r="W557" s="41"/>
      <c r="X557" s="41"/>
      <c r="Y557" s="41"/>
      <c r="Z557" s="41"/>
      <c r="AA557" s="41"/>
      <c r="AB557" s="41"/>
      <c r="AC557" s="41"/>
      <c r="AD557" s="41"/>
      <c r="AE557" s="41"/>
      <c r="AF557" s="41"/>
      <c r="AG557" s="41"/>
      <c r="AH557" s="41"/>
      <c r="AI557" s="41"/>
      <c r="AJ557" s="41"/>
      <c r="AK557" s="41"/>
      <c r="AL557" s="41"/>
      <c r="AM557" s="41"/>
      <c r="AN557" s="41"/>
      <c r="AO557" s="41"/>
      <c r="AP557" s="41"/>
      <c r="AQ557" s="41"/>
      <c r="AR557" s="41"/>
      <c r="AS557" s="41"/>
      <c r="AT557" s="41"/>
      <c r="AU557" s="41"/>
      <c r="AV557" s="41"/>
      <c r="AW557" s="41"/>
      <c r="AX557" s="41"/>
      <c r="AY557" s="41"/>
      <c r="AZ557" s="41"/>
      <c r="BA557" s="41"/>
      <c r="BB557" s="41"/>
      <c r="BC557" s="41"/>
      <c r="BD557" s="41"/>
      <c r="BE557" s="41"/>
      <c r="BF557" s="41"/>
      <c r="BG557" s="41"/>
      <c r="BH557" s="41"/>
      <c r="BI557" s="41"/>
      <c r="BJ557" s="41"/>
      <c r="BK557" s="41"/>
      <c r="BL557" s="41"/>
      <c r="BM557" s="41"/>
      <c r="BN557" s="41"/>
      <c r="BO557" s="41"/>
      <c r="BP557" s="41"/>
      <c r="BQ557" s="41"/>
      <c r="BR557" s="41"/>
      <c r="BS557" s="41"/>
      <c r="BT557" s="41"/>
      <c r="BU557" s="41"/>
      <c r="BV557" s="41"/>
      <c r="BW557" s="41"/>
      <c r="BX557" s="41"/>
      <c r="BY557" s="41"/>
      <c r="BZ557" s="40"/>
      <c r="CA557" s="40"/>
      <c r="CB557" s="40"/>
      <c r="CC557" s="40"/>
      <c r="CD557" s="40"/>
      <c r="CE557" s="40"/>
      <c r="CF557" s="40"/>
      <c r="CG557" s="40"/>
      <c r="CH557" s="40"/>
      <c r="CI557" s="40"/>
      <c r="CJ557" s="40"/>
      <c r="CK557" s="40"/>
      <c r="CL557" s="40"/>
      <c r="CM557" s="40"/>
      <c r="CN557" s="40"/>
      <c r="CO557" s="40"/>
      <c r="CP557" s="40"/>
      <c r="CQ557" s="40"/>
      <c r="CR557" s="40"/>
      <c r="CS557" s="40"/>
      <c r="CT557" s="40"/>
      <c r="CU557" s="40"/>
      <c r="CV557" s="40"/>
      <c r="CW557" s="40"/>
      <c r="CX557" s="40"/>
      <c r="CY557" s="40"/>
      <c r="CZ557" s="40"/>
      <c r="DA557" s="40"/>
      <c r="DB557" s="40"/>
      <c r="DC557" s="40"/>
      <c r="DD557" s="40"/>
      <c r="DE557" s="40"/>
      <c r="DF557" s="40"/>
      <c r="DG557" s="40"/>
      <c r="DH557" s="40"/>
      <c r="DI557" s="40"/>
    </row>
    <row r="558" spans="1:113">
      <c r="A558" s="40"/>
      <c r="B558" s="40"/>
      <c r="C558" s="40"/>
      <c r="D558" s="40"/>
      <c r="E558" s="40"/>
      <c r="F558" s="40"/>
      <c r="G558" s="40"/>
      <c r="H558" s="40"/>
      <c r="I558" s="40"/>
      <c r="J558" s="40"/>
      <c r="K558" s="40"/>
      <c r="L558" s="40"/>
      <c r="M558" s="40"/>
      <c r="N558" s="40"/>
      <c r="O558" s="40"/>
      <c r="P558" s="40"/>
      <c r="Q558" s="40"/>
      <c r="R558" s="40"/>
      <c r="S558" s="40"/>
      <c r="T558" s="40"/>
      <c r="U558" s="40"/>
      <c r="V558" s="40"/>
      <c r="W558" s="41"/>
      <c r="X558" s="41"/>
      <c r="Y558" s="41"/>
      <c r="Z558" s="41"/>
      <c r="AA558" s="41"/>
      <c r="AB558" s="41"/>
      <c r="AC558" s="41"/>
      <c r="AD558" s="41"/>
      <c r="AE558" s="41"/>
      <c r="AF558" s="41"/>
      <c r="AG558" s="41"/>
      <c r="AH558" s="41"/>
      <c r="AI558" s="41"/>
      <c r="AJ558" s="41"/>
      <c r="AK558" s="41"/>
      <c r="AL558" s="41"/>
      <c r="AM558" s="41"/>
      <c r="AN558" s="41"/>
      <c r="AO558" s="41"/>
      <c r="AP558" s="41"/>
      <c r="AQ558" s="41"/>
      <c r="AR558" s="41"/>
      <c r="AS558" s="41"/>
      <c r="AT558" s="41"/>
      <c r="AU558" s="41"/>
      <c r="AV558" s="41"/>
      <c r="AW558" s="41"/>
      <c r="AX558" s="41"/>
      <c r="AY558" s="41"/>
      <c r="AZ558" s="41"/>
      <c r="BA558" s="41"/>
      <c r="BB558" s="41"/>
      <c r="BC558" s="41"/>
      <c r="BD558" s="41"/>
      <c r="BE558" s="41"/>
      <c r="BF558" s="41"/>
      <c r="BG558" s="41"/>
      <c r="BH558" s="41"/>
      <c r="BI558" s="41"/>
      <c r="BJ558" s="41"/>
      <c r="BK558" s="41"/>
      <c r="BL558" s="41"/>
      <c r="BM558" s="41"/>
      <c r="BN558" s="41"/>
      <c r="BO558" s="41"/>
      <c r="BP558" s="41"/>
      <c r="BQ558" s="41"/>
      <c r="BR558" s="41"/>
      <c r="BS558" s="41"/>
      <c r="BT558" s="41"/>
      <c r="BU558" s="41"/>
      <c r="BV558" s="41"/>
      <c r="BW558" s="41"/>
      <c r="BX558" s="41"/>
      <c r="BY558" s="41"/>
      <c r="BZ558" s="40"/>
      <c r="CA558" s="40"/>
      <c r="CB558" s="40"/>
      <c r="CC558" s="40"/>
      <c r="CD558" s="40"/>
      <c r="CE558" s="40"/>
      <c r="CF558" s="40"/>
      <c r="CG558" s="40"/>
      <c r="CH558" s="40"/>
      <c r="CI558" s="40"/>
      <c r="CJ558" s="40"/>
      <c r="CK558" s="40"/>
      <c r="CL558" s="40"/>
      <c r="CM558" s="40"/>
      <c r="CN558" s="40"/>
      <c r="CO558" s="40"/>
      <c r="CP558" s="40"/>
      <c r="CQ558" s="40"/>
      <c r="CR558" s="40"/>
      <c r="CS558" s="40"/>
      <c r="CT558" s="40"/>
      <c r="CU558" s="40"/>
      <c r="CV558" s="40"/>
      <c r="CW558" s="40"/>
      <c r="CX558" s="40"/>
      <c r="CY558" s="40"/>
      <c r="CZ558" s="40"/>
      <c r="DA558" s="40"/>
      <c r="DB558" s="40"/>
      <c r="DC558" s="40"/>
      <c r="DD558" s="40"/>
      <c r="DE558" s="40"/>
      <c r="DF558" s="40"/>
      <c r="DG558" s="40"/>
      <c r="DH558" s="40"/>
      <c r="DI558" s="40"/>
    </row>
    <row r="559" spans="1:113">
      <c r="A559" s="40"/>
      <c r="B559" s="40"/>
      <c r="C559" s="40"/>
      <c r="D559" s="40"/>
      <c r="E559" s="40"/>
      <c r="F559" s="40"/>
      <c r="G559" s="40"/>
      <c r="H559" s="40"/>
      <c r="I559" s="40"/>
      <c r="J559" s="40"/>
      <c r="K559" s="40"/>
      <c r="L559" s="40"/>
      <c r="M559" s="40"/>
      <c r="N559" s="40"/>
      <c r="O559" s="40"/>
      <c r="P559" s="40"/>
      <c r="Q559" s="40"/>
      <c r="R559" s="40"/>
      <c r="S559" s="40"/>
      <c r="T559" s="40"/>
      <c r="U559" s="40"/>
      <c r="V559" s="40"/>
      <c r="W559" s="41"/>
      <c r="X559" s="41"/>
      <c r="Y559" s="41"/>
      <c r="Z559" s="41"/>
      <c r="AA559" s="41"/>
      <c r="AB559" s="41"/>
      <c r="AC559" s="41"/>
      <c r="AD559" s="41"/>
      <c r="AE559" s="41"/>
      <c r="AF559" s="41"/>
      <c r="AG559" s="41"/>
      <c r="AH559" s="41"/>
      <c r="AI559" s="41"/>
      <c r="AJ559" s="41"/>
      <c r="AK559" s="41"/>
      <c r="AL559" s="41"/>
      <c r="AM559" s="41"/>
      <c r="AN559" s="41"/>
      <c r="AO559" s="41"/>
      <c r="AP559" s="41"/>
      <c r="AQ559" s="41"/>
      <c r="AR559" s="41"/>
      <c r="AS559" s="41"/>
      <c r="AT559" s="41"/>
      <c r="AU559" s="41"/>
      <c r="AV559" s="41"/>
      <c r="AW559" s="41"/>
      <c r="AX559" s="41"/>
      <c r="AY559" s="41"/>
      <c r="AZ559" s="41"/>
      <c r="BA559" s="41"/>
      <c r="BB559" s="41"/>
      <c r="BC559" s="41"/>
      <c r="BD559" s="41"/>
      <c r="BE559" s="41"/>
      <c r="BF559" s="41"/>
      <c r="BG559" s="41"/>
      <c r="BH559" s="41"/>
      <c r="BI559" s="41"/>
      <c r="BJ559" s="41"/>
      <c r="BK559" s="41"/>
      <c r="BL559" s="41"/>
      <c r="BM559" s="41"/>
      <c r="BN559" s="41"/>
      <c r="BO559" s="41"/>
      <c r="BP559" s="41"/>
      <c r="BQ559" s="41"/>
      <c r="BR559" s="41"/>
      <c r="BS559" s="41"/>
      <c r="BT559" s="41"/>
      <c r="BU559" s="41"/>
      <c r="BV559" s="41"/>
      <c r="BW559" s="41"/>
      <c r="BX559" s="41"/>
      <c r="BY559" s="41"/>
      <c r="BZ559" s="40"/>
      <c r="CA559" s="40"/>
      <c r="CB559" s="40"/>
      <c r="CC559" s="40"/>
      <c r="CD559" s="40"/>
      <c r="CE559" s="40"/>
      <c r="CF559" s="40"/>
      <c r="CG559" s="40"/>
      <c r="CH559" s="40"/>
      <c r="CI559" s="40"/>
      <c r="CJ559" s="40"/>
      <c r="CK559" s="40"/>
      <c r="CL559" s="40"/>
      <c r="CM559" s="40"/>
      <c r="CN559" s="40"/>
      <c r="CO559" s="40"/>
      <c r="CP559" s="40"/>
      <c r="CQ559" s="40"/>
      <c r="CR559" s="40"/>
      <c r="CS559" s="40"/>
      <c r="CT559" s="40"/>
      <c r="CU559" s="40"/>
      <c r="CV559" s="40"/>
      <c r="CW559" s="40"/>
      <c r="CX559" s="40"/>
      <c r="CY559" s="40"/>
      <c r="CZ559" s="40"/>
      <c r="DA559" s="40"/>
      <c r="DB559" s="40"/>
      <c r="DC559" s="40"/>
      <c r="DD559" s="40"/>
      <c r="DE559" s="40"/>
      <c r="DF559" s="40"/>
      <c r="DG559" s="40"/>
      <c r="DH559" s="40"/>
      <c r="DI559" s="40"/>
    </row>
    <row r="560" spans="1:113">
      <c r="A560" s="40"/>
      <c r="B560" s="40"/>
      <c r="C560" s="40"/>
      <c r="D560" s="40"/>
      <c r="E560" s="40"/>
      <c r="F560" s="40"/>
      <c r="G560" s="40"/>
      <c r="H560" s="40"/>
      <c r="I560" s="40"/>
      <c r="J560" s="40"/>
      <c r="K560" s="40"/>
      <c r="L560" s="40"/>
      <c r="M560" s="40"/>
      <c r="N560" s="40"/>
      <c r="O560" s="40"/>
      <c r="P560" s="40"/>
      <c r="Q560" s="40"/>
      <c r="R560" s="40"/>
      <c r="S560" s="40"/>
      <c r="T560" s="40"/>
      <c r="U560" s="40"/>
      <c r="V560" s="40"/>
      <c r="W560" s="41"/>
      <c r="X560" s="41"/>
      <c r="Y560" s="41"/>
      <c r="Z560" s="41"/>
      <c r="AA560" s="41"/>
      <c r="AB560" s="41"/>
      <c r="AC560" s="41"/>
      <c r="AD560" s="41"/>
      <c r="AE560" s="41"/>
      <c r="AF560" s="41"/>
      <c r="AG560" s="41"/>
      <c r="AH560" s="41"/>
      <c r="AI560" s="41"/>
      <c r="AJ560" s="41"/>
      <c r="AK560" s="41"/>
      <c r="AL560" s="41"/>
      <c r="AM560" s="41"/>
      <c r="AN560" s="41"/>
      <c r="AO560" s="41"/>
      <c r="AP560" s="41"/>
      <c r="AQ560" s="41"/>
      <c r="AR560" s="41"/>
      <c r="AS560" s="41"/>
      <c r="AT560" s="41"/>
      <c r="AU560" s="41"/>
      <c r="AV560" s="41"/>
      <c r="AW560" s="41"/>
      <c r="AX560" s="41"/>
      <c r="AY560" s="41"/>
      <c r="AZ560" s="41"/>
      <c r="BA560" s="41"/>
      <c r="BB560" s="41"/>
      <c r="BC560" s="41"/>
      <c r="BD560" s="41"/>
      <c r="BE560" s="41"/>
      <c r="BF560" s="41"/>
      <c r="BG560" s="41"/>
      <c r="BH560" s="41"/>
      <c r="BI560" s="41"/>
      <c r="BJ560" s="41"/>
      <c r="BK560" s="41"/>
      <c r="BL560" s="41"/>
      <c r="BM560" s="41"/>
      <c r="BN560" s="41"/>
      <c r="BO560" s="41"/>
      <c r="BP560" s="41"/>
      <c r="BQ560" s="41"/>
      <c r="BR560" s="41"/>
      <c r="BS560" s="41"/>
      <c r="BT560" s="41"/>
      <c r="BU560" s="41"/>
      <c r="BV560" s="41"/>
      <c r="BW560" s="41"/>
      <c r="BX560" s="41"/>
      <c r="BY560" s="41"/>
      <c r="BZ560" s="40"/>
      <c r="CA560" s="40"/>
      <c r="CB560" s="40"/>
      <c r="CC560" s="40"/>
      <c r="CD560" s="40"/>
      <c r="CE560" s="40"/>
      <c r="CF560" s="40"/>
      <c r="CG560" s="40"/>
      <c r="CH560" s="40"/>
      <c r="CI560" s="40"/>
      <c r="CJ560" s="40"/>
      <c r="CK560" s="40"/>
      <c r="CL560" s="40"/>
      <c r="CM560" s="40"/>
      <c r="CN560" s="40"/>
      <c r="CO560" s="40"/>
      <c r="CP560" s="40"/>
      <c r="CQ560" s="40"/>
      <c r="CR560" s="40"/>
      <c r="CS560" s="40"/>
      <c r="CT560" s="40"/>
      <c r="CU560" s="40"/>
      <c r="CV560" s="40"/>
      <c r="CW560" s="40"/>
      <c r="CX560" s="40"/>
      <c r="CY560" s="40"/>
      <c r="CZ560" s="40"/>
      <c r="DA560" s="40"/>
      <c r="DB560" s="40"/>
      <c r="DC560" s="40"/>
      <c r="DD560" s="40"/>
      <c r="DE560" s="40"/>
      <c r="DF560" s="40"/>
      <c r="DG560" s="40"/>
      <c r="DH560" s="40"/>
      <c r="DI560" s="40"/>
    </row>
    <row r="561" spans="1:113">
      <c r="A561" s="40"/>
      <c r="B561" s="40"/>
      <c r="C561" s="40"/>
      <c r="D561" s="40"/>
      <c r="E561" s="40"/>
      <c r="F561" s="40"/>
      <c r="G561" s="40"/>
      <c r="H561" s="40"/>
      <c r="I561" s="40"/>
      <c r="J561" s="40"/>
      <c r="K561" s="40"/>
      <c r="L561" s="40"/>
      <c r="M561" s="40"/>
      <c r="N561" s="40"/>
      <c r="O561" s="40"/>
      <c r="P561" s="40"/>
      <c r="Q561" s="40"/>
      <c r="R561" s="40"/>
      <c r="S561" s="40"/>
      <c r="T561" s="40"/>
      <c r="U561" s="40"/>
      <c r="V561" s="40"/>
      <c r="W561" s="41"/>
      <c r="X561" s="41"/>
      <c r="Y561" s="41"/>
      <c r="Z561" s="41"/>
      <c r="AA561" s="41"/>
      <c r="AB561" s="41"/>
      <c r="AC561" s="41"/>
      <c r="AD561" s="41"/>
      <c r="AE561" s="41"/>
      <c r="AF561" s="41"/>
      <c r="AG561" s="41"/>
      <c r="AH561" s="41"/>
      <c r="AI561" s="41"/>
      <c r="AJ561" s="41"/>
      <c r="AK561" s="41"/>
      <c r="AL561" s="41"/>
      <c r="AM561" s="41"/>
      <c r="AN561" s="41"/>
      <c r="AO561" s="41"/>
      <c r="AP561" s="41"/>
      <c r="AQ561" s="41"/>
      <c r="AR561" s="41"/>
      <c r="AS561" s="41"/>
      <c r="AT561" s="41"/>
      <c r="AU561" s="41"/>
      <c r="AV561" s="41"/>
      <c r="AW561" s="41"/>
      <c r="AX561" s="41"/>
      <c r="AY561" s="41"/>
      <c r="AZ561" s="41"/>
      <c r="BA561" s="41"/>
      <c r="BB561" s="41"/>
      <c r="BC561" s="41"/>
      <c r="BD561" s="41"/>
      <c r="BE561" s="41"/>
      <c r="BF561" s="41"/>
      <c r="BG561" s="41"/>
      <c r="BH561" s="41"/>
      <c r="BI561" s="41"/>
      <c r="BJ561" s="41"/>
      <c r="BK561" s="41"/>
      <c r="BL561" s="41"/>
      <c r="BM561" s="41"/>
      <c r="BN561" s="41"/>
      <c r="BO561" s="41"/>
      <c r="BP561" s="41"/>
      <c r="BQ561" s="41"/>
      <c r="BR561" s="41"/>
      <c r="BS561" s="41"/>
      <c r="BT561" s="41"/>
      <c r="BU561" s="41"/>
      <c r="BV561" s="41"/>
      <c r="BW561" s="41"/>
      <c r="BX561" s="41"/>
      <c r="BY561" s="41"/>
      <c r="BZ561" s="40"/>
      <c r="CA561" s="40"/>
      <c r="CB561" s="40"/>
      <c r="CC561" s="40"/>
      <c r="CD561" s="40"/>
      <c r="CE561" s="40"/>
      <c r="CF561" s="40"/>
      <c r="CG561" s="40"/>
      <c r="CH561" s="40"/>
      <c r="CI561" s="40"/>
      <c r="CJ561" s="40"/>
      <c r="CK561" s="40"/>
      <c r="CL561" s="40"/>
      <c r="CM561" s="40"/>
      <c r="CN561" s="40"/>
      <c r="CO561" s="40"/>
      <c r="CP561" s="40"/>
      <c r="CQ561" s="40"/>
      <c r="CR561" s="40"/>
      <c r="CS561" s="40"/>
      <c r="CT561" s="40"/>
      <c r="CU561" s="40"/>
      <c r="CV561" s="40"/>
      <c r="CW561" s="40"/>
      <c r="CX561" s="40"/>
      <c r="CY561" s="40"/>
      <c r="CZ561" s="40"/>
      <c r="DA561" s="40"/>
      <c r="DB561" s="40"/>
      <c r="DC561" s="40"/>
      <c r="DD561" s="40"/>
      <c r="DE561" s="40"/>
      <c r="DF561" s="40"/>
      <c r="DG561" s="40"/>
      <c r="DH561" s="40"/>
      <c r="DI561" s="40"/>
    </row>
    <row r="562" spans="1:113">
      <c r="A562" s="40"/>
      <c r="B562" s="40"/>
      <c r="C562" s="40"/>
      <c r="D562" s="40"/>
      <c r="E562" s="40"/>
      <c r="F562" s="40"/>
      <c r="G562" s="40"/>
      <c r="H562" s="40"/>
      <c r="I562" s="40"/>
      <c r="J562" s="40"/>
      <c r="K562" s="40"/>
      <c r="L562" s="40"/>
      <c r="M562" s="40"/>
      <c r="N562" s="40"/>
      <c r="O562" s="40"/>
      <c r="P562" s="40"/>
      <c r="Q562" s="40"/>
      <c r="R562" s="40"/>
      <c r="S562" s="40"/>
      <c r="T562" s="40"/>
      <c r="U562" s="40"/>
      <c r="V562" s="40"/>
      <c r="W562" s="41"/>
      <c r="X562" s="41"/>
      <c r="Y562" s="41"/>
      <c r="Z562" s="41"/>
      <c r="AA562" s="41"/>
      <c r="AB562" s="41"/>
      <c r="AC562" s="41"/>
      <c r="AD562" s="41"/>
      <c r="AE562" s="41"/>
      <c r="AF562" s="41"/>
      <c r="AG562" s="41"/>
      <c r="AH562" s="41"/>
      <c r="AI562" s="41"/>
      <c r="AJ562" s="41"/>
      <c r="AK562" s="41"/>
      <c r="AL562" s="41"/>
      <c r="AM562" s="41"/>
      <c r="AN562" s="41"/>
      <c r="AO562" s="41"/>
      <c r="AP562" s="41"/>
      <c r="AQ562" s="41"/>
      <c r="AR562" s="41"/>
      <c r="AS562" s="41"/>
      <c r="AT562" s="41"/>
      <c r="AU562" s="41"/>
      <c r="AV562" s="41"/>
      <c r="AW562" s="41"/>
      <c r="AX562" s="41"/>
      <c r="AY562" s="41"/>
      <c r="AZ562" s="41"/>
      <c r="BA562" s="41"/>
      <c r="BB562" s="41"/>
      <c r="BC562" s="41"/>
      <c r="BD562" s="41"/>
      <c r="BE562" s="41"/>
      <c r="BF562" s="41"/>
      <c r="BG562" s="41"/>
      <c r="BH562" s="41"/>
      <c r="BI562" s="41"/>
      <c r="BJ562" s="41"/>
      <c r="BK562" s="41"/>
      <c r="BL562" s="41"/>
      <c r="BM562" s="41"/>
      <c r="BN562" s="41"/>
      <c r="BO562" s="41"/>
      <c r="BP562" s="41"/>
      <c r="BQ562" s="41"/>
      <c r="BR562" s="41"/>
      <c r="BS562" s="41"/>
      <c r="BT562" s="41"/>
      <c r="BU562" s="41"/>
      <c r="BV562" s="41"/>
      <c r="BW562" s="41"/>
      <c r="BX562" s="41"/>
      <c r="BY562" s="41"/>
      <c r="BZ562" s="40"/>
      <c r="CA562" s="40"/>
      <c r="CB562" s="40"/>
      <c r="CC562" s="40"/>
      <c r="CD562" s="40"/>
      <c r="CE562" s="40"/>
      <c r="CF562" s="40"/>
      <c r="CG562" s="40"/>
      <c r="CH562" s="40"/>
      <c r="CI562" s="40"/>
      <c r="CJ562" s="40"/>
      <c r="CK562" s="40"/>
      <c r="CL562" s="40"/>
      <c r="CM562" s="40"/>
      <c r="CN562" s="40"/>
      <c r="CO562" s="40"/>
      <c r="CP562" s="40"/>
      <c r="CQ562" s="40"/>
      <c r="CR562" s="40"/>
      <c r="CS562" s="40"/>
      <c r="CT562" s="40"/>
      <c r="CU562" s="40"/>
      <c r="CV562" s="40"/>
      <c r="CW562" s="40"/>
      <c r="CX562" s="40"/>
      <c r="CY562" s="40"/>
      <c r="CZ562" s="40"/>
      <c r="DA562" s="40"/>
      <c r="DB562" s="40"/>
      <c r="DC562" s="40"/>
      <c r="DD562" s="40"/>
      <c r="DE562" s="40"/>
      <c r="DF562" s="40"/>
      <c r="DG562" s="40"/>
      <c r="DH562" s="40"/>
      <c r="DI562" s="40"/>
    </row>
    <row r="563" spans="1:113">
      <c r="A563" s="40"/>
      <c r="B563" s="40"/>
      <c r="C563" s="40"/>
      <c r="D563" s="40"/>
      <c r="E563" s="40"/>
      <c r="F563" s="40"/>
      <c r="G563" s="40"/>
      <c r="H563" s="40"/>
      <c r="I563" s="40"/>
      <c r="J563" s="40"/>
      <c r="K563" s="40"/>
      <c r="L563" s="40"/>
      <c r="M563" s="40"/>
      <c r="N563" s="40"/>
      <c r="O563" s="40"/>
      <c r="P563" s="40"/>
      <c r="Q563" s="40"/>
      <c r="R563" s="40"/>
      <c r="S563" s="40"/>
      <c r="T563" s="40"/>
      <c r="U563" s="40"/>
      <c r="V563" s="40"/>
      <c r="W563" s="41"/>
      <c r="X563" s="41"/>
      <c r="Y563" s="41"/>
      <c r="Z563" s="41"/>
      <c r="AA563" s="41"/>
      <c r="AB563" s="41"/>
      <c r="AC563" s="41"/>
      <c r="AD563" s="41"/>
      <c r="AE563" s="41"/>
      <c r="AF563" s="41"/>
      <c r="AG563" s="41"/>
      <c r="AH563" s="41"/>
      <c r="AI563" s="41"/>
      <c r="AJ563" s="41"/>
      <c r="AK563" s="41"/>
      <c r="AL563" s="41"/>
      <c r="AM563" s="41"/>
      <c r="AN563" s="41"/>
      <c r="AO563" s="41"/>
      <c r="AP563" s="41"/>
      <c r="AQ563" s="41"/>
      <c r="AR563" s="41"/>
      <c r="AS563" s="41"/>
      <c r="AT563" s="41"/>
      <c r="AU563" s="41"/>
      <c r="AV563" s="41"/>
      <c r="AW563" s="41"/>
      <c r="AX563" s="41"/>
      <c r="AY563" s="41"/>
      <c r="AZ563" s="41"/>
      <c r="BA563" s="41"/>
      <c r="BB563" s="41"/>
      <c r="BC563" s="41"/>
      <c r="BD563" s="41"/>
      <c r="BE563" s="41"/>
      <c r="BF563" s="41"/>
      <c r="BG563" s="41"/>
      <c r="BH563" s="41"/>
      <c r="BI563" s="41"/>
      <c r="BJ563" s="41"/>
      <c r="BK563" s="41"/>
      <c r="BL563" s="41"/>
      <c r="BM563" s="41"/>
      <c r="BN563" s="41"/>
      <c r="BO563" s="41"/>
      <c r="BP563" s="41"/>
      <c r="BQ563" s="41"/>
      <c r="BR563" s="41"/>
      <c r="BS563" s="41"/>
      <c r="BT563" s="41"/>
      <c r="BU563" s="41"/>
      <c r="BV563" s="41"/>
      <c r="BW563" s="41"/>
      <c r="BX563" s="41"/>
      <c r="BY563" s="41"/>
      <c r="BZ563" s="40"/>
      <c r="CA563" s="40"/>
      <c r="CB563" s="40"/>
      <c r="CC563" s="40"/>
      <c r="CD563" s="40"/>
      <c r="CE563" s="40"/>
      <c r="CF563" s="40"/>
      <c r="CG563" s="40"/>
      <c r="CH563" s="40"/>
      <c r="CI563" s="40"/>
      <c r="CJ563" s="40"/>
      <c r="CK563" s="40"/>
      <c r="CL563" s="40"/>
      <c r="CM563" s="40"/>
      <c r="CN563" s="40"/>
      <c r="CO563" s="40"/>
      <c r="CP563" s="40"/>
      <c r="CQ563" s="40"/>
      <c r="CR563" s="40"/>
      <c r="CS563" s="40"/>
      <c r="CT563" s="40"/>
      <c r="CU563" s="40"/>
      <c r="CV563" s="40"/>
      <c r="CW563" s="40"/>
      <c r="CX563" s="40"/>
      <c r="CY563" s="40"/>
      <c r="CZ563" s="40"/>
      <c r="DA563" s="40"/>
      <c r="DB563" s="40"/>
      <c r="DC563" s="40"/>
      <c r="DD563" s="40"/>
      <c r="DE563" s="40"/>
      <c r="DF563" s="40"/>
      <c r="DG563" s="40"/>
      <c r="DH563" s="40"/>
      <c r="DI563" s="40"/>
    </row>
    <row r="564" spans="1:113">
      <c r="A564" s="40"/>
      <c r="B564" s="40"/>
      <c r="C564" s="40"/>
      <c r="D564" s="40"/>
      <c r="E564" s="40"/>
      <c r="F564" s="40"/>
      <c r="G564" s="40"/>
      <c r="H564" s="40"/>
      <c r="I564" s="40"/>
      <c r="J564" s="40"/>
      <c r="K564" s="40"/>
      <c r="L564" s="40"/>
      <c r="M564" s="40"/>
      <c r="N564" s="40"/>
      <c r="O564" s="40"/>
      <c r="P564" s="40"/>
      <c r="Q564" s="40"/>
      <c r="R564" s="40"/>
      <c r="S564" s="40"/>
      <c r="T564" s="40"/>
      <c r="U564" s="40"/>
      <c r="V564" s="40"/>
      <c r="W564" s="41"/>
      <c r="X564" s="41"/>
      <c r="Y564" s="41"/>
      <c r="Z564" s="41"/>
      <c r="AA564" s="41"/>
      <c r="AB564" s="41"/>
      <c r="AC564" s="41"/>
      <c r="AD564" s="41"/>
      <c r="AE564" s="41"/>
      <c r="AF564" s="41"/>
      <c r="AG564" s="41"/>
      <c r="AH564" s="41"/>
      <c r="AI564" s="41"/>
      <c r="AJ564" s="41"/>
      <c r="AK564" s="41"/>
      <c r="AL564" s="41"/>
      <c r="AM564" s="41"/>
      <c r="AN564" s="41"/>
      <c r="AO564" s="41"/>
      <c r="AP564" s="41"/>
      <c r="AQ564" s="41"/>
      <c r="AR564" s="41"/>
      <c r="AS564" s="41"/>
      <c r="AT564" s="41"/>
      <c r="AU564" s="41"/>
      <c r="AV564" s="41"/>
      <c r="AW564" s="41"/>
      <c r="AX564" s="41"/>
      <c r="AY564" s="41"/>
      <c r="AZ564" s="41"/>
      <c r="BA564" s="41"/>
      <c r="BB564" s="41"/>
      <c r="BC564" s="41"/>
      <c r="BD564" s="41"/>
      <c r="BE564" s="41"/>
      <c r="BF564" s="41"/>
      <c r="BG564" s="41"/>
      <c r="BH564" s="41"/>
      <c r="BI564" s="41"/>
      <c r="BJ564" s="41"/>
      <c r="BK564" s="41"/>
      <c r="BL564" s="41"/>
      <c r="BM564" s="41"/>
      <c r="BN564" s="41"/>
      <c r="BO564" s="41"/>
      <c r="BP564" s="41"/>
      <c r="BQ564" s="41"/>
      <c r="BR564" s="41"/>
      <c r="BS564" s="41"/>
      <c r="BT564" s="41"/>
      <c r="BU564" s="41"/>
      <c r="BV564" s="41"/>
      <c r="BW564" s="41"/>
      <c r="BX564" s="41"/>
      <c r="BY564" s="41"/>
      <c r="BZ564" s="40"/>
      <c r="CA564" s="40"/>
      <c r="CB564" s="40"/>
      <c r="CC564" s="40"/>
      <c r="CD564" s="40"/>
      <c r="CE564" s="40"/>
      <c r="CF564" s="40"/>
      <c r="CG564" s="40"/>
      <c r="CH564" s="40"/>
      <c r="CI564" s="40"/>
      <c r="CJ564" s="40"/>
      <c r="CK564" s="40"/>
      <c r="CL564" s="40"/>
      <c r="CM564" s="40"/>
      <c r="CN564" s="40"/>
      <c r="CO564" s="40"/>
      <c r="CP564" s="40"/>
      <c r="CQ564" s="40"/>
      <c r="CR564" s="40"/>
      <c r="CS564" s="40"/>
      <c r="CT564" s="40"/>
      <c r="CU564" s="40"/>
      <c r="CV564" s="40"/>
      <c r="CW564" s="40"/>
      <c r="CX564" s="40"/>
      <c r="CY564" s="40"/>
      <c r="CZ564" s="40"/>
      <c r="DA564" s="40"/>
      <c r="DB564" s="40"/>
      <c r="DC564" s="40"/>
      <c r="DD564" s="40"/>
      <c r="DE564" s="40"/>
      <c r="DF564" s="40"/>
      <c r="DG564" s="40"/>
      <c r="DH564" s="40"/>
      <c r="DI564" s="40"/>
    </row>
    <row r="565" spans="1:113">
      <c r="A565" s="40"/>
      <c r="B565" s="40"/>
      <c r="C565" s="40"/>
      <c r="D565" s="40"/>
      <c r="E565" s="40"/>
      <c r="F565" s="40"/>
      <c r="G565" s="40"/>
      <c r="H565" s="40"/>
      <c r="I565" s="40"/>
      <c r="J565" s="40"/>
      <c r="K565" s="40"/>
      <c r="L565" s="40"/>
      <c r="M565" s="40"/>
      <c r="N565" s="40"/>
      <c r="O565" s="40"/>
      <c r="P565" s="40"/>
      <c r="Q565" s="40"/>
      <c r="R565" s="40"/>
      <c r="S565" s="40"/>
      <c r="T565" s="40"/>
      <c r="U565" s="40"/>
      <c r="V565" s="40"/>
      <c r="W565" s="41"/>
      <c r="X565" s="41"/>
      <c r="Y565" s="41"/>
      <c r="Z565" s="41"/>
      <c r="AA565" s="41"/>
      <c r="AB565" s="41"/>
      <c r="AC565" s="41"/>
      <c r="AD565" s="41"/>
      <c r="AE565" s="41"/>
      <c r="AF565" s="41"/>
      <c r="AG565" s="41"/>
      <c r="AH565" s="41"/>
      <c r="AI565" s="41"/>
      <c r="AJ565" s="41"/>
      <c r="AK565" s="41"/>
      <c r="AL565" s="41"/>
      <c r="AM565" s="41"/>
      <c r="AN565" s="41"/>
      <c r="AO565" s="41"/>
      <c r="AP565" s="41"/>
      <c r="AQ565" s="41"/>
      <c r="AR565" s="41"/>
      <c r="AS565" s="41"/>
      <c r="AT565" s="41"/>
      <c r="AU565" s="41"/>
      <c r="AV565" s="41"/>
      <c r="AW565" s="41"/>
      <c r="AX565" s="41"/>
      <c r="AY565" s="41"/>
      <c r="AZ565" s="41"/>
      <c r="BA565" s="41"/>
      <c r="BB565" s="41"/>
      <c r="BC565" s="41"/>
      <c r="BD565" s="41"/>
      <c r="BE565" s="41"/>
      <c r="BF565" s="41"/>
      <c r="BG565" s="41"/>
      <c r="BH565" s="41"/>
      <c r="BI565" s="41"/>
      <c r="BJ565" s="41"/>
      <c r="BK565" s="41"/>
      <c r="BL565" s="41"/>
      <c r="BM565" s="41"/>
      <c r="BN565" s="41"/>
      <c r="BO565" s="41"/>
      <c r="BP565" s="41"/>
      <c r="BQ565" s="41"/>
      <c r="BR565" s="41"/>
      <c r="BS565" s="41"/>
      <c r="BT565" s="41"/>
      <c r="BU565" s="41"/>
      <c r="BV565" s="41"/>
      <c r="BW565" s="41"/>
      <c r="BX565" s="41"/>
      <c r="BY565" s="41"/>
      <c r="BZ565" s="40"/>
      <c r="CA565" s="40"/>
      <c r="CB565" s="40"/>
      <c r="CC565" s="40"/>
      <c r="CD565" s="40"/>
      <c r="CE565" s="40"/>
      <c r="CF565" s="40"/>
      <c r="CG565" s="40"/>
      <c r="CH565" s="40"/>
      <c r="CI565" s="40"/>
      <c r="CJ565" s="40"/>
      <c r="CK565" s="40"/>
      <c r="CL565" s="40"/>
      <c r="CM565" s="40"/>
      <c r="CN565" s="40"/>
      <c r="CO565" s="40"/>
      <c r="CP565" s="40"/>
      <c r="CQ565" s="40"/>
      <c r="CR565" s="40"/>
      <c r="CS565" s="40"/>
      <c r="CT565" s="40"/>
      <c r="CU565" s="40"/>
      <c r="CV565" s="40"/>
      <c r="CW565" s="40"/>
      <c r="CX565" s="40"/>
      <c r="CY565" s="40"/>
      <c r="CZ565" s="40"/>
      <c r="DA565" s="40"/>
      <c r="DB565" s="40"/>
      <c r="DC565" s="40"/>
      <c r="DD565" s="40"/>
      <c r="DE565" s="40"/>
      <c r="DF565" s="40"/>
      <c r="DG565" s="40"/>
      <c r="DH565" s="40"/>
      <c r="DI565" s="40"/>
    </row>
    <row r="566" spans="1:113">
      <c r="A566" s="40"/>
      <c r="B566" s="40"/>
      <c r="C566" s="40"/>
      <c r="D566" s="40"/>
      <c r="E566" s="40"/>
      <c r="F566" s="40"/>
      <c r="G566" s="40"/>
      <c r="H566" s="40"/>
      <c r="I566" s="40"/>
      <c r="J566" s="40"/>
      <c r="K566" s="40"/>
      <c r="L566" s="40"/>
      <c r="M566" s="40"/>
      <c r="N566" s="40"/>
      <c r="O566" s="40"/>
      <c r="P566" s="40"/>
      <c r="Q566" s="40"/>
      <c r="R566" s="40"/>
      <c r="S566" s="40"/>
      <c r="T566" s="40"/>
      <c r="U566" s="40"/>
      <c r="V566" s="40"/>
      <c r="W566" s="41"/>
      <c r="X566" s="41"/>
      <c r="Y566" s="41"/>
      <c r="Z566" s="41"/>
      <c r="AA566" s="41"/>
      <c r="AB566" s="41"/>
      <c r="AC566" s="41"/>
      <c r="AD566" s="41"/>
      <c r="AE566" s="41"/>
      <c r="AF566" s="41"/>
      <c r="AG566" s="41"/>
      <c r="AH566" s="41"/>
      <c r="AI566" s="41"/>
      <c r="AJ566" s="41"/>
      <c r="AK566" s="41"/>
      <c r="AL566" s="41"/>
      <c r="AM566" s="41"/>
      <c r="AN566" s="41"/>
      <c r="AO566" s="41"/>
      <c r="AP566" s="41"/>
      <c r="AQ566" s="41"/>
      <c r="AR566" s="41"/>
      <c r="AS566" s="41"/>
      <c r="AT566" s="41"/>
      <c r="AU566" s="41"/>
      <c r="AV566" s="41"/>
      <c r="AW566" s="41"/>
      <c r="AX566" s="41"/>
      <c r="AY566" s="41"/>
      <c r="AZ566" s="41"/>
      <c r="BA566" s="41"/>
      <c r="BB566" s="41"/>
      <c r="BC566" s="41"/>
      <c r="BD566" s="41"/>
      <c r="BE566" s="41"/>
      <c r="BF566" s="41"/>
      <c r="BG566" s="41"/>
      <c r="BH566" s="41"/>
      <c r="BI566" s="41"/>
      <c r="BJ566" s="41"/>
      <c r="BK566" s="41"/>
      <c r="BL566" s="41"/>
      <c r="BM566" s="41"/>
      <c r="BN566" s="41"/>
      <c r="BO566" s="41"/>
      <c r="BP566" s="41"/>
      <c r="BQ566" s="41"/>
      <c r="BR566" s="41"/>
      <c r="BS566" s="41"/>
      <c r="BT566" s="41"/>
      <c r="BU566" s="41"/>
      <c r="BV566" s="41"/>
      <c r="BW566" s="41"/>
      <c r="BX566" s="41"/>
      <c r="BY566" s="41"/>
      <c r="BZ566" s="40"/>
      <c r="CA566" s="40"/>
      <c r="CB566" s="40"/>
      <c r="CC566" s="40"/>
      <c r="CD566" s="40"/>
      <c r="CE566" s="40"/>
      <c r="CF566" s="40"/>
      <c r="CG566" s="40"/>
      <c r="CH566" s="40"/>
      <c r="CI566" s="40"/>
      <c r="CJ566" s="40"/>
      <c r="CK566" s="40"/>
      <c r="CL566" s="40"/>
      <c r="CM566" s="40"/>
      <c r="CN566" s="40"/>
      <c r="CO566" s="40"/>
      <c r="CP566" s="40"/>
      <c r="CQ566" s="40"/>
      <c r="CR566" s="40"/>
      <c r="CS566" s="40"/>
      <c r="CT566" s="40"/>
      <c r="CU566" s="40"/>
      <c r="CV566" s="40"/>
      <c r="CW566" s="40"/>
      <c r="CX566" s="40"/>
      <c r="CY566" s="40"/>
      <c r="CZ566" s="40"/>
      <c r="DA566" s="40"/>
      <c r="DB566" s="40"/>
      <c r="DC566" s="40"/>
      <c r="DD566" s="40"/>
      <c r="DE566" s="40"/>
      <c r="DF566" s="40"/>
      <c r="DG566" s="40"/>
      <c r="DH566" s="40"/>
      <c r="DI566" s="40"/>
    </row>
    <row r="567" spans="1:113">
      <c r="A567" s="40"/>
      <c r="B567" s="40"/>
      <c r="C567" s="40"/>
      <c r="D567" s="40"/>
      <c r="E567" s="40"/>
      <c r="F567" s="40"/>
      <c r="G567" s="40"/>
      <c r="H567" s="40"/>
      <c r="I567" s="40"/>
      <c r="J567" s="40"/>
      <c r="K567" s="40"/>
      <c r="L567" s="40"/>
      <c r="M567" s="40"/>
      <c r="N567" s="40"/>
      <c r="O567" s="40"/>
      <c r="P567" s="40"/>
      <c r="Q567" s="40"/>
      <c r="R567" s="40"/>
      <c r="S567" s="40"/>
      <c r="T567" s="40"/>
      <c r="U567" s="40"/>
      <c r="V567" s="40"/>
      <c r="W567" s="41"/>
      <c r="X567" s="41"/>
      <c r="Y567" s="41"/>
      <c r="Z567" s="41"/>
      <c r="AA567" s="41"/>
      <c r="AB567" s="41"/>
      <c r="AC567" s="41"/>
      <c r="AD567" s="41"/>
      <c r="AE567" s="41"/>
      <c r="AF567" s="41"/>
      <c r="AG567" s="41"/>
      <c r="AH567" s="41"/>
      <c r="AI567" s="41"/>
      <c r="AJ567" s="41"/>
      <c r="AK567" s="41"/>
      <c r="AL567" s="41"/>
      <c r="AM567" s="41"/>
      <c r="AN567" s="41"/>
      <c r="AO567" s="41"/>
      <c r="AP567" s="41"/>
      <c r="AQ567" s="41"/>
      <c r="AR567" s="41"/>
      <c r="AS567" s="41"/>
      <c r="AT567" s="41"/>
      <c r="AU567" s="41"/>
      <c r="AV567" s="41"/>
      <c r="AW567" s="41"/>
      <c r="AX567" s="41"/>
      <c r="AY567" s="41"/>
      <c r="AZ567" s="41"/>
      <c r="BA567" s="41"/>
      <c r="BB567" s="41"/>
      <c r="BC567" s="41"/>
      <c r="BD567" s="41"/>
      <c r="BE567" s="41"/>
      <c r="BF567" s="41"/>
      <c r="BG567" s="41"/>
      <c r="BH567" s="41"/>
      <c r="BI567" s="41"/>
      <c r="BJ567" s="41"/>
      <c r="BK567" s="41"/>
      <c r="BL567" s="41"/>
      <c r="BM567" s="41"/>
      <c r="BN567" s="41"/>
      <c r="BO567" s="41"/>
      <c r="BP567" s="41"/>
      <c r="BQ567" s="41"/>
      <c r="BR567" s="41"/>
      <c r="BS567" s="41"/>
      <c r="BT567" s="41"/>
      <c r="BU567" s="41"/>
      <c r="BV567" s="41"/>
      <c r="BW567" s="41"/>
      <c r="BX567" s="41"/>
      <c r="BY567" s="41"/>
      <c r="BZ567" s="40"/>
      <c r="CA567" s="40"/>
      <c r="CB567" s="40"/>
      <c r="CC567" s="40"/>
      <c r="CD567" s="40"/>
      <c r="CE567" s="40"/>
      <c r="CF567" s="40"/>
      <c r="CG567" s="40"/>
      <c r="CH567" s="40"/>
      <c r="CI567" s="40"/>
      <c r="CJ567" s="40"/>
      <c r="CK567" s="40"/>
      <c r="CL567" s="40"/>
      <c r="CM567" s="40"/>
      <c r="CN567" s="40"/>
      <c r="CO567" s="40"/>
      <c r="CP567" s="40"/>
      <c r="CQ567" s="40"/>
      <c r="CR567" s="40"/>
      <c r="CS567" s="40"/>
      <c r="CT567" s="40"/>
      <c r="CU567" s="40"/>
      <c r="CV567" s="40"/>
      <c r="CW567" s="40"/>
      <c r="CX567" s="40"/>
      <c r="CY567" s="40"/>
      <c r="CZ567" s="40"/>
      <c r="DA567" s="40"/>
      <c r="DB567" s="40"/>
      <c r="DC567" s="40"/>
      <c r="DD567" s="40"/>
      <c r="DE567" s="40"/>
      <c r="DF567" s="40"/>
      <c r="DG567" s="40"/>
      <c r="DH567" s="40"/>
      <c r="DI567" s="40"/>
    </row>
    <row r="568" spans="1:113">
      <c r="A568" s="40"/>
      <c r="B568" s="40"/>
      <c r="C568" s="40"/>
      <c r="D568" s="40"/>
      <c r="E568" s="40"/>
      <c r="F568" s="40"/>
      <c r="G568" s="40"/>
      <c r="H568" s="40"/>
      <c r="I568" s="40"/>
      <c r="J568" s="40"/>
      <c r="K568" s="40"/>
      <c r="L568" s="40"/>
      <c r="M568" s="40"/>
      <c r="N568" s="40"/>
      <c r="O568" s="40"/>
      <c r="P568" s="40"/>
      <c r="Q568" s="40"/>
      <c r="R568" s="40"/>
      <c r="S568" s="40"/>
      <c r="T568" s="40"/>
      <c r="U568" s="40"/>
      <c r="V568" s="40"/>
      <c r="W568" s="41"/>
      <c r="X568" s="41"/>
      <c r="Y568" s="41"/>
      <c r="Z568" s="41"/>
      <c r="AA568" s="41"/>
      <c r="AB568" s="41"/>
      <c r="AC568" s="41"/>
      <c r="AD568" s="41"/>
      <c r="AE568" s="41"/>
      <c r="AF568" s="41"/>
      <c r="AG568" s="41"/>
      <c r="AH568" s="41"/>
      <c r="AI568" s="41"/>
      <c r="AJ568" s="41"/>
      <c r="AK568" s="41"/>
      <c r="AL568" s="41"/>
      <c r="AM568" s="41"/>
      <c r="AN568" s="41"/>
      <c r="AO568" s="41"/>
      <c r="AP568" s="41"/>
      <c r="AQ568" s="41"/>
      <c r="AR568" s="41"/>
      <c r="AS568" s="41"/>
      <c r="AT568" s="41"/>
      <c r="AU568" s="41"/>
      <c r="AV568" s="41"/>
      <c r="AW568" s="41"/>
      <c r="AX568" s="41"/>
      <c r="AY568" s="41"/>
      <c r="AZ568" s="41"/>
      <c r="BA568" s="41"/>
      <c r="BB568" s="41"/>
      <c r="BC568" s="41"/>
      <c r="BD568" s="41"/>
      <c r="BE568" s="41"/>
      <c r="BF568" s="41"/>
      <c r="BG568" s="41"/>
      <c r="BH568" s="41"/>
      <c r="BI568" s="41"/>
      <c r="BJ568" s="41"/>
      <c r="BK568" s="41"/>
      <c r="BL568" s="41"/>
      <c r="BM568" s="41"/>
      <c r="BN568" s="41"/>
      <c r="BO568" s="41"/>
      <c r="BP568" s="41"/>
      <c r="BQ568" s="41"/>
      <c r="BR568" s="41"/>
      <c r="BS568" s="41"/>
      <c r="BT568" s="41"/>
      <c r="BU568" s="41"/>
      <c r="BV568" s="41"/>
      <c r="BW568" s="41"/>
      <c r="BX568" s="41"/>
      <c r="BY568" s="41"/>
      <c r="BZ568" s="40"/>
      <c r="CA568" s="40"/>
      <c r="CB568" s="40"/>
      <c r="CC568" s="40"/>
      <c r="CD568" s="40"/>
      <c r="CE568" s="40"/>
      <c r="CF568" s="40"/>
      <c r="CG568" s="40"/>
      <c r="CH568" s="40"/>
      <c r="CI568" s="40"/>
      <c r="CJ568" s="40"/>
      <c r="CK568" s="40"/>
      <c r="CL568" s="40"/>
      <c r="CM568" s="40"/>
      <c r="CN568" s="40"/>
      <c r="CO568" s="40"/>
      <c r="CP568" s="40"/>
      <c r="CQ568" s="40"/>
      <c r="CR568" s="40"/>
      <c r="CS568" s="40"/>
      <c r="CT568" s="40"/>
      <c r="CU568" s="40"/>
      <c r="CV568" s="40"/>
      <c r="CW568" s="40"/>
      <c r="CX568" s="40"/>
      <c r="CY568" s="40"/>
      <c r="CZ568" s="40"/>
      <c r="DA568" s="40"/>
      <c r="DB568" s="40"/>
      <c r="DC568" s="40"/>
      <c r="DD568" s="40"/>
      <c r="DE568" s="40"/>
      <c r="DF568" s="40"/>
      <c r="DG568" s="40"/>
      <c r="DH568" s="40"/>
      <c r="DI568" s="40"/>
    </row>
    <row r="569" spans="1:113">
      <c r="A569" s="40"/>
      <c r="B569" s="40"/>
      <c r="C569" s="40"/>
      <c r="D569" s="40"/>
      <c r="E569" s="40"/>
      <c r="F569" s="40"/>
      <c r="G569" s="40"/>
      <c r="H569" s="40"/>
      <c r="I569" s="40"/>
      <c r="J569" s="40"/>
      <c r="K569" s="40"/>
      <c r="L569" s="40"/>
      <c r="M569" s="40"/>
      <c r="N569" s="40"/>
      <c r="O569" s="40"/>
      <c r="P569" s="40"/>
      <c r="Q569" s="40"/>
      <c r="R569" s="40"/>
      <c r="S569" s="40"/>
      <c r="T569" s="40"/>
      <c r="U569" s="40"/>
      <c r="V569" s="40"/>
      <c r="W569" s="41"/>
      <c r="X569" s="41"/>
      <c r="Y569" s="41"/>
      <c r="Z569" s="41"/>
      <c r="AA569" s="41"/>
      <c r="AB569" s="41"/>
      <c r="AC569" s="41"/>
      <c r="AD569" s="41"/>
      <c r="AE569" s="41"/>
      <c r="AF569" s="41"/>
      <c r="AG569" s="41"/>
      <c r="AH569" s="41"/>
      <c r="AI569" s="41"/>
      <c r="AJ569" s="41"/>
      <c r="AK569" s="41"/>
      <c r="AL569" s="41"/>
      <c r="AM569" s="41"/>
      <c r="AN569" s="41"/>
      <c r="AO569" s="41"/>
      <c r="AP569" s="41"/>
      <c r="AQ569" s="41"/>
      <c r="AR569" s="41"/>
      <c r="AS569" s="41"/>
      <c r="AT569" s="41"/>
      <c r="AU569" s="41"/>
      <c r="AV569" s="41"/>
      <c r="AW569" s="41"/>
      <c r="AX569" s="41"/>
      <c r="AY569" s="41"/>
      <c r="AZ569" s="41"/>
      <c r="BA569" s="41"/>
      <c r="BB569" s="41"/>
      <c r="BC569" s="41"/>
      <c r="BD569" s="41"/>
      <c r="BE569" s="41"/>
      <c r="BF569" s="41"/>
      <c r="BG569" s="41"/>
      <c r="BH569" s="41"/>
      <c r="BI569" s="41"/>
      <c r="BJ569" s="41"/>
      <c r="BK569" s="41"/>
      <c r="BL569" s="41"/>
      <c r="BM569" s="41"/>
      <c r="BN569" s="41"/>
      <c r="BO569" s="41"/>
      <c r="BP569" s="41"/>
      <c r="BQ569" s="41"/>
      <c r="BR569" s="41"/>
      <c r="BS569" s="41"/>
      <c r="BT569" s="41"/>
      <c r="BU569" s="41"/>
      <c r="BV569" s="41"/>
      <c r="BW569" s="41"/>
      <c r="BX569" s="41"/>
      <c r="BY569" s="41"/>
      <c r="BZ569" s="40"/>
      <c r="CA569" s="40"/>
      <c r="CB569" s="40"/>
      <c r="CC569" s="40"/>
      <c r="CD569" s="40"/>
      <c r="CE569" s="40"/>
      <c r="CF569" s="40"/>
      <c r="CG569" s="40"/>
      <c r="CH569" s="40"/>
      <c r="CI569" s="40"/>
      <c r="CJ569" s="40"/>
      <c r="CK569" s="40"/>
      <c r="CL569" s="40"/>
      <c r="CM569" s="40"/>
      <c r="CN569" s="40"/>
      <c r="CO569" s="40"/>
      <c r="CP569" s="40"/>
      <c r="CQ569" s="40"/>
      <c r="CR569" s="40"/>
      <c r="CS569" s="40"/>
      <c r="CT569" s="40"/>
      <c r="CU569" s="40"/>
      <c r="CV569" s="40"/>
      <c r="CW569" s="40"/>
      <c r="CX569" s="40"/>
      <c r="CY569" s="40"/>
      <c r="CZ569" s="40"/>
      <c r="DA569" s="40"/>
      <c r="DB569" s="40"/>
      <c r="DC569" s="40"/>
      <c r="DD569" s="40"/>
      <c r="DE569" s="40"/>
      <c r="DF569" s="40"/>
      <c r="DG569" s="40"/>
      <c r="DH569" s="40"/>
      <c r="DI569" s="40"/>
    </row>
    <row r="570" spans="1:113">
      <c r="A570" s="40"/>
      <c r="B570" s="40"/>
      <c r="C570" s="40"/>
      <c r="D570" s="40"/>
      <c r="E570" s="40"/>
      <c r="F570" s="40"/>
      <c r="G570" s="40"/>
      <c r="H570" s="40"/>
      <c r="I570" s="40"/>
      <c r="J570" s="40"/>
      <c r="K570" s="40"/>
      <c r="L570" s="40"/>
      <c r="M570" s="40"/>
      <c r="N570" s="40"/>
      <c r="O570" s="40"/>
      <c r="P570" s="40"/>
      <c r="Q570" s="40"/>
      <c r="R570" s="40"/>
      <c r="S570" s="40"/>
      <c r="T570" s="40"/>
      <c r="U570" s="40"/>
      <c r="V570" s="40"/>
      <c r="W570" s="41"/>
      <c r="X570" s="41"/>
      <c r="Y570" s="41"/>
      <c r="Z570" s="41"/>
      <c r="AA570" s="41"/>
      <c r="AB570" s="41"/>
      <c r="AC570" s="41"/>
      <c r="AD570" s="41"/>
      <c r="AE570" s="41"/>
      <c r="AF570" s="41"/>
      <c r="AG570" s="41"/>
      <c r="AH570" s="41"/>
      <c r="AI570" s="41"/>
      <c r="AJ570" s="41"/>
      <c r="AK570" s="41"/>
      <c r="AL570" s="41"/>
      <c r="AM570" s="41"/>
      <c r="AN570" s="41"/>
      <c r="AO570" s="41"/>
      <c r="AP570" s="41"/>
      <c r="AQ570" s="41"/>
      <c r="AR570" s="41"/>
      <c r="AS570" s="41"/>
      <c r="AT570" s="41"/>
      <c r="AU570" s="41"/>
      <c r="AV570" s="41"/>
      <c r="AW570" s="41"/>
      <c r="AX570" s="41"/>
      <c r="AY570" s="41"/>
      <c r="AZ570" s="41"/>
      <c r="BA570" s="41"/>
      <c r="BB570" s="41"/>
      <c r="BC570" s="41"/>
      <c r="BD570" s="41"/>
      <c r="BE570" s="41"/>
      <c r="BF570" s="41"/>
      <c r="BG570" s="41"/>
      <c r="BH570" s="41"/>
      <c r="BI570" s="41"/>
      <c r="BJ570" s="41"/>
      <c r="BK570" s="41"/>
      <c r="BL570" s="41"/>
      <c r="BM570" s="41"/>
      <c r="BN570" s="41"/>
      <c r="BO570" s="41"/>
      <c r="BP570" s="41"/>
      <c r="BQ570" s="41"/>
      <c r="BR570" s="41"/>
      <c r="BS570" s="41"/>
      <c r="BT570" s="41"/>
      <c r="BU570" s="41"/>
      <c r="BV570" s="41"/>
      <c r="BW570" s="41"/>
      <c r="BX570" s="41"/>
      <c r="BY570" s="41"/>
      <c r="BZ570" s="40"/>
      <c r="CA570" s="40"/>
      <c r="CB570" s="40"/>
      <c r="CC570" s="40"/>
      <c r="CD570" s="40"/>
      <c r="CE570" s="40"/>
      <c r="CF570" s="40"/>
      <c r="CG570" s="40"/>
      <c r="CH570" s="40"/>
      <c r="CI570" s="40"/>
      <c r="CJ570" s="40"/>
      <c r="CK570" s="40"/>
      <c r="CL570" s="40"/>
      <c r="CM570" s="40"/>
      <c r="CN570" s="40"/>
      <c r="CO570" s="40"/>
      <c r="CP570" s="40"/>
      <c r="CQ570" s="40"/>
      <c r="CR570" s="40"/>
      <c r="CS570" s="40"/>
      <c r="CT570" s="40"/>
      <c r="CU570" s="40"/>
      <c r="CV570" s="40"/>
      <c r="CW570" s="40"/>
      <c r="CX570" s="40"/>
      <c r="CY570" s="40"/>
      <c r="CZ570" s="40"/>
      <c r="DA570" s="40"/>
      <c r="DB570" s="40"/>
      <c r="DC570" s="40"/>
      <c r="DD570" s="40"/>
      <c r="DE570" s="40"/>
      <c r="DF570" s="40"/>
      <c r="DG570" s="40"/>
      <c r="DH570" s="40"/>
      <c r="DI570" s="40"/>
    </row>
    <row r="571" spans="1:113">
      <c r="A571" s="40"/>
      <c r="B571" s="40"/>
      <c r="C571" s="40"/>
      <c r="D571" s="40"/>
      <c r="E571" s="40"/>
      <c r="F571" s="40"/>
      <c r="G571" s="40"/>
      <c r="H571" s="40"/>
      <c r="I571" s="40"/>
      <c r="J571" s="40"/>
      <c r="K571" s="40"/>
      <c r="L571" s="40"/>
      <c r="M571" s="40"/>
      <c r="N571" s="40"/>
      <c r="O571" s="40"/>
      <c r="P571" s="40"/>
      <c r="Q571" s="40"/>
      <c r="R571" s="40"/>
      <c r="S571" s="40"/>
      <c r="T571" s="40"/>
      <c r="U571" s="40"/>
      <c r="V571" s="40"/>
      <c r="W571" s="41"/>
      <c r="X571" s="41"/>
      <c r="Y571" s="41"/>
      <c r="Z571" s="41"/>
      <c r="AA571" s="41"/>
      <c r="AB571" s="41"/>
      <c r="AC571" s="41"/>
      <c r="AD571" s="41"/>
      <c r="AE571" s="41"/>
      <c r="AF571" s="41"/>
      <c r="AG571" s="41"/>
      <c r="AH571" s="41"/>
      <c r="AI571" s="41"/>
      <c r="AJ571" s="41"/>
      <c r="AK571" s="41"/>
      <c r="AL571" s="41"/>
      <c r="AM571" s="41"/>
      <c r="AN571" s="41"/>
      <c r="AO571" s="41"/>
      <c r="AP571" s="41"/>
      <c r="AQ571" s="41"/>
      <c r="AR571" s="41"/>
      <c r="AS571" s="41"/>
      <c r="AT571" s="41"/>
      <c r="AU571" s="41"/>
      <c r="AV571" s="41"/>
      <c r="AW571" s="41"/>
      <c r="AX571" s="41"/>
      <c r="AY571" s="41"/>
      <c r="AZ571" s="41"/>
      <c r="BA571" s="41"/>
      <c r="BB571" s="41"/>
      <c r="BC571" s="41"/>
      <c r="BD571" s="41"/>
      <c r="BE571" s="41"/>
      <c r="BF571" s="41"/>
      <c r="BG571" s="41"/>
      <c r="BH571" s="41"/>
      <c r="BI571" s="41"/>
      <c r="BJ571" s="41"/>
      <c r="BK571" s="41"/>
      <c r="BL571" s="41"/>
      <c r="BM571" s="41"/>
      <c r="BN571" s="41"/>
      <c r="BO571" s="41"/>
      <c r="BP571" s="41"/>
      <c r="BQ571" s="41"/>
      <c r="BR571" s="41"/>
      <c r="BS571" s="41"/>
      <c r="BT571" s="41"/>
      <c r="BU571" s="41"/>
      <c r="BV571" s="41"/>
      <c r="BW571" s="41"/>
      <c r="BX571" s="41"/>
      <c r="BY571" s="41"/>
      <c r="BZ571" s="40"/>
      <c r="CA571" s="40"/>
      <c r="CB571" s="40"/>
      <c r="CC571" s="40"/>
      <c r="CD571" s="40"/>
      <c r="CE571" s="40"/>
      <c r="CF571" s="40"/>
      <c r="CG571" s="40"/>
      <c r="CH571" s="40"/>
      <c r="CI571" s="40"/>
      <c r="CJ571" s="40"/>
      <c r="CK571" s="40"/>
      <c r="CL571" s="40"/>
      <c r="CM571" s="40"/>
      <c r="CN571" s="40"/>
      <c r="CO571" s="40"/>
      <c r="CP571" s="40"/>
      <c r="CQ571" s="40"/>
      <c r="CR571" s="40"/>
      <c r="CS571" s="40"/>
      <c r="CT571" s="40"/>
      <c r="CU571" s="40"/>
      <c r="CV571" s="40"/>
      <c r="CW571" s="40"/>
      <c r="CX571" s="40"/>
      <c r="CY571" s="40"/>
      <c r="CZ571" s="40"/>
      <c r="DA571" s="40"/>
      <c r="DB571" s="40"/>
      <c r="DC571" s="40"/>
      <c r="DD571" s="40"/>
      <c r="DE571" s="40"/>
      <c r="DF571" s="40"/>
      <c r="DG571" s="40"/>
      <c r="DH571" s="40"/>
      <c r="DI571" s="40"/>
    </row>
    <row r="572" spans="1:113">
      <c r="A572" s="40"/>
      <c r="B572" s="40"/>
      <c r="C572" s="40"/>
      <c r="D572" s="40"/>
      <c r="E572" s="40"/>
      <c r="F572" s="40"/>
      <c r="G572" s="40"/>
      <c r="H572" s="40"/>
      <c r="I572" s="40"/>
      <c r="J572" s="40"/>
      <c r="K572" s="40"/>
      <c r="L572" s="40"/>
      <c r="M572" s="40"/>
      <c r="N572" s="40"/>
      <c r="O572" s="40"/>
      <c r="P572" s="40"/>
      <c r="Q572" s="40"/>
      <c r="R572" s="40"/>
      <c r="S572" s="40"/>
      <c r="T572" s="40"/>
      <c r="U572" s="40"/>
      <c r="V572" s="40"/>
      <c r="W572" s="41"/>
      <c r="X572" s="41"/>
      <c r="Y572" s="41"/>
      <c r="Z572" s="41"/>
      <c r="AA572" s="41"/>
      <c r="AB572" s="41"/>
      <c r="AC572" s="41"/>
      <c r="AD572" s="41"/>
      <c r="AE572" s="41"/>
      <c r="AF572" s="41"/>
      <c r="AG572" s="41"/>
      <c r="AH572" s="41"/>
      <c r="AI572" s="41"/>
      <c r="AJ572" s="41"/>
      <c r="AK572" s="41"/>
      <c r="AL572" s="41"/>
      <c r="AM572" s="41"/>
      <c r="AN572" s="41"/>
      <c r="AO572" s="41"/>
      <c r="AP572" s="41"/>
      <c r="AQ572" s="41"/>
      <c r="AR572" s="41"/>
      <c r="AS572" s="41"/>
      <c r="AT572" s="41"/>
      <c r="AU572" s="41"/>
      <c r="AV572" s="41"/>
      <c r="AW572" s="41"/>
      <c r="AX572" s="41"/>
      <c r="AY572" s="41"/>
      <c r="AZ572" s="41"/>
      <c r="BA572" s="41"/>
      <c r="BB572" s="41"/>
      <c r="BC572" s="41"/>
      <c r="BD572" s="41"/>
      <c r="BE572" s="41"/>
      <c r="BF572" s="41"/>
      <c r="BG572" s="41"/>
      <c r="BH572" s="41"/>
      <c r="BI572" s="41"/>
      <c r="BJ572" s="41"/>
      <c r="BK572" s="41"/>
      <c r="BL572" s="41"/>
      <c r="BM572" s="41"/>
      <c r="BN572" s="41"/>
      <c r="BO572" s="41"/>
      <c r="BP572" s="41"/>
      <c r="BQ572" s="41"/>
      <c r="BR572" s="41"/>
      <c r="BS572" s="41"/>
      <c r="BT572" s="41"/>
      <c r="BU572" s="41"/>
      <c r="BV572" s="41"/>
      <c r="BW572" s="41"/>
      <c r="BX572" s="41"/>
      <c r="BY572" s="41"/>
      <c r="BZ572" s="40"/>
      <c r="CA572" s="40"/>
      <c r="CB572" s="40"/>
      <c r="CC572" s="40"/>
      <c r="CD572" s="40"/>
      <c r="CE572" s="40"/>
      <c r="CF572" s="40"/>
      <c r="CG572" s="40"/>
      <c r="CH572" s="40"/>
      <c r="CI572" s="40"/>
      <c r="CJ572" s="40"/>
      <c r="CK572" s="40"/>
      <c r="CL572" s="40"/>
      <c r="CM572" s="40"/>
      <c r="CN572" s="40"/>
      <c r="CO572" s="40"/>
      <c r="CP572" s="40"/>
      <c r="CQ572" s="40"/>
      <c r="CR572" s="40"/>
      <c r="CS572" s="40"/>
      <c r="CT572" s="40"/>
      <c r="CU572" s="40"/>
      <c r="CV572" s="40"/>
      <c r="CW572" s="40"/>
      <c r="CX572" s="40"/>
      <c r="CY572" s="40"/>
      <c r="CZ572" s="40"/>
      <c r="DA572" s="40"/>
      <c r="DB572" s="40"/>
      <c r="DC572" s="40"/>
      <c r="DD572" s="40"/>
      <c r="DE572" s="40"/>
      <c r="DF572" s="40"/>
      <c r="DG572" s="40"/>
      <c r="DH572" s="40"/>
      <c r="DI572" s="40"/>
    </row>
    <row r="573" spans="1:113">
      <c r="A573" s="40"/>
      <c r="B573" s="40"/>
      <c r="C573" s="40"/>
      <c r="D573" s="40"/>
      <c r="E573" s="40"/>
      <c r="F573" s="40"/>
      <c r="G573" s="40"/>
      <c r="H573" s="40"/>
      <c r="I573" s="40"/>
      <c r="J573" s="40"/>
      <c r="K573" s="40"/>
      <c r="L573" s="40"/>
      <c r="M573" s="40"/>
      <c r="N573" s="40"/>
      <c r="O573" s="40"/>
      <c r="P573" s="40"/>
      <c r="Q573" s="40"/>
      <c r="R573" s="40"/>
      <c r="S573" s="40"/>
      <c r="T573" s="40"/>
      <c r="U573" s="40"/>
      <c r="V573" s="40"/>
      <c r="W573" s="41"/>
      <c r="X573" s="41"/>
      <c r="Y573" s="41"/>
      <c r="Z573" s="41"/>
      <c r="AA573" s="41"/>
      <c r="AB573" s="41"/>
      <c r="AC573" s="41"/>
      <c r="AD573" s="41"/>
      <c r="AE573" s="41"/>
      <c r="AF573" s="41"/>
      <c r="AG573" s="41"/>
      <c r="AH573" s="41"/>
      <c r="AI573" s="41"/>
      <c r="AJ573" s="41"/>
      <c r="AK573" s="41"/>
      <c r="AL573" s="41"/>
      <c r="AM573" s="41"/>
      <c r="AN573" s="41"/>
      <c r="AO573" s="41"/>
      <c r="AP573" s="41"/>
      <c r="AQ573" s="41"/>
      <c r="AR573" s="41"/>
      <c r="AS573" s="41"/>
      <c r="AT573" s="41"/>
      <c r="AU573" s="41"/>
      <c r="AV573" s="41"/>
      <c r="AW573" s="41"/>
      <c r="AX573" s="41"/>
      <c r="AY573" s="41"/>
      <c r="AZ573" s="41"/>
      <c r="BA573" s="41"/>
      <c r="BB573" s="41"/>
      <c r="BC573" s="41"/>
      <c r="BD573" s="41"/>
      <c r="BE573" s="41"/>
      <c r="BF573" s="41"/>
      <c r="BG573" s="41"/>
      <c r="BH573" s="41"/>
      <c r="BI573" s="41"/>
      <c r="BJ573" s="41"/>
      <c r="BK573" s="41"/>
      <c r="BL573" s="41"/>
      <c r="BM573" s="41"/>
      <c r="BN573" s="41"/>
      <c r="BO573" s="41"/>
      <c r="BP573" s="41"/>
      <c r="BQ573" s="41"/>
      <c r="BR573" s="41"/>
      <c r="BS573" s="41"/>
      <c r="BT573" s="41"/>
      <c r="BU573" s="41"/>
      <c r="BV573" s="41"/>
      <c r="BW573" s="41"/>
      <c r="BX573" s="41"/>
      <c r="BY573" s="41"/>
      <c r="BZ573" s="40"/>
      <c r="CA573" s="40"/>
      <c r="CB573" s="40"/>
      <c r="CC573" s="40"/>
      <c r="CD573" s="40"/>
      <c r="CE573" s="40"/>
      <c r="CF573" s="40"/>
      <c r="CG573" s="40"/>
      <c r="CH573" s="40"/>
      <c r="CI573" s="40"/>
      <c r="CJ573" s="40"/>
      <c r="CK573" s="40"/>
      <c r="CL573" s="40"/>
      <c r="CM573" s="40"/>
      <c r="CN573" s="40"/>
      <c r="CO573" s="40"/>
      <c r="CP573" s="40"/>
      <c r="CQ573" s="40"/>
      <c r="CR573" s="40"/>
      <c r="CS573" s="40"/>
      <c r="CT573" s="40"/>
      <c r="CU573" s="40"/>
      <c r="CV573" s="40"/>
      <c r="CW573" s="40"/>
      <c r="CX573" s="40"/>
      <c r="CY573" s="40"/>
      <c r="CZ573" s="40"/>
      <c r="DA573" s="40"/>
      <c r="DB573" s="40"/>
      <c r="DC573" s="40"/>
      <c r="DD573" s="40"/>
      <c r="DE573" s="40"/>
      <c r="DF573" s="40"/>
      <c r="DG573" s="40"/>
      <c r="DH573" s="40"/>
      <c r="DI573" s="40"/>
    </row>
    <row r="574" spans="1:113">
      <c r="A574" s="40"/>
      <c r="B574" s="40"/>
      <c r="C574" s="40"/>
      <c r="D574" s="40"/>
      <c r="E574" s="40"/>
      <c r="F574" s="40"/>
      <c r="G574" s="40"/>
      <c r="H574" s="40"/>
      <c r="I574" s="40"/>
      <c r="J574" s="40"/>
      <c r="K574" s="40"/>
      <c r="L574" s="40"/>
      <c r="M574" s="40"/>
      <c r="N574" s="40"/>
      <c r="O574" s="40"/>
      <c r="P574" s="40"/>
      <c r="Q574" s="40"/>
      <c r="R574" s="40"/>
      <c r="S574" s="40"/>
      <c r="T574" s="40"/>
      <c r="U574" s="40"/>
      <c r="V574" s="40"/>
      <c r="W574" s="41"/>
      <c r="X574" s="41"/>
      <c r="Y574" s="41"/>
      <c r="Z574" s="41"/>
      <c r="AA574" s="41"/>
      <c r="AB574" s="41"/>
      <c r="AC574" s="41"/>
      <c r="AD574" s="41"/>
      <c r="AE574" s="41"/>
      <c r="AF574" s="41"/>
      <c r="AG574" s="41"/>
      <c r="AH574" s="41"/>
      <c r="AI574" s="41"/>
      <c r="AJ574" s="41"/>
      <c r="AK574" s="41"/>
      <c r="AL574" s="41"/>
      <c r="AM574" s="41"/>
      <c r="AN574" s="41"/>
      <c r="AO574" s="41"/>
      <c r="AP574" s="41"/>
      <c r="AQ574" s="41"/>
      <c r="AR574" s="41"/>
      <c r="AS574" s="41"/>
      <c r="AT574" s="41"/>
      <c r="AU574" s="41"/>
      <c r="AV574" s="41"/>
      <c r="AW574" s="41"/>
      <c r="AX574" s="41"/>
      <c r="AY574" s="41"/>
      <c r="AZ574" s="41"/>
      <c r="BA574" s="41"/>
      <c r="BB574" s="41"/>
      <c r="BC574" s="41"/>
      <c r="BD574" s="41"/>
      <c r="BE574" s="41"/>
      <c r="BF574" s="41"/>
      <c r="BG574" s="41"/>
      <c r="BH574" s="41"/>
      <c r="BI574" s="41"/>
      <c r="BJ574" s="41"/>
      <c r="BK574" s="41"/>
      <c r="BL574" s="41"/>
      <c r="BM574" s="41"/>
      <c r="BN574" s="41"/>
      <c r="BO574" s="41"/>
      <c r="BP574" s="41"/>
      <c r="BQ574" s="41"/>
      <c r="BR574" s="41"/>
      <c r="BS574" s="41"/>
      <c r="BT574" s="41"/>
      <c r="BU574" s="41"/>
      <c r="BV574" s="41"/>
      <c r="BW574" s="41"/>
      <c r="BX574" s="41"/>
      <c r="BY574" s="41"/>
      <c r="BZ574" s="40"/>
      <c r="CA574" s="40"/>
      <c r="CB574" s="40"/>
      <c r="CC574" s="40"/>
      <c r="CD574" s="40"/>
      <c r="CE574" s="40"/>
      <c r="CF574" s="40"/>
      <c r="CG574" s="40"/>
      <c r="CH574" s="40"/>
      <c r="CI574" s="40"/>
      <c r="CJ574" s="40"/>
      <c r="CK574" s="40"/>
      <c r="CL574" s="40"/>
      <c r="CM574" s="40"/>
      <c r="CN574" s="40"/>
      <c r="CO574" s="40"/>
      <c r="CP574" s="40"/>
      <c r="CQ574" s="40"/>
      <c r="CR574" s="40"/>
      <c r="CS574" s="40"/>
      <c r="CT574" s="40"/>
      <c r="CU574" s="40"/>
      <c r="CV574" s="40"/>
      <c r="CW574" s="40"/>
      <c r="CX574" s="40"/>
      <c r="CY574" s="40"/>
      <c r="CZ574" s="40"/>
      <c r="DA574" s="40"/>
      <c r="DB574" s="40"/>
      <c r="DC574" s="40"/>
      <c r="DD574" s="40"/>
      <c r="DE574" s="40"/>
      <c r="DF574" s="40"/>
      <c r="DG574" s="40"/>
      <c r="DH574" s="40"/>
      <c r="DI574" s="40"/>
    </row>
    <row r="575" spans="1:113">
      <c r="A575" s="40"/>
      <c r="B575" s="40"/>
      <c r="C575" s="40"/>
      <c r="D575" s="40"/>
      <c r="E575" s="40"/>
      <c r="F575" s="40"/>
      <c r="G575" s="40"/>
      <c r="H575" s="40"/>
      <c r="I575" s="40"/>
      <c r="J575" s="40"/>
      <c r="K575" s="40"/>
      <c r="L575" s="40"/>
      <c r="M575" s="40"/>
      <c r="N575" s="40"/>
      <c r="O575" s="40"/>
      <c r="P575" s="40"/>
      <c r="Q575" s="40"/>
      <c r="R575" s="40"/>
      <c r="S575" s="40"/>
      <c r="T575" s="40"/>
      <c r="U575" s="40"/>
      <c r="V575" s="40"/>
      <c r="W575" s="41"/>
      <c r="X575" s="41"/>
      <c r="Y575" s="41"/>
      <c r="Z575" s="41"/>
      <c r="AA575" s="41"/>
      <c r="AB575" s="41"/>
      <c r="AC575" s="41"/>
      <c r="AD575" s="41"/>
      <c r="AE575" s="41"/>
      <c r="AF575" s="41"/>
      <c r="AG575" s="41"/>
      <c r="AH575" s="41"/>
      <c r="AI575" s="41"/>
      <c r="AJ575" s="41"/>
      <c r="AK575" s="41"/>
      <c r="AL575" s="41"/>
      <c r="AM575" s="41"/>
      <c r="AN575" s="41"/>
      <c r="AO575" s="41"/>
      <c r="AP575" s="41"/>
      <c r="AQ575" s="41"/>
      <c r="AR575" s="41"/>
      <c r="AS575" s="41"/>
      <c r="AT575" s="41"/>
      <c r="AU575" s="41"/>
      <c r="AV575" s="41"/>
      <c r="AW575" s="41"/>
      <c r="AX575" s="41"/>
      <c r="AY575" s="41"/>
      <c r="AZ575" s="41"/>
      <c r="BA575" s="41"/>
      <c r="BB575" s="41"/>
      <c r="BC575" s="41"/>
      <c r="BD575" s="41"/>
      <c r="BE575" s="41"/>
      <c r="BF575" s="41"/>
      <c r="BG575" s="41"/>
      <c r="BH575" s="41"/>
      <c r="BI575" s="41"/>
      <c r="BJ575" s="41"/>
      <c r="BK575" s="41"/>
      <c r="BL575" s="41"/>
      <c r="BM575" s="41"/>
      <c r="BN575" s="41"/>
      <c r="BO575" s="41"/>
      <c r="BP575" s="41"/>
      <c r="BQ575" s="41"/>
      <c r="BR575" s="41"/>
      <c r="BS575" s="41"/>
      <c r="BT575" s="41"/>
      <c r="BU575" s="41"/>
      <c r="BV575" s="41"/>
      <c r="BW575" s="41"/>
      <c r="BX575" s="41"/>
      <c r="BY575" s="41"/>
      <c r="BZ575" s="40"/>
      <c r="CA575" s="40"/>
      <c r="CB575" s="40"/>
      <c r="CC575" s="40"/>
      <c r="CD575" s="40"/>
      <c r="CE575" s="40"/>
      <c r="CF575" s="40"/>
      <c r="CG575" s="40"/>
      <c r="CH575" s="40"/>
      <c r="CI575" s="40"/>
      <c r="CJ575" s="40"/>
      <c r="CK575" s="40"/>
      <c r="CL575" s="40"/>
      <c r="CM575" s="40"/>
      <c r="CN575" s="40"/>
      <c r="CO575" s="40"/>
      <c r="CP575" s="40"/>
      <c r="CQ575" s="40"/>
      <c r="CR575" s="40"/>
      <c r="CS575" s="40"/>
      <c r="CT575" s="40"/>
      <c r="CU575" s="40"/>
      <c r="CV575" s="40"/>
      <c r="CW575" s="40"/>
      <c r="CX575" s="40"/>
      <c r="CY575" s="40"/>
      <c r="CZ575" s="40"/>
      <c r="DA575" s="40"/>
      <c r="DB575" s="40"/>
      <c r="DC575" s="40"/>
      <c r="DD575" s="40"/>
      <c r="DE575" s="40"/>
      <c r="DF575" s="40"/>
      <c r="DG575" s="40"/>
      <c r="DH575" s="40"/>
      <c r="DI575" s="40"/>
    </row>
    <row r="576" spans="1:113">
      <c r="A576" s="40"/>
      <c r="B576" s="40"/>
      <c r="C576" s="40"/>
      <c r="D576" s="40"/>
      <c r="E576" s="40"/>
      <c r="F576" s="40"/>
      <c r="G576" s="40"/>
      <c r="H576" s="40"/>
      <c r="I576" s="40"/>
      <c r="J576" s="40"/>
      <c r="K576" s="40"/>
      <c r="L576" s="40"/>
      <c r="M576" s="40"/>
      <c r="N576" s="40"/>
      <c r="O576" s="40"/>
      <c r="P576" s="40"/>
      <c r="Q576" s="40"/>
      <c r="R576" s="40"/>
      <c r="S576" s="40"/>
      <c r="T576" s="40"/>
      <c r="U576" s="40"/>
      <c r="V576" s="40"/>
      <c r="W576" s="41"/>
      <c r="X576" s="41"/>
      <c r="Y576" s="41"/>
      <c r="Z576" s="41"/>
      <c r="AA576" s="41"/>
      <c r="AB576" s="41"/>
      <c r="AC576" s="41"/>
      <c r="AD576" s="41"/>
      <c r="AE576" s="41"/>
      <c r="AF576" s="41"/>
      <c r="AG576" s="41"/>
      <c r="AH576" s="41"/>
      <c r="AI576" s="41"/>
      <c r="AJ576" s="41"/>
      <c r="AK576" s="41"/>
      <c r="AL576" s="41"/>
      <c r="AM576" s="41"/>
      <c r="AN576" s="41"/>
      <c r="AO576" s="41"/>
      <c r="AP576" s="41"/>
      <c r="AQ576" s="41"/>
      <c r="AR576" s="41"/>
      <c r="AS576" s="41"/>
      <c r="AT576" s="41"/>
      <c r="AU576" s="41"/>
      <c r="AV576" s="41"/>
      <c r="AW576" s="41"/>
      <c r="AX576" s="41"/>
      <c r="AY576" s="41"/>
      <c r="AZ576" s="41"/>
      <c r="BA576" s="41"/>
      <c r="BB576" s="41"/>
      <c r="BC576" s="41"/>
      <c r="BD576" s="41"/>
      <c r="BE576" s="41"/>
      <c r="BF576" s="41"/>
      <c r="BG576" s="41"/>
      <c r="BH576" s="41"/>
      <c r="BI576" s="41"/>
      <c r="BJ576" s="41"/>
      <c r="BK576" s="41"/>
      <c r="BL576" s="41"/>
      <c r="BM576" s="41"/>
      <c r="BN576" s="41"/>
      <c r="BO576" s="41"/>
      <c r="BP576" s="41"/>
      <c r="BQ576" s="41"/>
      <c r="BR576" s="41"/>
      <c r="BS576" s="41"/>
      <c r="BT576" s="41"/>
      <c r="BU576" s="41"/>
      <c r="BV576" s="41"/>
      <c r="BW576" s="41"/>
      <c r="BX576" s="41"/>
      <c r="BY576" s="41"/>
      <c r="BZ576" s="40"/>
      <c r="CA576" s="40"/>
      <c r="CB576" s="40"/>
      <c r="CC576" s="40"/>
      <c r="CD576" s="40"/>
      <c r="CE576" s="40"/>
      <c r="CF576" s="40"/>
      <c r="CG576" s="40"/>
      <c r="CH576" s="40"/>
      <c r="CI576" s="40"/>
      <c r="CJ576" s="40"/>
      <c r="CK576" s="40"/>
      <c r="CL576" s="40"/>
      <c r="CM576" s="40"/>
      <c r="CN576" s="40"/>
      <c r="CO576" s="40"/>
      <c r="CP576" s="40"/>
      <c r="CQ576" s="40"/>
      <c r="CR576" s="40"/>
      <c r="CS576" s="40"/>
      <c r="CT576" s="40"/>
      <c r="CU576" s="40"/>
      <c r="CV576" s="40"/>
      <c r="CW576" s="40"/>
      <c r="CX576" s="40"/>
      <c r="CY576" s="40"/>
      <c r="CZ576" s="40"/>
      <c r="DA576" s="40"/>
      <c r="DB576" s="40"/>
      <c r="DC576" s="40"/>
      <c r="DD576" s="40"/>
      <c r="DE576" s="40"/>
      <c r="DF576" s="40"/>
      <c r="DG576" s="40"/>
      <c r="DH576" s="40"/>
      <c r="DI576" s="40"/>
    </row>
    <row r="577" spans="1:113">
      <c r="A577" s="40"/>
      <c r="B577" s="40"/>
      <c r="C577" s="40"/>
      <c r="D577" s="40"/>
      <c r="E577" s="40"/>
      <c r="F577" s="40"/>
      <c r="G577" s="40"/>
      <c r="H577" s="40"/>
      <c r="I577" s="40"/>
      <c r="J577" s="40"/>
      <c r="K577" s="40"/>
      <c r="L577" s="40"/>
      <c r="M577" s="40"/>
      <c r="N577" s="40"/>
      <c r="O577" s="40"/>
      <c r="P577" s="40"/>
      <c r="Q577" s="40"/>
      <c r="R577" s="40"/>
      <c r="S577" s="40"/>
      <c r="T577" s="40"/>
      <c r="U577" s="40"/>
      <c r="V577" s="40"/>
      <c r="W577" s="41"/>
      <c r="X577" s="41"/>
      <c r="Y577" s="41"/>
      <c r="Z577" s="41"/>
      <c r="AA577" s="41"/>
      <c r="AB577" s="41"/>
      <c r="AC577" s="41"/>
      <c r="AD577" s="41"/>
      <c r="AE577" s="41"/>
      <c r="AF577" s="41"/>
      <c r="AG577" s="41"/>
      <c r="AH577" s="41"/>
      <c r="AI577" s="41"/>
      <c r="AJ577" s="41"/>
      <c r="AK577" s="41"/>
      <c r="AL577" s="41"/>
      <c r="AM577" s="41"/>
      <c r="AN577" s="41"/>
      <c r="AO577" s="41"/>
      <c r="AP577" s="41"/>
      <c r="AQ577" s="41"/>
      <c r="AR577" s="41"/>
      <c r="AS577" s="41"/>
      <c r="AT577" s="41"/>
      <c r="AU577" s="41"/>
      <c r="AV577" s="41"/>
      <c r="AW577" s="41"/>
      <c r="AX577" s="41"/>
      <c r="AY577" s="41"/>
      <c r="AZ577" s="41"/>
      <c r="BA577" s="41"/>
      <c r="BB577" s="41"/>
      <c r="BC577" s="41"/>
      <c r="BD577" s="41"/>
      <c r="BE577" s="41"/>
      <c r="BF577" s="41"/>
      <c r="BG577" s="41"/>
      <c r="BH577" s="41"/>
      <c r="BI577" s="41"/>
      <c r="BJ577" s="41"/>
      <c r="BK577" s="41"/>
      <c r="BL577" s="41"/>
      <c r="BM577" s="41"/>
      <c r="BN577" s="41"/>
      <c r="BO577" s="41"/>
      <c r="BP577" s="41"/>
      <c r="BQ577" s="41"/>
      <c r="BR577" s="41"/>
      <c r="BS577" s="41"/>
      <c r="BT577" s="41"/>
      <c r="BU577" s="41"/>
      <c r="BV577" s="41"/>
      <c r="BW577" s="41"/>
      <c r="BX577" s="41"/>
      <c r="BY577" s="41"/>
      <c r="BZ577" s="40"/>
      <c r="CA577" s="40"/>
      <c r="CB577" s="40"/>
      <c r="CC577" s="40"/>
      <c r="CD577" s="40"/>
      <c r="CE577" s="40"/>
      <c r="CF577" s="40"/>
      <c r="CG577" s="40"/>
      <c r="CH577" s="40"/>
      <c r="CI577" s="40"/>
      <c r="CJ577" s="40"/>
      <c r="CK577" s="40"/>
      <c r="CL577" s="40"/>
      <c r="CM577" s="40"/>
      <c r="CN577" s="40"/>
      <c r="CO577" s="40"/>
      <c r="CP577" s="40"/>
      <c r="CQ577" s="40"/>
      <c r="CR577" s="40"/>
      <c r="CS577" s="40"/>
      <c r="CT577" s="40"/>
      <c r="CU577" s="40"/>
      <c r="CV577" s="40"/>
      <c r="CW577" s="40"/>
      <c r="CX577" s="40"/>
      <c r="CY577" s="40"/>
      <c r="CZ577" s="40"/>
      <c r="DA577" s="40"/>
      <c r="DB577" s="40"/>
      <c r="DC577" s="40"/>
      <c r="DD577" s="40"/>
      <c r="DE577" s="40"/>
      <c r="DF577" s="40"/>
      <c r="DG577" s="40"/>
      <c r="DH577" s="40"/>
      <c r="DI577" s="40"/>
    </row>
    <row r="578" spans="1:113">
      <c r="A578" s="40"/>
      <c r="B578" s="40"/>
      <c r="C578" s="40"/>
      <c r="D578" s="40"/>
      <c r="E578" s="40"/>
      <c r="F578" s="40"/>
      <c r="G578" s="40"/>
      <c r="H578" s="40"/>
      <c r="I578" s="40"/>
      <c r="J578" s="40"/>
      <c r="K578" s="40"/>
      <c r="L578" s="40"/>
      <c r="M578" s="40"/>
      <c r="N578" s="40"/>
      <c r="O578" s="40"/>
      <c r="P578" s="40"/>
      <c r="Q578" s="40"/>
      <c r="R578" s="40"/>
      <c r="S578" s="40"/>
      <c r="T578" s="40"/>
      <c r="U578" s="40"/>
      <c r="V578" s="40"/>
      <c r="W578" s="41"/>
      <c r="X578" s="41"/>
      <c r="Y578" s="41"/>
      <c r="Z578" s="41"/>
      <c r="AA578" s="41"/>
      <c r="AB578" s="41"/>
      <c r="AC578" s="41"/>
      <c r="AD578" s="41"/>
      <c r="AE578" s="41"/>
      <c r="AF578" s="41"/>
      <c r="AG578" s="41"/>
      <c r="AH578" s="41"/>
      <c r="AI578" s="41"/>
      <c r="AJ578" s="41"/>
      <c r="AK578" s="41"/>
      <c r="AL578" s="41"/>
      <c r="AM578" s="41"/>
      <c r="AN578" s="41"/>
      <c r="AO578" s="41"/>
      <c r="AP578" s="41"/>
      <c r="AQ578" s="41"/>
      <c r="AR578" s="41"/>
      <c r="AS578" s="41"/>
      <c r="AT578" s="41"/>
      <c r="AU578" s="41"/>
      <c r="AV578" s="41"/>
      <c r="AW578" s="41"/>
      <c r="AX578" s="41"/>
      <c r="AY578" s="41"/>
      <c r="AZ578" s="41"/>
      <c r="BA578" s="41"/>
      <c r="BB578" s="41"/>
      <c r="BC578" s="41"/>
      <c r="BD578" s="41"/>
      <c r="BE578" s="41"/>
      <c r="BF578" s="41"/>
      <c r="BG578" s="41"/>
      <c r="BH578" s="41"/>
      <c r="BI578" s="41"/>
      <c r="BJ578" s="41"/>
      <c r="BK578" s="41"/>
      <c r="BL578" s="41"/>
      <c r="BM578" s="41"/>
      <c r="BN578" s="41"/>
      <c r="BO578" s="41"/>
      <c r="BP578" s="41"/>
      <c r="BQ578" s="41"/>
      <c r="BR578" s="41"/>
      <c r="BS578" s="41"/>
      <c r="BT578" s="41"/>
      <c r="BU578" s="41"/>
      <c r="BV578" s="41"/>
      <c r="BW578" s="41"/>
      <c r="BX578" s="41"/>
      <c r="BY578" s="41"/>
      <c r="BZ578" s="40"/>
      <c r="CA578" s="40"/>
      <c r="CB578" s="40"/>
      <c r="CC578" s="40"/>
      <c r="CD578" s="40"/>
      <c r="CE578" s="40"/>
      <c r="CF578" s="40"/>
      <c r="CG578" s="40"/>
      <c r="CH578" s="40"/>
      <c r="CI578" s="40"/>
      <c r="CJ578" s="40"/>
      <c r="CK578" s="40"/>
      <c r="CL578" s="40"/>
      <c r="CM578" s="40"/>
      <c r="CN578" s="40"/>
      <c r="CO578" s="40"/>
      <c r="CP578" s="40"/>
      <c r="CQ578" s="40"/>
      <c r="CR578" s="40"/>
      <c r="CS578" s="40"/>
      <c r="CT578" s="40"/>
      <c r="CU578" s="40"/>
      <c r="CV578" s="40"/>
      <c r="CW578" s="40"/>
      <c r="CX578" s="40"/>
      <c r="CY578" s="40"/>
      <c r="CZ578" s="40"/>
      <c r="DA578" s="40"/>
      <c r="DB578" s="40"/>
      <c r="DC578" s="40"/>
      <c r="DD578" s="40"/>
      <c r="DE578" s="40"/>
      <c r="DF578" s="40"/>
      <c r="DG578" s="40"/>
      <c r="DH578" s="40"/>
      <c r="DI578" s="40"/>
    </row>
    <row r="579" spans="1:113">
      <c r="A579" s="40"/>
      <c r="B579" s="40"/>
      <c r="C579" s="40"/>
      <c r="D579" s="40"/>
      <c r="E579" s="40"/>
      <c r="F579" s="40"/>
      <c r="G579" s="40"/>
      <c r="H579" s="40"/>
      <c r="I579" s="40"/>
      <c r="J579" s="40"/>
      <c r="K579" s="40"/>
      <c r="L579" s="40"/>
      <c r="M579" s="40"/>
      <c r="N579" s="40"/>
      <c r="O579" s="40"/>
      <c r="P579" s="40"/>
      <c r="Q579" s="40"/>
      <c r="R579" s="40"/>
      <c r="S579" s="40"/>
      <c r="T579" s="40"/>
      <c r="U579" s="40"/>
      <c r="V579" s="40"/>
      <c r="W579" s="41"/>
      <c r="X579" s="41"/>
      <c r="Y579" s="41"/>
      <c r="Z579" s="41"/>
      <c r="AA579" s="41"/>
      <c r="AB579" s="41"/>
      <c r="AC579" s="41"/>
      <c r="AD579" s="41"/>
      <c r="AE579" s="41"/>
      <c r="AF579" s="41"/>
      <c r="AG579" s="41"/>
      <c r="AH579" s="41"/>
      <c r="AI579" s="41"/>
      <c r="AJ579" s="41"/>
      <c r="AK579" s="41"/>
      <c r="AL579" s="41"/>
      <c r="AM579" s="41"/>
      <c r="AN579" s="41"/>
      <c r="AO579" s="41"/>
      <c r="AP579" s="41"/>
      <c r="AQ579" s="41"/>
      <c r="AR579" s="41"/>
      <c r="AS579" s="41"/>
      <c r="AT579" s="41"/>
      <c r="AU579" s="41"/>
      <c r="AV579" s="41"/>
      <c r="AW579" s="41"/>
      <c r="AX579" s="41"/>
      <c r="AY579" s="41"/>
      <c r="AZ579" s="41"/>
      <c r="BA579" s="41"/>
      <c r="BB579" s="41"/>
      <c r="BC579" s="41"/>
      <c r="BD579" s="41"/>
      <c r="BE579" s="41"/>
      <c r="BF579" s="41"/>
      <c r="BG579" s="41"/>
      <c r="BH579" s="41"/>
      <c r="BI579" s="41"/>
      <c r="BJ579" s="41"/>
      <c r="BK579" s="41"/>
      <c r="BL579" s="41"/>
      <c r="BM579" s="41"/>
      <c r="BN579" s="41"/>
      <c r="BO579" s="41"/>
      <c r="BP579" s="41"/>
      <c r="BQ579" s="41"/>
      <c r="BR579" s="41"/>
      <c r="BS579" s="41"/>
      <c r="BT579" s="41"/>
      <c r="BU579" s="41"/>
      <c r="BV579" s="41"/>
      <c r="BW579" s="41"/>
      <c r="BX579" s="41"/>
      <c r="BY579" s="41"/>
      <c r="BZ579" s="40"/>
      <c r="CA579" s="40"/>
      <c r="CB579" s="40"/>
      <c r="CC579" s="40"/>
      <c r="CD579" s="40"/>
      <c r="CE579" s="40"/>
      <c r="CF579" s="40"/>
      <c r="CG579" s="40"/>
      <c r="CH579" s="40"/>
      <c r="CI579" s="40"/>
      <c r="CJ579" s="40"/>
      <c r="CK579" s="40"/>
      <c r="CL579" s="40"/>
      <c r="CM579" s="40"/>
      <c r="CN579" s="40"/>
      <c r="CO579" s="40"/>
      <c r="CP579" s="40"/>
      <c r="CQ579" s="40"/>
      <c r="CR579" s="40"/>
      <c r="CS579" s="40"/>
      <c r="CT579" s="40"/>
      <c r="CU579" s="40"/>
      <c r="CV579" s="40"/>
      <c r="CW579" s="40"/>
      <c r="CX579" s="40"/>
      <c r="CY579" s="40"/>
      <c r="CZ579" s="40"/>
      <c r="DA579" s="40"/>
      <c r="DB579" s="40"/>
      <c r="DC579" s="40"/>
      <c r="DD579" s="40"/>
      <c r="DE579" s="40"/>
      <c r="DF579" s="40"/>
      <c r="DG579" s="40"/>
      <c r="DH579" s="40"/>
      <c r="DI579" s="40"/>
    </row>
    <row r="580" spans="1:113">
      <c r="A580" s="40"/>
      <c r="B580" s="40"/>
      <c r="C580" s="40"/>
      <c r="D580" s="40"/>
      <c r="E580" s="40"/>
      <c r="F580" s="40"/>
      <c r="G580" s="40"/>
      <c r="H580" s="40"/>
      <c r="I580" s="40"/>
      <c r="J580" s="40"/>
      <c r="K580" s="40"/>
      <c r="L580" s="40"/>
      <c r="M580" s="40"/>
      <c r="N580" s="40"/>
      <c r="O580" s="40"/>
      <c r="P580" s="40"/>
      <c r="Q580" s="40"/>
      <c r="R580" s="40"/>
      <c r="S580" s="40"/>
      <c r="T580" s="40"/>
      <c r="U580" s="40"/>
      <c r="V580" s="40"/>
      <c r="W580" s="41"/>
      <c r="X580" s="41"/>
      <c r="Y580" s="41"/>
      <c r="Z580" s="41"/>
      <c r="AA580" s="41"/>
      <c r="AB580" s="41"/>
      <c r="AC580" s="41"/>
      <c r="AD580" s="41"/>
      <c r="AE580" s="41"/>
      <c r="AF580" s="41"/>
      <c r="AG580" s="41"/>
      <c r="AH580" s="41"/>
      <c r="AI580" s="41"/>
      <c r="AJ580" s="41"/>
      <c r="AK580" s="41"/>
      <c r="AL580" s="41"/>
      <c r="AM580" s="41"/>
      <c r="AN580" s="41"/>
      <c r="AO580" s="41"/>
      <c r="AP580" s="41"/>
      <c r="AQ580" s="41"/>
      <c r="AR580" s="41"/>
      <c r="AS580" s="41"/>
      <c r="AT580" s="41"/>
      <c r="AU580" s="41"/>
      <c r="AV580" s="41"/>
      <c r="AW580" s="41"/>
      <c r="AX580" s="41"/>
      <c r="AY580" s="41"/>
      <c r="AZ580" s="41"/>
      <c r="BA580" s="41"/>
      <c r="BB580" s="41"/>
      <c r="BC580" s="41"/>
      <c r="BD580" s="41"/>
      <c r="BE580" s="41"/>
      <c r="BF580" s="41"/>
      <c r="BG580" s="41"/>
      <c r="BH580" s="41"/>
      <c r="BI580" s="41"/>
      <c r="BJ580" s="41"/>
      <c r="BK580" s="41"/>
      <c r="BL580" s="41"/>
      <c r="BM580" s="41"/>
      <c r="BN580" s="41"/>
      <c r="BO580" s="41"/>
      <c r="BP580" s="41"/>
      <c r="BQ580" s="41"/>
      <c r="BR580" s="41"/>
      <c r="BS580" s="41"/>
      <c r="BT580" s="41"/>
      <c r="BU580" s="41"/>
      <c r="BV580" s="41"/>
      <c r="BW580" s="41"/>
      <c r="BX580" s="41"/>
      <c r="BY580" s="41"/>
      <c r="BZ580" s="40"/>
      <c r="CA580" s="40"/>
      <c r="CB580" s="40"/>
      <c r="CC580" s="40"/>
      <c r="CD580" s="40"/>
      <c r="CE580" s="40"/>
      <c r="CF580" s="40"/>
      <c r="CG580" s="40"/>
      <c r="CH580" s="40"/>
      <c r="CI580" s="40"/>
      <c r="CJ580" s="40"/>
      <c r="CK580" s="40"/>
      <c r="CL580" s="40"/>
      <c r="CM580" s="40"/>
      <c r="CN580" s="40"/>
      <c r="CO580" s="40"/>
      <c r="CP580" s="40"/>
      <c r="CQ580" s="40"/>
      <c r="CR580" s="40"/>
      <c r="CS580" s="40"/>
      <c r="CT580" s="40"/>
      <c r="CU580" s="40"/>
      <c r="CV580" s="40"/>
      <c r="CW580" s="40"/>
      <c r="CX580" s="40"/>
      <c r="CY580" s="40"/>
      <c r="CZ580" s="40"/>
      <c r="DA580" s="40"/>
      <c r="DB580" s="40"/>
      <c r="DC580" s="40"/>
      <c r="DD580" s="40"/>
      <c r="DE580" s="40"/>
      <c r="DF580" s="40"/>
      <c r="DG580" s="40"/>
      <c r="DH580" s="40"/>
      <c r="DI580" s="40"/>
    </row>
    <row r="581" spans="1:113">
      <c r="A581" s="40"/>
      <c r="B581" s="40"/>
      <c r="C581" s="40"/>
      <c r="D581" s="40"/>
      <c r="E581" s="40"/>
      <c r="F581" s="40"/>
      <c r="G581" s="40"/>
      <c r="H581" s="40"/>
      <c r="I581" s="40"/>
      <c r="J581" s="40"/>
      <c r="K581" s="40"/>
      <c r="L581" s="40"/>
      <c r="M581" s="40"/>
      <c r="N581" s="40"/>
      <c r="O581" s="40"/>
      <c r="P581" s="40"/>
      <c r="Q581" s="40"/>
      <c r="R581" s="40"/>
      <c r="S581" s="40"/>
      <c r="T581" s="40"/>
      <c r="U581" s="40"/>
      <c r="V581" s="40"/>
      <c r="W581" s="41"/>
      <c r="X581" s="41"/>
      <c r="Y581" s="41"/>
      <c r="Z581" s="41"/>
      <c r="AA581" s="41"/>
      <c r="AB581" s="41"/>
      <c r="AC581" s="41"/>
      <c r="AD581" s="41"/>
      <c r="AE581" s="41"/>
      <c r="AF581" s="41"/>
      <c r="AG581" s="41"/>
      <c r="AH581" s="41"/>
      <c r="AI581" s="41"/>
      <c r="AJ581" s="41"/>
      <c r="AK581" s="41"/>
      <c r="AL581" s="41"/>
      <c r="AM581" s="41"/>
      <c r="AN581" s="41"/>
      <c r="AO581" s="41"/>
      <c r="AP581" s="41"/>
      <c r="AQ581" s="41"/>
      <c r="AR581" s="41"/>
      <c r="AS581" s="41"/>
      <c r="AT581" s="41"/>
      <c r="AU581" s="41"/>
      <c r="AV581" s="41"/>
      <c r="AW581" s="41"/>
      <c r="AX581" s="41"/>
      <c r="AY581" s="41"/>
      <c r="AZ581" s="41"/>
      <c r="BA581" s="41"/>
      <c r="BB581" s="41"/>
      <c r="BC581" s="41"/>
      <c r="BD581" s="41"/>
      <c r="BE581" s="41"/>
      <c r="BF581" s="41"/>
      <c r="BG581" s="41"/>
      <c r="BH581" s="41"/>
      <c r="BI581" s="41"/>
      <c r="BJ581" s="41"/>
      <c r="BK581" s="41"/>
      <c r="BL581" s="41"/>
      <c r="BM581" s="41"/>
      <c r="BN581" s="41"/>
      <c r="BO581" s="41"/>
      <c r="BP581" s="41"/>
      <c r="BQ581" s="41"/>
      <c r="BR581" s="41"/>
      <c r="BS581" s="41"/>
      <c r="BT581" s="41"/>
      <c r="BU581" s="41"/>
      <c r="BV581" s="41"/>
      <c r="BW581" s="41"/>
      <c r="BX581" s="41"/>
      <c r="BY581" s="41"/>
      <c r="BZ581" s="40"/>
      <c r="CA581" s="40"/>
      <c r="CB581" s="40"/>
      <c r="CC581" s="40"/>
      <c r="CD581" s="40"/>
      <c r="CE581" s="40"/>
      <c r="CF581" s="40"/>
      <c r="CG581" s="40"/>
      <c r="CH581" s="40"/>
      <c r="CI581" s="40"/>
      <c r="CJ581" s="40"/>
      <c r="CK581" s="40"/>
      <c r="CL581" s="40"/>
      <c r="CM581" s="40"/>
      <c r="CN581" s="40"/>
      <c r="CO581" s="40"/>
      <c r="CP581" s="40"/>
      <c r="CQ581" s="40"/>
      <c r="CR581" s="40"/>
      <c r="CS581" s="40"/>
      <c r="CT581" s="40"/>
      <c r="CU581" s="40"/>
      <c r="CV581" s="40"/>
      <c r="CW581" s="40"/>
      <c r="CX581" s="40"/>
      <c r="CY581" s="40"/>
      <c r="CZ581" s="40"/>
      <c r="DA581" s="40"/>
      <c r="DB581" s="40"/>
      <c r="DC581" s="40"/>
      <c r="DD581" s="40"/>
      <c r="DE581" s="40"/>
      <c r="DF581" s="40"/>
      <c r="DG581" s="40"/>
      <c r="DH581" s="40"/>
      <c r="DI581" s="40"/>
    </row>
    <row r="582" spans="1:113">
      <c r="A582" s="40"/>
      <c r="B582" s="40"/>
      <c r="C582" s="40"/>
      <c r="D582" s="40"/>
      <c r="E582" s="40"/>
      <c r="F582" s="40"/>
      <c r="G582" s="40"/>
      <c r="H582" s="40"/>
      <c r="I582" s="40"/>
      <c r="J582" s="40"/>
      <c r="K582" s="40"/>
      <c r="L582" s="40"/>
      <c r="M582" s="40"/>
      <c r="N582" s="40"/>
      <c r="O582" s="40"/>
      <c r="P582" s="40"/>
      <c r="Q582" s="40"/>
      <c r="R582" s="40"/>
      <c r="S582" s="40"/>
      <c r="T582" s="40"/>
      <c r="U582" s="40"/>
      <c r="V582" s="40"/>
      <c r="W582" s="41"/>
      <c r="X582" s="41"/>
      <c r="Y582" s="41"/>
      <c r="Z582" s="41"/>
      <c r="AA582" s="41"/>
      <c r="AB582" s="41"/>
      <c r="AC582" s="41"/>
      <c r="AD582" s="41"/>
      <c r="AE582" s="41"/>
      <c r="AF582" s="41"/>
      <c r="AG582" s="41"/>
      <c r="AH582" s="41"/>
      <c r="AI582" s="41"/>
      <c r="AJ582" s="41"/>
      <c r="AK582" s="41"/>
      <c r="AL582" s="41"/>
      <c r="AM582" s="41"/>
      <c r="AN582" s="41"/>
      <c r="AO582" s="41"/>
      <c r="AP582" s="41"/>
      <c r="AQ582" s="41"/>
      <c r="AR582" s="41"/>
      <c r="AS582" s="41"/>
      <c r="AT582" s="41"/>
      <c r="AU582" s="41"/>
      <c r="AV582" s="41"/>
      <c r="AW582" s="41"/>
      <c r="AX582" s="41"/>
      <c r="AY582" s="41"/>
      <c r="AZ582" s="41"/>
      <c r="BA582" s="41"/>
      <c r="BB582" s="41"/>
      <c r="BC582" s="41"/>
      <c r="BD582" s="41"/>
      <c r="BE582" s="41"/>
      <c r="BF582" s="41"/>
      <c r="BG582" s="41"/>
      <c r="BH582" s="41"/>
      <c r="BI582" s="41"/>
      <c r="BJ582" s="41"/>
      <c r="BK582" s="41"/>
      <c r="BL582" s="41"/>
      <c r="BM582" s="41"/>
      <c r="BN582" s="41"/>
      <c r="BO582" s="41"/>
      <c r="BP582" s="41"/>
      <c r="BQ582" s="41"/>
      <c r="BR582" s="41"/>
      <c r="BS582" s="41"/>
      <c r="BT582" s="41"/>
      <c r="BU582" s="41"/>
      <c r="BV582" s="41"/>
      <c r="BW582" s="41"/>
      <c r="BX582" s="41"/>
      <c r="BY582" s="41"/>
      <c r="BZ582" s="40"/>
      <c r="CA582" s="40"/>
      <c r="CB582" s="40"/>
      <c r="CC582" s="40"/>
      <c r="CD582" s="40"/>
      <c r="CE582" s="40"/>
      <c r="CF582" s="40"/>
      <c r="CG582" s="40"/>
      <c r="CH582" s="40"/>
      <c r="CI582" s="40"/>
      <c r="CJ582" s="40"/>
      <c r="CK582" s="40"/>
      <c r="CL582" s="40"/>
      <c r="CM582" s="40"/>
      <c r="CN582" s="40"/>
      <c r="CO582" s="40"/>
      <c r="CP582" s="40"/>
      <c r="CQ582" s="40"/>
      <c r="CR582" s="40"/>
      <c r="CS582" s="40"/>
      <c r="CT582" s="40"/>
      <c r="CU582" s="40"/>
      <c r="CV582" s="40"/>
      <c r="CW582" s="40"/>
      <c r="CX582" s="40"/>
      <c r="CY582" s="40"/>
      <c r="CZ582" s="40"/>
      <c r="DA582" s="40"/>
      <c r="DB582" s="40"/>
      <c r="DC582" s="40"/>
      <c r="DD582" s="40"/>
      <c r="DE582" s="40"/>
      <c r="DF582" s="40"/>
      <c r="DG582" s="40"/>
      <c r="DH582" s="40"/>
      <c r="DI582" s="40"/>
    </row>
    <row r="583" spans="1:113">
      <c r="A583" s="40"/>
      <c r="B583" s="40"/>
      <c r="C583" s="40"/>
      <c r="D583" s="40"/>
      <c r="E583" s="40"/>
      <c r="F583" s="40"/>
      <c r="G583" s="40"/>
      <c r="H583" s="40"/>
      <c r="I583" s="40"/>
      <c r="J583" s="40"/>
      <c r="K583" s="40"/>
      <c r="L583" s="40"/>
      <c r="M583" s="40"/>
      <c r="N583" s="40"/>
      <c r="O583" s="40"/>
      <c r="P583" s="40"/>
      <c r="Q583" s="40"/>
      <c r="R583" s="40"/>
      <c r="S583" s="40"/>
      <c r="T583" s="40"/>
      <c r="U583" s="40"/>
      <c r="V583" s="40"/>
      <c r="W583" s="41"/>
      <c r="X583" s="41"/>
      <c r="Y583" s="41"/>
      <c r="Z583" s="41"/>
      <c r="AA583" s="41"/>
      <c r="AB583" s="41"/>
      <c r="AC583" s="41"/>
      <c r="AD583" s="41"/>
      <c r="AE583" s="41"/>
      <c r="AF583" s="41"/>
      <c r="AG583" s="41"/>
      <c r="AH583" s="41"/>
      <c r="AI583" s="41"/>
      <c r="AJ583" s="41"/>
      <c r="AK583" s="41"/>
      <c r="AL583" s="41"/>
      <c r="AM583" s="41"/>
      <c r="AN583" s="41"/>
      <c r="AO583" s="41"/>
      <c r="AP583" s="41"/>
      <c r="AQ583" s="41"/>
      <c r="AR583" s="41"/>
      <c r="AS583" s="41"/>
      <c r="AT583" s="41"/>
      <c r="AU583" s="41"/>
      <c r="AV583" s="41"/>
      <c r="AW583" s="41"/>
      <c r="AX583" s="41"/>
      <c r="AY583" s="41"/>
      <c r="AZ583" s="41"/>
      <c r="BA583" s="41"/>
      <c r="BB583" s="41"/>
      <c r="BC583" s="41"/>
      <c r="BD583" s="41"/>
      <c r="BE583" s="41"/>
      <c r="BF583" s="41"/>
      <c r="BG583" s="41"/>
      <c r="BH583" s="41"/>
      <c r="BI583" s="41"/>
      <c r="BJ583" s="41"/>
      <c r="BK583" s="41"/>
      <c r="BL583" s="41"/>
      <c r="BM583" s="41"/>
      <c r="BN583" s="41"/>
      <c r="BO583" s="41"/>
      <c r="BP583" s="41"/>
      <c r="BQ583" s="41"/>
      <c r="BR583" s="41"/>
      <c r="BS583" s="41"/>
      <c r="BT583" s="41"/>
      <c r="BU583" s="41"/>
      <c r="BV583" s="41"/>
      <c r="BW583" s="41"/>
      <c r="BX583" s="41"/>
      <c r="BY583" s="41"/>
      <c r="BZ583" s="40"/>
      <c r="CA583" s="40"/>
      <c r="CB583" s="40"/>
      <c r="CC583" s="40"/>
      <c r="CD583" s="40"/>
      <c r="CE583" s="40"/>
      <c r="CF583" s="40"/>
      <c r="CG583" s="40"/>
      <c r="CH583" s="40"/>
      <c r="CI583" s="40"/>
      <c r="CJ583" s="40"/>
      <c r="CK583" s="40"/>
      <c r="CL583" s="40"/>
      <c r="CM583" s="40"/>
      <c r="CN583" s="40"/>
      <c r="CO583" s="40"/>
      <c r="CP583" s="40"/>
      <c r="CQ583" s="40"/>
      <c r="CR583" s="40"/>
      <c r="CS583" s="40"/>
      <c r="CT583" s="40"/>
      <c r="CU583" s="40"/>
      <c r="CV583" s="40"/>
      <c r="CW583" s="40"/>
      <c r="CX583" s="40"/>
      <c r="CY583" s="40"/>
      <c r="CZ583" s="40"/>
      <c r="DA583" s="40"/>
      <c r="DB583" s="40"/>
      <c r="DC583" s="40"/>
      <c r="DD583" s="40"/>
      <c r="DE583" s="40"/>
      <c r="DF583" s="40"/>
      <c r="DG583" s="40"/>
      <c r="DH583" s="40"/>
      <c r="DI583" s="40"/>
    </row>
    <row r="584" spans="1:113">
      <c r="A584" s="40"/>
      <c r="B584" s="40"/>
      <c r="C584" s="40"/>
      <c r="D584" s="40"/>
      <c r="E584" s="40"/>
      <c r="F584" s="40"/>
      <c r="G584" s="40"/>
      <c r="H584" s="40"/>
      <c r="I584" s="40"/>
      <c r="J584" s="40"/>
      <c r="K584" s="40"/>
      <c r="L584" s="40"/>
      <c r="M584" s="40"/>
      <c r="N584" s="40"/>
      <c r="O584" s="40"/>
      <c r="P584" s="40"/>
      <c r="Q584" s="40"/>
      <c r="R584" s="40"/>
      <c r="S584" s="40"/>
      <c r="T584" s="40"/>
      <c r="U584" s="40"/>
      <c r="V584" s="40"/>
      <c r="W584" s="41"/>
      <c r="X584" s="41"/>
      <c r="Y584" s="41"/>
      <c r="Z584" s="41"/>
      <c r="AA584" s="41"/>
      <c r="AB584" s="41"/>
      <c r="AC584" s="41"/>
      <c r="AD584" s="41"/>
      <c r="AE584" s="41"/>
      <c r="AF584" s="41"/>
      <c r="AG584" s="41"/>
      <c r="AH584" s="41"/>
      <c r="AI584" s="41"/>
      <c r="AJ584" s="41"/>
      <c r="AK584" s="41"/>
      <c r="AL584" s="41"/>
      <c r="AM584" s="41"/>
      <c r="AN584" s="41"/>
      <c r="AO584" s="41"/>
      <c r="AP584" s="41"/>
      <c r="AQ584" s="41"/>
      <c r="AR584" s="41"/>
      <c r="AS584" s="41"/>
      <c r="AT584" s="41"/>
      <c r="AU584" s="41"/>
      <c r="AV584" s="41"/>
      <c r="AW584" s="41"/>
      <c r="AX584" s="41"/>
      <c r="AY584" s="41"/>
      <c r="AZ584" s="41"/>
      <c r="BA584" s="41"/>
      <c r="BB584" s="41"/>
      <c r="BC584" s="41"/>
      <c r="BD584" s="41"/>
      <c r="BE584" s="41"/>
      <c r="BF584" s="41"/>
      <c r="BG584" s="41"/>
      <c r="BH584" s="41"/>
      <c r="BI584" s="41"/>
      <c r="BJ584" s="41"/>
      <c r="BK584" s="41"/>
      <c r="BL584" s="41"/>
      <c r="BM584" s="41"/>
      <c r="BN584" s="41"/>
      <c r="BO584" s="41"/>
      <c r="BP584" s="41"/>
      <c r="BQ584" s="41"/>
      <c r="BR584" s="41"/>
      <c r="BS584" s="41"/>
      <c r="BT584" s="41"/>
      <c r="BU584" s="41"/>
      <c r="BV584" s="41"/>
      <c r="BW584" s="41"/>
      <c r="BX584" s="41"/>
      <c r="BY584" s="41"/>
      <c r="BZ584" s="40"/>
      <c r="CA584" s="40"/>
      <c r="CB584" s="40"/>
      <c r="CC584" s="40"/>
      <c r="CD584" s="40"/>
      <c r="CE584" s="40"/>
      <c r="CF584" s="40"/>
      <c r="CG584" s="40"/>
      <c r="CH584" s="40"/>
      <c r="CI584" s="40"/>
      <c r="CJ584" s="40"/>
      <c r="CK584" s="40"/>
      <c r="CL584" s="40"/>
      <c r="CM584" s="40"/>
      <c r="CN584" s="40"/>
      <c r="CO584" s="40"/>
      <c r="CP584" s="40"/>
      <c r="CQ584" s="40"/>
      <c r="CR584" s="40"/>
      <c r="CS584" s="40"/>
      <c r="CT584" s="40"/>
      <c r="CU584" s="40"/>
      <c r="CV584" s="40"/>
      <c r="CW584" s="40"/>
      <c r="CX584" s="40"/>
      <c r="CY584" s="40"/>
      <c r="CZ584" s="40"/>
      <c r="DA584" s="40"/>
      <c r="DB584" s="40"/>
      <c r="DC584" s="40"/>
      <c r="DD584" s="40"/>
      <c r="DE584" s="40"/>
      <c r="DF584" s="40"/>
      <c r="DG584" s="40"/>
      <c r="DH584" s="40"/>
      <c r="DI584" s="40"/>
    </row>
    <row r="585" spans="1:113">
      <c r="A585" s="40"/>
      <c r="B585" s="40"/>
      <c r="C585" s="40"/>
      <c r="D585" s="40"/>
      <c r="E585" s="40"/>
      <c r="F585" s="40"/>
      <c r="G585" s="40"/>
      <c r="H585" s="40"/>
      <c r="I585" s="40"/>
      <c r="J585" s="40"/>
      <c r="K585" s="40"/>
      <c r="L585" s="40"/>
      <c r="M585" s="40"/>
      <c r="N585" s="40"/>
      <c r="O585" s="40"/>
      <c r="P585" s="40"/>
      <c r="Q585" s="40"/>
      <c r="R585" s="40"/>
      <c r="S585" s="40"/>
      <c r="T585" s="40"/>
      <c r="U585" s="40"/>
      <c r="V585" s="40"/>
      <c r="W585" s="41"/>
      <c r="X585" s="41"/>
      <c r="Y585" s="41"/>
      <c r="Z585" s="41"/>
      <c r="AA585" s="41"/>
      <c r="AB585" s="41"/>
      <c r="AC585" s="41"/>
      <c r="AD585" s="41"/>
      <c r="AE585" s="41"/>
      <c r="AF585" s="41"/>
      <c r="AG585" s="41"/>
      <c r="AH585" s="41"/>
      <c r="AI585" s="41"/>
      <c r="AJ585" s="41"/>
      <c r="AK585" s="41"/>
      <c r="AL585" s="41"/>
      <c r="AM585" s="41"/>
      <c r="AN585" s="41"/>
      <c r="AO585" s="41"/>
      <c r="AP585" s="41"/>
      <c r="AQ585" s="41"/>
      <c r="AR585" s="41"/>
      <c r="AS585" s="41"/>
      <c r="AT585" s="41"/>
      <c r="AU585" s="41"/>
      <c r="AV585" s="41"/>
      <c r="AW585" s="41"/>
      <c r="AX585" s="41"/>
      <c r="AY585" s="41"/>
      <c r="AZ585" s="41"/>
      <c r="BA585" s="41"/>
      <c r="BB585" s="41"/>
      <c r="BC585" s="41"/>
      <c r="BD585" s="41"/>
      <c r="BE585" s="41"/>
      <c r="BF585" s="41"/>
      <c r="BG585" s="41"/>
      <c r="BH585" s="41"/>
      <c r="BI585" s="41"/>
      <c r="BJ585" s="41"/>
      <c r="BK585" s="41"/>
      <c r="BL585" s="41"/>
      <c r="BM585" s="41"/>
      <c r="BN585" s="41"/>
      <c r="BO585" s="41"/>
      <c r="BP585" s="41"/>
      <c r="BQ585" s="41"/>
      <c r="BR585" s="41"/>
      <c r="BS585" s="41"/>
      <c r="BT585" s="41"/>
      <c r="BU585" s="41"/>
      <c r="BV585" s="41"/>
      <c r="BW585" s="41"/>
      <c r="BX585" s="41"/>
      <c r="BY585" s="41"/>
      <c r="BZ585" s="40"/>
      <c r="CA585" s="40"/>
      <c r="CB585" s="40"/>
      <c r="CC585" s="40"/>
      <c r="CD585" s="40"/>
      <c r="CE585" s="40"/>
      <c r="CF585" s="40"/>
      <c r="CG585" s="40"/>
      <c r="CH585" s="40"/>
      <c r="CI585" s="40"/>
      <c r="CJ585" s="40"/>
      <c r="CK585" s="40"/>
      <c r="CL585" s="40"/>
      <c r="CM585" s="40"/>
      <c r="CN585" s="40"/>
      <c r="CO585" s="40"/>
      <c r="CP585" s="40"/>
      <c r="CQ585" s="40"/>
      <c r="CR585" s="40"/>
      <c r="CS585" s="40"/>
      <c r="CT585" s="40"/>
      <c r="CU585" s="40"/>
      <c r="CV585" s="40"/>
      <c r="CW585" s="40"/>
      <c r="CX585" s="40"/>
      <c r="CY585" s="40"/>
      <c r="CZ585" s="40"/>
      <c r="DA585" s="40"/>
      <c r="DB585" s="40"/>
      <c r="DC585" s="40"/>
      <c r="DD585" s="40"/>
      <c r="DE585" s="40"/>
      <c r="DF585" s="40"/>
      <c r="DG585" s="40"/>
      <c r="DH585" s="40"/>
      <c r="DI585" s="40"/>
    </row>
    <row r="586" spans="1:113">
      <c r="A586" s="40"/>
      <c r="B586" s="40"/>
      <c r="C586" s="40"/>
      <c r="D586" s="40"/>
      <c r="E586" s="40"/>
      <c r="F586" s="40"/>
      <c r="G586" s="40"/>
      <c r="H586" s="40"/>
      <c r="I586" s="40"/>
      <c r="J586" s="40"/>
      <c r="K586" s="40"/>
      <c r="L586" s="40"/>
      <c r="M586" s="40"/>
      <c r="N586" s="40"/>
      <c r="O586" s="40"/>
      <c r="P586" s="40"/>
      <c r="Q586" s="40"/>
      <c r="R586" s="40"/>
      <c r="S586" s="40"/>
      <c r="T586" s="40"/>
      <c r="U586" s="40"/>
      <c r="V586" s="40"/>
      <c r="W586" s="41"/>
      <c r="X586" s="41"/>
      <c r="Y586" s="41"/>
      <c r="Z586" s="41"/>
      <c r="AA586" s="41"/>
      <c r="AB586" s="41"/>
      <c r="AC586" s="41"/>
      <c r="AD586" s="41"/>
      <c r="AE586" s="41"/>
      <c r="AF586" s="41"/>
      <c r="AG586" s="41"/>
      <c r="AH586" s="41"/>
      <c r="AI586" s="41"/>
      <c r="AJ586" s="41"/>
      <c r="AK586" s="41"/>
      <c r="AL586" s="41"/>
      <c r="AM586" s="41"/>
      <c r="AN586" s="41"/>
      <c r="AO586" s="41"/>
      <c r="AP586" s="41"/>
      <c r="AQ586" s="41"/>
      <c r="AR586" s="41"/>
      <c r="AS586" s="41"/>
      <c r="AT586" s="41"/>
      <c r="AU586" s="41"/>
      <c r="AV586" s="41"/>
      <c r="AW586" s="41"/>
      <c r="AX586" s="41"/>
      <c r="AY586" s="41"/>
      <c r="AZ586" s="41"/>
      <c r="BA586" s="41"/>
      <c r="BB586" s="41"/>
      <c r="BC586" s="41"/>
      <c r="BD586" s="41"/>
      <c r="BE586" s="41"/>
      <c r="BF586" s="41"/>
      <c r="BG586" s="41"/>
      <c r="BH586" s="41"/>
      <c r="BI586" s="41"/>
      <c r="BJ586" s="41"/>
      <c r="BK586" s="41"/>
      <c r="BL586" s="41"/>
      <c r="BM586" s="41"/>
      <c r="BN586" s="41"/>
      <c r="BO586" s="41"/>
      <c r="BP586" s="41"/>
      <c r="BQ586" s="41"/>
      <c r="BR586" s="41"/>
      <c r="BS586" s="41"/>
      <c r="BT586" s="41"/>
      <c r="BU586" s="41"/>
      <c r="BV586" s="41"/>
      <c r="BW586" s="41"/>
      <c r="BX586" s="41"/>
      <c r="BY586" s="41"/>
      <c r="BZ586" s="40"/>
      <c r="CA586" s="40"/>
      <c r="CB586" s="40"/>
      <c r="CC586" s="40"/>
      <c r="CD586" s="40"/>
      <c r="CE586" s="40"/>
      <c r="CF586" s="40"/>
      <c r="CG586" s="40"/>
      <c r="CH586" s="40"/>
      <c r="CI586" s="40"/>
      <c r="CJ586" s="40"/>
      <c r="CK586" s="40"/>
      <c r="CL586" s="40"/>
      <c r="CM586" s="40"/>
      <c r="CN586" s="40"/>
      <c r="CO586" s="40"/>
      <c r="CP586" s="40"/>
      <c r="CQ586" s="40"/>
      <c r="CR586" s="40"/>
      <c r="CS586" s="40"/>
      <c r="CT586" s="40"/>
      <c r="CU586" s="40"/>
      <c r="CV586" s="40"/>
      <c r="CW586" s="40"/>
      <c r="CX586" s="40"/>
      <c r="CY586" s="40"/>
      <c r="CZ586" s="40"/>
      <c r="DA586" s="40"/>
      <c r="DB586" s="40"/>
      <c r="DC586" s="40"/>
      <c r="DD586" s="40"/>
      <c r="DE586" s="40"/>
      <c r="DF586" s="40"/>
      <c r="DG586" s="40"/>
      <c r="DH586" s="40"/>
      <c r="DI586" s="40"/>
    </row>
    <row r="587" spans="1:113">
      <c r="A587" s="40"/>
      <c r="B587" s="40"/>
      <c r="C587" s="40"/>
      <c r="D587" s="40"/>
      <c r="E587" s="40"/>
      <c r="F587" s="40"/>
      <c r="G587" s="40"/>
      <c r="H587" s="40"/>
      <c r="I587" s="40"/>
      <c r="J587" s="40"/>
      <c r="K587" s="40"/>
      <c r="L587" s="40"/>
      <c r="M587" s="40"/>
      <c r="N587" s="40"/>
      <c r="O587" s="40"/>
      <c r="P587" s="40"/>
      <c r="Q587" s="40"/>
      <c r="R587" s="40"/>
      <c r="S587" s="40"/>
      <c r="T587" s="40"/>
      <c r="U587" s="40"/>
      <c r="V587" s="40"/>
      <c r="W587" s="41"/>
      <c r="X587" s="41"/>
      <c r="Y587" s="41"/>
      <c r="Z587" s="41"/>
      <c r="AA587" s="41"/>
      <c r="AB587" s="41"/>
      <c r="AC587" s="41"/>
      <c r="AD587" s="41"/>
      <c r="AE587" s="41"/>
      <c r="AF587" s="41"/>
      <c r="AG587" s="41"/>
      <c r="AH587" s="41"/>
      <c r="AI587" s="41"/>
      <c r="AJ587" s="41"/>
      <c r="AK587" s="41"/>
      <c r="AL587" s="41"/>
      <c r="AM587" s="41"/>
      <c r="AN587" s="41"/>
      <c r="AO587" s="41"/>
      <c r="AP587" s="41"/>
      <c r="AQ587" s="41"/>
      <c r="AR587" s="41"/>
      <c r="AS587" s="41"/>
      <c r="AT587" s="41"/>
      <c r="AU587" s="41"/>
      <c r="AV587" s="41"/>
      <c r="AW587" s="41"/>
      <c r="AX587" s="41"/>
      <c r="AY587" s="41"/>
      <c r="AZ587" s="41"/>
      <c r="BA587" s="41"/>
      <c r="BB587" s="41"/>
      <c r="BC587" s="41"/>
      <c r="BD587" s="41"/>
      <c r="BE587" s="41"/>
      <c r="BF587" s="41"/>
      <c r="BG587" s="41"/>
      <c r="BH587" s="41"/>
      <c r="BI587" s="41"/>
      <c r="BJ587" s="41"/>
      <c r="BK587" s="41"/>
      <c r="BL587" s="41"/>
      <c r="BM587" s="41"/>
      <c r="BN587" s="41"/>
      <c r="BO587" s="41"/>
      <c r="BP587" s="41"/>
      <c r="BQ587" s="41"/>
      <c r="BR587" s="41"/>
      <c r="BS587" s="41"/>
      <c r="BT587" s="41"/>
      <c r="BU587" s="41"/>
      <c r="BV587" s="41"/>
      <c r="BW587" s="41"/>
      <c r="BX587" s="41"/>
      <c r="BY587" s="41"/>
      <c r="BZ587" s="40"/>
      <c r="CA587" s="40"/>
      <c r="CB587" s="40"/>
      <c r="CC587" s="40"/>
      <c r="CD587" s="40"/>
      <c r="CE587" s="40"/>
      <c r="CF587" s="40"/>
      <c r="CG587" s="40"/>
      <c r="CH587" s="40"/>
      <c r="CI587" s="40"/>
      <c r="CJ587" s="40"/>
      <c r="CK587" s="40"/>
      <c r="CL587" s="40"/>
      <c r="CM587" s="40"/>
      <c r="CN587" s="40"/>
      <c r="CO587" s="40"/>
      <c r="CP587" s="40"/>
      <c r="CQ587" s="40"/>
      <c r="CR587" s="40"/>
      <c r="CS587" s="40"/>
      <c r="CT587" s="40"/>
      <c r="CU587" s="40"/>
      <c r="CV587" s="40"/>
      <c r="CW587" s="40"/>
      <c r="CX587" s="40"/>
      <c r="CY587" s="40"/>
      <c r="CZ587" s="40"/>
      <c r="DA587" s="40"/>
      <c r="DB587" s="40"/>
      <c r="DC587" s="40"/>
      <c r="DD587" s="40"/>
      <c r="DE587" s="40"/>
      <c r="DF587" s="40"/>
      <c r="DG587" s="40"/>
      <c r="DH587" s="40"/>
      <c r="DI587" s="40"/>
    </row>
    <row r="588" spans="1:113">
      <c r="A588" s="40"/>
      <c r="B588" s="40"/>
      <c r="C588" s="40"/>
      <c r="D588" s="40"/>
      <c r="E588" s="40"/>
      <c r="F588" s="40"/>
      <c r="G588" s="40"/>
      <c r="H588" s="40"/>
      <c r="I588" s="40"/>
      <c r="J588" s="40"/>
      <c r="K588" s="40"/>
      <c r="L588" s="40"/>
      <c r="M588" s="40"/>
      <c r="N588" s="40"/>
      <c r="O588" s="40"/>
      <c r="P588" s="40"/>
      <c r="Q588" s="40"/>
      <c r="R588" s="40"/>
      <c r="S588" s="40"/>
      <c r="T588" s="40"/>
      <c r="U588" s="40"/>
      <c r="V588" s="40"/>
      <c r="W588" s="41"/>
      <c r="X588" s="41"/>
      <c r="Y588" s="41"/>
      <c r="Z588" s="41"/>
      <c r="AA588" s="41"/>
      <c r="AB588" s="41"/>
      <c r="AC588" s="41"/>
      <c r="AD588" s="41"/>
      <c r="AE588" s="41"/>
      <c r="AF588" s="41"/>
      <c r="AG588" s="41"/>
      <c r="AH588" s="41"/>
      <c r="AI588" s="41"/>
      <c r="AJ588" s="41"/>
      <c r="AK588" s="41"/>
      <c r="AL588" s="41"/>
      <c r="AM588" s="41"/>
      <c r="AN588" s="41"/>
      <c r="AO588" s="41"/>
      <c r="AP588" s="41"/>
      <c r="AQ588" s="41"/>
      <c r="AR588" s="41"/>
      <c r="AS588" s="41"/>
      <c r="AT588" s="41"/>
      <c r="AU588" s="41"/>
      <c r="AV588" s="41"/>
      <c r="AW588" s="41"/>
      <c r="AX588" s="41"/>
      <c r="AY588" s="41"/>
      <c r="AZ588" s="41"/>
      <c r="BA588" s="41"/>
      <c r="BB588" s="41"/>
      <c r="BC588" s="41"/>
      <c r="BD588" s="41"/>
      <c r="BE588" s="41"/>
      <c r="BF588" s="41"/>
      <c r="BG588" s="41"/>
      <c r="BH588" s="41"/>
      <c r="BI588" s="41"/>
      <c r="BJ588" s="41"/>
      <c r="BK588" s="41"/>
      <c r="BL588" s="41"/>
      <c r="BM588" s="41"/>
      <c r="BN588" s="41"/>
      <c r="BO588" s="41"/>
      <c r="BP588" s="41"/>
      <c r="BQ588" s="41"/>
      <c r="BR588" s="41"/>
      <c r="BS588" s="41"/>
      <c r="BT588" s="41"/>
      <c r="BU588" s="41"/>
      <c r="BV588" s="41"/>
      <c r="BW588" s="41"/>
      <c r="BX588" s="41"/>
      <c r="BY588" s="41"/>
      <c r="BZ588" s="40"/>
      <c r="CA588" s="40"/>
      <c r="CB588" s="40"/>
      <c r="CC588" s="40"/>
      <c r="CD588" s="40"/>
      <c r="CE588" s="40"/>
      <c r="CF588" s="40"/>
      <c r="CG588" s="40"/>
      <c r="CH588" s="40"/>
      <c r="CI588" s="40"/>
      <c r="CJ588" s="40"/>
      <c r="CK588" s="40"/>
      <c r="CL588" s="40"/>
      <c r="CM588" s="40"/>
      <c r="CN588" s="40"/>
      <c r="CO588" s="40"/>
      <c r="CP588" s="40"/>
      <c r="CQ588" s="40"/>
      <c r="CR588" s="40"/>
      <c r="CS588" s="40"/>
      <c r="CT588" s="40"/>
      <c r="CU588" s="40"/>
      <c r="CV588" s="40"/>
      <c r="CW588" s="40"/>
      <c r="CX588" s="40"/>
      <c r="CY588" s="40"/>
      <c r="CZ588" s="40"/>
      <c r="DA588" s="40"/>
      <c r="DB588" s="40"/>
      <c r="DC588" s="40"/>
      <c r="DD588" s="40"/>
      <c r="DE588" s="40"/>
      <c r="DF588" s="40"/>
      <c r="DG588" s="40"/>
      <c r="DH588" s="40"/>
      <c r="DI588" s="40"/>
    </row>
    <row r="589" spans="1:113">
      <c r="A589" s="40"/>
      <c r="B589" s="40"/>
      <c r="C589" s="40"/>
      <c r="D589" s="40"/>
      <c r="E589" s="40"/>
      <c r="F589" s="40"/>
      <c r="G589" s="40"/>
      <c r="H589" s="40"/>
      <c r="I589" s="40"/>
      <c r="J589" s="40"/>
      <c r="K589" s="40"/>
      <c r="L589" s="40"/>
      <c r="M589" s="40"/>
      <c r="N589" s="40"/>
      <c r="O589" s="40"/>
      <c r="P589" s="40"/>
      <c r="Q589" s="40"/>
      <c r="R589" s="40"/>
      <c r="S589" s="40"/>
      <c r="T589" s="40"/>
      <c r="U589" s="40"/>
      <c r="V589" s="40"/>
      <c r="W589" s="41"/>
      <c r="X589" s="41"/>
      <c r="Y589" s="41"/>
      <c r="Z589" s="41"/>
      <c r="AA589" s="41"/>
      <c r="AB589" s="41"/>
      <c r="AC589" s="41"/>
      <c r="AD589" s="41"/>
      <c r="AE589" s="41"/>
      <c r="AF589" s="41"/>
      <c r="AG589" s="41"/>
      <c r="AH589" s="41"/>
      <c r="AI589" s="41"/>
      <c r="AJ589" s="41"/>
      <c r="AK589" s="41"/>
      <c r="AL589" s="41"/>
      <c r="AM589" s="41"/>
      <c r="AN589" s="41"/>
      <c r="AO589" s="41"/>
      <c r="AP589" s="41"/>
      <c r="AQ589" s="41"/>
      <c r="AR589" s="41"/>
      <c r="AS589" s="41"/>
      <c r="AT589" s="41"/>
      <c r="AU589" s="41"/>
      <c r="AV589" s="41"/>
      <c r="AW589" s="41"/>
      <c r="AX589" s="41"/>
      <c r="AY589" s="41"/>
      <c r="AZ589" s="41"/>
      <c r="BA589" s="41"/>
      <c r="BB589" s="41"/>
      <c r="BC589" s="41"/>
      <c r="BD589" s="41"/>
      <c r="BE589" s="41"/>
      <c r="BF589" s="41"/>
      <c r="BG589" s="41"/>
      <c r="BH589" s="41"/>
      <c r="BI589" s="41"/>
      <c r="BJ589" s="41"/>
      <c r="BK589" s="41"/>
      <c r="BL589" s="41"/>
      <c r="BM589" s="41"/>
      <c r="BN589" s="41"/>
      <c r="BO589" s="41"/>
      <c r="BP589" s="41"/>
      <c r="BQ589" s="41"/>
      <c r="BR589" s="41"/>
      <c r="BS589" s="41"/>
      <c r="BT589" s="41"/>
      <c r="BU589" s="41"/>
      <c r="BV589" s="41"/>
      <c r="BW589" s="41"/>
      <c r="BX589" s="41"/>
      <c r="BY589" s="41"/>
      <c r="BZ589" s="40"/>
      <c r="CA589" s="40"/>
      <c r="CB589" s="40"/>
      <c r="CC589" s="40"/>
      <c r="CD589" s="40"/>
      <c r="CE589" s="40"/>
      <c r="CF589" s="40"/>
      <c r="CG589" s="40"/>
      <c r="CH589" s="40"/>
      <c r="CI589" s="40"/>
      <c r="CJ589" s="40"/>
      <c r="CK589" s="40"/>
      <c r="CL589" s="40"/>
      <c r="CM589" s="40"/>
      <c r="CN589" s="40"/>
      <c r="CO589" s="40"/>
      <c r="CP589" s="40"/>
      <c r="CQ589" s="40"/>
      <c r="CR589" s="40"/>
      <c r="CS589" s="40"/>
      <c r="CT589" s="40"/>
      <c r="CU589" s="40"/>
      <c r="CV589" s="40"/>
      <c r="CW589" s="40"/>
      <c r="CX589" s="40"/>
      <c r="CY589" s="40"/>
      <c r="CZ589" s="40"/>
      <c r="DA589" s="40"/>
      <c r="DB589" s="40"/>
      <c r="DC589" s="40"/>
      <c r="DD589" s="40"/>
      <c r="DE589" s="40"/>
      <c r="DF589" s="40"/>
      <c r="DG589" s="40"/>
      <c r="DH589" s="40"/>
      <c r="DI589" s="40"/>
    </row>
    <row r="590" spans="1:113">
      <c r="A590" s="40"/>
      <c r="B590" s="40"/>
      <c r="C590" s="40"/>
      <c r="D590" s="40"/>
      <c r="E590" s="40"/>
      <c r="F590" s="40"/>
      <c r="G590" s="40"/>
      <c r="H590" s="40"/>
      <c r="I590" s="40"/>
      <c r="J590" s="40"/>
      <c r="K590" s="40"/>
      <c r="L590" s="40"/>
      <c r="M590" s="40"/>
      <c r="N590" s="40"/>
      <c r="O590" s="40"/>
      <c r="P590" s="40"/>
      <c r="Q590" s="40"/>
      <c r="R590" s="40"/>
      <c r="S590" s="40"/>
      <c r="T590" s="40"/>
      <c r="U590" s="40"/>
      <c r="V590" s="40"/>
      <c r="W590" s="41"/>
      <c r="X590" s="41"/>
      <c r="Y590" s="41"/>
      <c r="Z590" s="41"/>
      <c r="AA590" s="41"/>
      <c r="AB590" s="41"/>
      <c r="AC590" s="41"/>
      <c r="AD590" s="41"/>
      <c r="AE590" s="41"/>
      <c r="AF590" s="41"/>
      <c r="AG590" s="41"/>
      <c r="AH590" s="41"/>
      <c r="AI590" s="41"/>
      <c r="AJ590" s="41"/>
      <c r="AK590" s="41"/>
      <c r="AL590" s="41"/>
      <c r="AM590" s="41"/>
      <c r="AN590" s="41"/>
      <c r="AO590" s="41"/>
      <c r="AP590" s="41"/>
      <c r="AQ590" s="41"/>
      <c r="AR590" s="41"/>
      <c r="AS590" s="41"/>
      <c r="AT590" s="41"/>
      <c r="AU590" s="41"/>
      <c r="AV590" s="41"/>
      <c r="AW590" s="41"/>
      <c r="AX590" s="41"/>
      <c r="AY590" s="41"/>
      <c r="AZ590" s="41"/>
      <c r="BA590" s="41"/>
      <c r="BB590" s="41"/>
      <c r="BC590" s="41"/>
      <c r="BD590" s="41"/>
      <c r="BE590" s="41"/>
      <c r="BF590" s="41"/>
      <c r="BG590" s="41"/>
      <c r="BH590" s="41"/>
      <c r="BI590" s="41"/>
      <c r="BJ590" s="41"/>
      <c r="BK590" s="41"/>
      <c r="BL590" s="41"/>
      <c r="BM590" s="41"/>
      <c r="BN590" s="41"/>
      <c r="BO590" s="41"/>
      <c r="BP590" s="41"/>
      <c r="BQ590" s="41"/>
      <c r="BR590" s="41"/>
      <c r="BS590" s="41"/>
      <c r="BT590" s="41"/>
      <c r="BU590" s="41"/>
      <c r="BV590" s="41"/>
      <c r="BW590" s="41"/>
      <c r="BX590" s="41"/>
      <c r="BY590" s="41"/>
      <c r="BZ590" s="40"/>
      <c r="CA590" s="40"/>
      <c r="CB590" s="40"/>
      <c r="CC590" s="40"/>
      <c r="CD590" s="40"/>
      <c r="CE590" s="40"/>
      <c r="CF590" s="40"/>
      <c r="CG590" s="40"/>
      <c r="CH590" s="40"/>
      <c r="CI590" s="40"/>
      <c r="CJ590" s="40"/>
      <c r="CK590" s="40"/>
      <c r="CL590" s="40"/>
      <c r="CM590" s="40"/>
      <c r="CN590" s="40"/>
      <c r="CO590" s="40"/>
      <c r="CP590" s="40"/>
      <c r="CQ590" s="40"/>
      <c r="CR590" s="40"/>
      <c r="CS590" s="40"/>
      <c r="CT590" s="40"/>
      <c r="CU590" s="40"/>
      <c r="CV590" s="40"/>
      <c r="CW590" s="40"/>
      <c r="CX590" s="40"/>
      <c r="CY590" s="40"/>
      <c r="CZ590" s="40"/>
      <c r="DA590" s="40"/>
      <c r="DB590" s="40"/>
      <c r="DC590" s="40"/>
      <c r="DD590" s="40"/>
      <c r="DE590" s="40"/>
      <c r="DF590" s="40"/>
      <c r="DG590" s="40"/>
      <c r="DH590" s="40"/>
      <c r="DI590" s="40"/>
    </row>
    <row r="591" spans="1:113">
      <c r="A591" s="40"/>
      <c r="B591" s="40"/>
      <c r="C591" s="40"/>
      <c r="D591" s="40"/>
      <c r="E591" s="40"/>
      <c r="F591" s="40"/>
      <c r="G591" s="40"/>
      <c r="H591" s="40"/>
      <c r="I591" s="40"/>
      <c r="J591" s="40"/>
      <c r="K591" s="40"/>
      <c r="L591" s="40"/>
      <c r="M591" s="40"/>
      <c r="N591" s="40"/>
      <c r="O591" s="40"/>
      <c r="P591" s="40"/>
      <c r="Q591" s="40"/>
      <c r="R591" s="40"/>
      <c r="S591" s="40"/>
      <c r="T591" s="40"/>
      <c r="U591" s="40"/>
      <c r="V591" s="40"/>
      <c r="W591" s="41"/>
      <c r="X591" s="41"/>
      <c r="Y591" s="41"/>
      <c r="Z591" s="41"/>
      <c r="AA591" s="41"/>
      <c r="AB591" s="41"/>
      <c r="AC591" s="41"/>
      <c r="AD591" s="41"/>
      <c r="AE591" s="41"/>
      <c r="AF591" s="41"/>
      <c r="AG591" s="41"/>
      <c r="AH591" s="41"/>
      <c r="AI591" s="41"/>
      <c r="AJ591" s="41"/>
      <c r="AK591" s="41"/>
      <c r="AL591" s="41"/>
      <c r="AM591" s="41"/>
      <c r="AN591" s="41"/>
      <c r="AO591" s="41"/>
      <c r="AP591" s="41"/>
      <c r="AQ591" s="41"/>
      <c r="AR591" s="41"/>
      <c r="AS591" s="41"/>
      <c r="AT591" s="41"/>
      <c r="AU591" s="41"/>
      <c r="AV591" s="41"/>
      <c r="AW591" s="41"/>
      <c r="AX591" s="41"/>
      <c r="AY591" s="41"/>
      <c r="AZ591" s="41"/>
      <c r="BA591" s="41"/>
      <c r="BB591" s="41"/>
      <c r="BC591" s="41"/>
      <c r="BD591" s="41"/>
      <c r="BE591" s="41"/>
      <c r="BF591" s="41"/>
      <c r="BG591" s="41"/>
      <c r="BH591" s="41"/>
      <c r="BI591" s="41"/>
      <c r="BJ591" s="41"/>
      <c r="BK591" s="41"/>
      <c r="BL591" s="41"/>
      <c r="BM591" s="41"/>
      <c r="BN591" s="41"/>
      <c r="BO591" s="41"/>
      <c r="BP591" s="41"/>
      <c r="BQ591" s="41"/>
      <c r="BR591" s="41"/>
      <c r="BS591" s="41"/>
      <c r="BT591" s="41"/>
      <c r="BU591" s="41"/>
      <c r="BV591" s="41"/>
      <c r="BW591" s="41"/>
      <c r="BX591" s="41"/>
      <c r="BY591" s="41"/>
      <c r="BZ591" s="40"/>
      <c r="CA591" s="40"/>
      <c r="CB591" s="40"/>
      <c r="CC591" s="40"/>
      <c r="CD591" s="40"/>
      <c r="CE591" s="40"/>
      <c r="CF591" s="40"/>
      <c r="CG591" s="40"/>
      <c r="CH591" s="40"/>
      <c r="CI591" s="40"/>
      <c r="CJ591" s="40"/>
      <c r="CK591" s="40"/>
      <c r="CL591" s="40"/>
      <c r="CM591" s="40"/>
      <c r="CN591" s="40"/>
      <c r="CO591" s="40"/>
      <c r="CP591" s="40"/>
      <c r="CQ591" s="40"/>
      <c r="CR591" s="40"/>
      <c r="CS591" s="40"/>
      <c r="CT591" s="40"/>
      <c r="CU591" s="40"/>
      <c r="CV591" s="40"/>
      <c r="CW591" s="40"/>
      <c r="CX591" s="40"/>
      <c r="CY591" s="40"/>
      <c r="CZ591" s="40"/>
      <c r="DA591" s="40"/>
      <c r="DB591" s="40"/>
      <c r="DC591" s="40"/>
      <c r="DD591" s="40"/>
      <c r="DE591" s="40"/>
      <c r="DF591" s="40"/>
      <c r="DG591" s="40"/>
      <c r="DH591" s="40"/>
      <c r="DI591" s="40"/>
    </row>
    <row r="592" spans="1:113">
      <c r="A592" s="40"/>
      <c r="B592" s="40"/>
      <c r="C592" s="40"/>
      <c r="D592" s="40"/>
      <c r="E592" s="40"/>
      <c r="F592" s="40"/>
      <c r="G592" s="40"/>
      <c r="H592" s="40"/>
      <c r="I592" s="40"/>
      <c r="J592" s="40"/>
      <c r="K592" s="40"/>
      <c r="L592" s="40"/>
      <c r="M592" s="40"/>
      <c r="N592" s="40"/>
      <c r="O592" s="40"/>
      <c r="P592" s="40"/>
      <c r="Q592" s="40"/>
      <c r="R592" s="40"/>
      <c r="S592" s="40"/>
      <c r="T592" s="40"/>
      <c r="U592" s="40"/>
      <c r="V592" s="40"/>
      <c r="W592" s="41"/>
      <c r="X592" s="41"/>
      <c r="Y592" s="41"/>
      <c r="Z592" s="41"/>
      <c r="AA592" s="41"/>
      <c r="AB592" s="41"/>
      <c r="AC592" s="41"/>
      <c r="AD592" s="41"/>
      <c r="AE592" s="41"/>
      <c r="AF592" s="41"/>
      <c r="AG592" s="41"/>
      <c r="AH592" s="41"/>
      <c r="AI592" s="41"/>
      <c r="AJ592" s="41"/>
      <c r="AK592" s="41"/>
      <c r="AL592" s="41"/>
      <c r="AM592" s="41"/>
      <c r="AN592" s="41"/>
      <c r="AO592" s="41"/>
      <c r="AP592" s="41"/>
      <c r="AQ592" s="41"/>
      <c r="AR592" s="41"/>
      <c r="AS592" s="41"/>
      <c r="AT592" s="41"/>
      <c r="AU592" s="41"/>
      <c r="AV592" s="41"/>
      <c r="AW592" s="41"/>
      <c r="AX592" s="41"/>
      <c r="AY592" s="41"/>
      <c r="AZ592" s="41"/>
      <c r="BA592" s="41"/>
      <c r="BB592" s="41"/>
      <c r="BC592" s="41"/>
      <c r="BD592" s="41"/>
      <c r="BE592" s="41"/>
      <c r="BF592" s="41"/>
      <c r="BG592" s="41"/>
      <c r="BH592" s="41"/>
      <c r="BI592" s="41"/>
      <c r="BJ592" s="41"/>
      <c r="BK592" s="41"/>
      <c r="BL592" s="41"/>
      <c r="BM592" s="41"/>
      <c r="BN592" s="41"/>
      <c r="BO592" s="41"/>
      <c r="BP592" s="41"/>
      <c r="BQ592" s="41"/>
      <c r="BR592" s="41"/>
      <c r="BS592" s="41"/>
      <c r="BT592" s="41"/>
      <c r="BU592" s="41"/>
      <c r="BV592" s="41"/>
      <c r="BW592" s="41"/>
      <c r="BX592" s="41"/>
      <c r="BY592" s="41"/>
      <c r="BZ592" s="40"/>
      <c r="CA592" s="40"/>
      <c r="CB592" s="40"/>
      <c r="CC592" s="40"/>
      <c r="CD592" s="40"/>
      <c r="CE592" s="40"/>
      <c r="CF592" s="40"/>
      <c r="CG592" s="40"/>
      <c r="CH592" s="40"/>
      <c r="CI592" s="40"/>
      <c r="CJ592" s="40"/>
      <c r="CK592" s="40"/>
      <c r="CL592" s="40"/>
      <c r="CM592" s="40"/>
      <c r="CN592" s="40"/>
      <c r="CO592" s="40"/>
      <c r="CP592" s="40"/>
      <c r="CQ592" s="40"/>
      <c r="CR592" s="40"/>
      <c r="CS592" s="40"/>
      <c r="CT592" s="40"/>
      <c r="CU592" s="40"/>
      <c r="CV592" s="40"/>
      <c r="CW592" s="40"/>
      <c r="CX592" s="40"/>
      <c r="CY592" s="40"/>
      <c r="CZ592" s="40"/>
      <c r="DA592" s="40"/>
      <c r="DB592" s="40"/>
      <c r="DC592" s="40"/>
      <c r="DD592" s="40"/>
      <c r="DE592" s="40"/>
      <c r="DF592" s="40"/>
      <c r="DG592" s="40"/>
      <c r="DH592" s="40"/>
      <c r="DI592" s="40"/>
    </row>
    <row r="593" spans="1:113">
      <c r="A593" s="40"/>
      <c r="B593" s="40"/>
      <c r="C593" s="40"/>
      <c r="D593" s="40"/>
      <c r="E593" s="40"/>
      <c r="F593" s="40"/>
      <c r="G593" s="40"/>
      <c r="H593" s="40"/>
      <c r="I593" s="40"/>
      <c r="J593" s="40"/>
      <c r="K593" s="40"/>
      <c r="L593" s="40"/>
      <c r="M593" s="40"/>
      <c r="N593" s="40"/>
      <c r="O593" s="40"/>
      <c r="P593" s="40"/>
      <c r="Q593" s="40"/>
      <c r="R593" s="40"/>
      <c r="S593" s="40"/>
      <c r="T593" s="40"/>
      <c r="U593" s="40"/>
      <c r="V593" s="40"/>
      <c r="W593" s="41"/>
      <c r="X593" s="41"/>
      <c r="Y593" s="41"/>
      <c r="Z593" s="41"/>
      <c r="AA593" s="41"/>
      <c r="AB593" s="41"/>
      <c r="AC593" s="41"/>
      <c r="AD593" s="41"/>
      <c r="AE593" s="41"/>
      <c r="AF593" s="41"/>
      <c r="AG593" s="41"/>
      <c r="AH593" s="41"/>
      <c r="AI593" s="41"/>
      <c r="AJ593" s="41"/>
      <c r="AK593" s="41"/>
      <c r="AL593" s="41"/>
      <c r="AM593" s="41"/>
      <c r="AN593" s="41"/>
      <c r="AO593" s="41"/>
      <c r="AP593" s="41"/>
      <c r="AQ593" s="41"/>
      <c r="AR593" s="41"/>
      <c r="AS593" s="41"/>
      <c r="AT593" s="41"/>
      <c r="AU593" s="41"/>
      <c r="AV593" s="41"/>
      <c r="AW593" s="41"/>
      <c r="AX593" s="41"/>
      <c r="AY593" s="41"/>
      <c r="AZ593" s="41"/>
      <c r="BA593" s="41"/>
      <c r="BB593" s="41"/>
      <c r="BC593" s="41"/>
      <c r="BD593" s="41"/>
      <c r="BE593" s="41"/>
      <c r="BF593" s="41"/>
      <c r="BG593" s="41"/>
      <c r="BH593" s="41"/>
      <c r="BI593" s="41"/>
      <c r="BJ593" s="41"/>
      <c r="BK593" s="41"/>
      <c r="BL593" s="41"/>
      <c r="BM593" s="41"/>
      <c r="BN593" s="41"/>
      <c r="BO593" s="41"/>
      <c r="BP593" s="41"/>
      <c r="BQ593" s="41"/>
      <c r="BR593" s="41"/>
      <c r="BS593" s="41"/>
      <c r="BT593" s="41"/>
      <c r="BU593" s="41"/>
      <c r="BV593" s="41"/>
      <c r="BW593" s="41"/>
      <c r="BX593" s="41"/>
      <c r="BY593" s="41"/>
      <c r="BZ593" s="40"/>
      <c r="CA593" s="40"/>
      <c r="CB593" s="40"/>
      <c r="CC593" s="40"/>
      <c r="CD593" s="40"/>
      <c r="CE593" s="40"/>
      <c r="CF593" s="40"/>
      <c r="CG593" s="40"/>
      <c r="CH593" s="40"/>
      <c r="CI593" s="40"/>
      <c r="CJ593" s="40"/>
      <c r="CK593" s="40"/>
      <c r="CL593" s="40"/>
      <c r="CM593" s="40"/>
      <c r="CN593" s="40"/>
      <c r="CO593" s="40"/>
      <c r="CP593" s="40"/>
      <c r="CQ593" s="40"/>
      <c r="CR593" s="40"/>
      <c r="CS593" s="40"/>
      <c r="CT593" s="40"/>
      <c r="CU593" s="40"/>
      <c r="CV593" s="40"/>
      <c r="CW593" s="40"/>
      <c r="CX593" s="40"/>
      <c r="CY593" s="40"/>
      <c r="CZ593" s="40"/>
      <c r="DA593" s="40"/>
      <c r="DB593" s="40"/>
      <c r="DC593" s="40"/>
      <c r="DD593" s="40"/>
      <c r="DE593" s="40"/>
      <c r="DF593" s="40"/>
      <c r="DG593" s="40"/>
      <c r="DH593" s="40"/>
      <c r="DI593" s="40"/>
    </row>
    <row r="594" spans="1:113">
      <c r="A594" s="40"/>
      <c r="B594" s="40"/>
      <c r="C594" s="40"/>
      <c r="D594" s="40"/>
      <c r="E594" s="40"/>
      <c r="F594" s="40"/>
      <c r="G594" s="40"/>
      <c r="H594" s="40"/>
      <c r="I594" s="40"/>
      <c r="J594" s="40"/>
      <c r="K594" s="40"/>
      <c r="L594" s="40"/>
      <c r="M594" s="40"/>
      <c r="N594" s="40"/>
      <c r="O594" s="40"/>
      <c r="P594" s="40"/>
      <c r="Q594" s="40"/>
      <c r="R594" s="40"/>
      <c r="S594" s="40"/>
      <c r="T594" s="40"/>
      <c r="U594" s="40"/>
      <c r="V594" s="40"/>
      <c r="W594" s="41"/>
      <c r="X594" s="41"/>
      <c r="Y594" s="41"/>
      <c r="Z594" s="41"/>
      <c r="AA594" s="41"/>
      <c r="AB594" s="41"/>
      <c r="AC594" s="41"/>
      <c r="AD594" s="41"/>
      <c r="AE594" s="41"/>
      <c r="AF594" s="41"/>
      <c r="AG594" s="41"/>
      <c r="AH594" s="41"/>
      <c r="AI594" s="41"/>
      <c r="AJ594" s="41"/>
      <c r="AK594" s="41"/>
      <c r="AL594" s="41"/>
      <c r="AM594" s="41"/>
      <c r="AN594" s="41"/>
      <c r="AO594" s="41"/>
      <c r="AP594" s="41"/>
      <c r="AQ594" s="41"/>
      <c r="AR594" s="41"/>
      <c r="AS594" s="41"/>
      <c r="AT594" s="41"/>
      <c r="AU594" s="41"/>
      <c r="AV594" s="41"/>
      <c r="AW594" s="41"/>
      <c r="AX594" s="41"/>
      <c r="AY594" s="41"/>
      <c r="AZ594" s="41"/>
      <c r="BA594" s="41"/>
      <c r="BB594" s="41"/>
      <c r="BC594" s="41"/>
      <c r="BD594" s="41"/>
      <c r="BE594" s="41"/>
      <c r="BF594" s="41"/>
      <c r="BG594" s="41"/>
      <c r="BH594" s="41"/>
      <c r="BI594" s="41"/>
      <c r="BJ594" s="41"/>
      <c r="BK594" s="41"/>
      <c r="BL594" s="41"/>
      <c r="BM594" s="41"/>
      <c r="BN594" s="41"/>
      <c r="BO594" s="41"/>
      <c r="BP594" s="41"/>
      <c r="BQ594" s="41"/>
      <c r="BR594" s="41"/>
      <c r="BS594" s="41"/>
      <c r="BT594" s="41"/>
      <c r="BU594" s="41"/>
      <c r="BV594" s="41"/>
      <c r="BW594" s="41"/>
      <c r="BX594" s="41"/>
      <c r="BY594" s="41"/>
      <c r="BZ594" s="40"/>
      <c r="CA594" s="40"/>
      <c r="CB594" s="40"/>
      <c r="CC594" s="40"/>
      <c r="CD594" s="40"/>
      <c r="CE594" s="40"/>
      <c r="CF594" s="40"/>
      <c r="CG594" s="40"/>
      <c r="CH594" s="40"/>
      <c r="CI594" s="40"/>
      <c r="CJ594" s="40"/>
      <c r="CK594" s="40"/>
      <c r="CL594" s="40"/>
      <c r="CM594" s="40"/>
      <c r="CN594" s="40"/>
      <c r="CO594" s="40"/>
      <c r="CP594" s="40"/>
      <c r="CQ594" s="40"/>
      <c r="CR594" s="40"/>
      <c r="CS594" s="40"/>
      <c r="CT594" s="40"/>
      <c r="CU594" s="40"/>
      <c r="CV594" s="40"/>
      <c r="CW594" s="40"/>
      <c r="CX594" s="40"/>
      <c r="CY594" s="40"/>
      <c r="CZ594" s="40"/>
      <c r="DA594" s="40"/>
      <c r="DB594" s="40"/>
      <c r="DC594" s="40"/>
      <c r="DD594" s="40"/>
      <c r="DE594" s="40"/>
      <c r="DF594" s="40"/>
      <c r="DG594" s="40"/>
      <c r="DH594" s="40"/>
      <c r="DI594" s="40"/>
    </row>
    <row r="595" spans="1:113">
      <c r="A595" s="40"/>
      <c r="B595" s="40"/>
      <c r="C595" s="40"/>
      <c r="D595" s="40"/>
      <c r="E595" s="40"/>
      <c r="F595" s="40"/>
      <c r="G595" s="40"/>
      <c r="H595" s="40"/>
      <c r="I595" s="40"/>
      <c r="J595" s="40"/>
      <c r="K595" s="40"/>
      <c r="L595" s="40"/>
      <c r="M595" s="40"/>
      <c r="N595" s="40"/>
      <c r="O595" s="40"/>
      <c r="P595" s="40"/>
      <c r="Q595" s="40"/>
      <c r="R595" s="40"/>
      <c r="S595" s="40"/>
      <c r="T595" s="40"/>
      <c r="U595" s="40"/>
      <c r="V595" s="40"/>
      <c r="W595" s="41"/>
      <c r="X595" s="41"/>
      <c r="Y595" s="41"/>
      <c r="Z595" s="41"/>
      <c r="AA595" s="41"/>
      <c r="AB595" s="41"/>
      <c r="AC595" s="41"/>
      <c r="AD595" s="41"/>
      <c r="AE595" s="41"/>
      <c r="AF595" s="41"/>
      <c r="AG595" s="41"/>
      <c r="AH595" s="41"/>
      <c r="AI595" s="41"/>
      <c r="AJ595" s="41"/>
      <c r="AK595" s="41"/>
      <c r="AL595" s="41"/>
      <c r="AM595" s="41"/>
      <c r="AN595" s="41"/>
      <c r="AO595" s="41"/>
      <c r="AP595" s="41"/>
      <c r="AQ595" s="41"/>
      <c r="AR595" s="41"/>
      <c r="AS595" s="41"/>
      <c r="AT595" s="41"/>
      <c r="AU595" s="41"/>
      <c r="AV595" s="41"/>
      <c r="AW595" s="41"/>
      <c r="AX595" s="41"/>
      <c r="AY595" s="41"/>
      <c r="AZ595" s="41"/>
      <c r="BA595" s="41"/>
      <c r="BB595" s="41"/>
      <c r="BC595" s="41"/>
      <c r="BD595" s="41"/>
      <c r="BE595" s="41"/>
      <c r="BF595" s="41"/>
      <c r="BG595" s="41"/>
      <c r="BH595" s="41"/>
      <c r="BI595" s="41"/>
      <c r="BJ595" s="41"/>
      <c r="BK595" s="41"/>
      <c r="BL595" s="41"/>
      <c r="BM595" s="41"/>
      <c r="BN595" s="41"/>
      <c r="BO595" s="41"/>
      <c r="BP595" s="41"/>
      <c r="BQ595" s="41"/>
      <c r="BR595" s="41"/>
      <c r="BS595" s="41"/>
      <c r="BT595" s="41"/>
      <c r="BU595" s="41"/>
      <c r="BV595" s="41"/>
      <c r="BW595" s="41"/>
      <c r="BX595" s="41"/>
      <c r="BY595" s="41"/>
      <c r="BZ595" s="40"/>
      <c r="CA595" s="40"/>
      <c r="CB595" s="40"/>
      <c r="CC595" s="40"/>
      <c r="CD595" s="40"/>
      <c r="CE595" s="40"/>
      <c r="CF595" s="40"/>
      <c r="CG595" s="40"/>
      <c r="CH595" s="40"/>
      <c r="CI595" s="40"/>
      <c r="CJ595" s="40"/>
      <c r="CK595" s="40"/>
      <c r="CL595" s="40"/>
      <c r="CM595" s="40"/>
      <c r="CN595" s="40"/>
      <c r="CO595" s="40"/>
      <c r="CP595" s="40"/>
      <c r="CQ595" s="40"/>
      <c r="CR595" s="40"/>
      <c r="CS595" s="40"/>
      <c r="CT595" s="40"/>
      <c r="CU595" s="40"/>
      <c r="CV595" s="40"/>
      <c r="CW595" s="40"/>
      <c r="CX595" s="40"/>
      <c r="CY595" s="40"/>
      <c r="CZ595" s="40"/>
      <c r="DA595" s="40"/>
      <c r="DB595" s="40"/>
      <c r="DC595" s="40"/>
      <c r="DD595" s="40"/>
      <c r="DE595" s="40"/>
      <c r="DF595" s="40"/>
      <c r="DG595" s="40"/>
      <c r="DH595" s="40"/>
      <c r="DI595" s="40"/>
    </row>
    <row r="596" spans="1:113">
      <c r="A596" s="40"/>
      <c r="B596" s="40"/>
      <c r="C596" s="40"/>
      <c r="D596" s="40"/>
      <c r="E596" s="40"/>
      <c r="F596" s="40"/>
      <c r="G596" s="40"/>
      <c r="H596" s="40"/>
      <c r="I596" s="40"/>
      <c r="J596" s="40"/>
      <c r="K596" s="40"/>
      <c r="L596" s="40"/>
      <c r="M596" s="40"/>
      <c r="N596" s="40"/>
      <c r="O596" s="40"/>
      <c r="P596" s="40"/>
      <c r="Q596" s="40"/>
      <c r="R596" s="40"/>
      <c r="S596" s="40"/>
      <c r="T596" s="40"/>
      <c r="U596" s="40"/>
      <c r="V596" s="40"/>
      <c r="W596" s="41"/>
      <c r="X596" s="41"/>
      <c r="Y596" s="41"/>
      <c r="Z596" s="41"/>
      <c r="AA596" s="41"/>
      <c r="AB596" s="41"/>
      <c r="AC596" s="41"/>
      <c r="AD596" s="41"/>
      <c r="AE596" s="41"/>
      <c r="AF596" s="41"/>
      <c r="AG596" s="41"/>
      <c r="AH596" s="41"/>
      <c r="AI596" s="41"/>
      <c r="AJ596" s="41"/>
      <c r="AK596" s="41"/>
      <c r="AL596" s="41"/>
      <c r="AM596" s="41"/>
      <c r="AN596" s="41"/>
      <c r="AO596" s="41"/>
      <c r="AP596" s="41"/>
      <c r="AQ596" s="41"/>
      <c r="AR596" s="41"/>
      <c r="AS596" s="41"/>
      <c r="AT596" s="41"/>
      <c r="AU596" s="41"/>
      <c r="AV596" s="41"/>
      <c r="AW596" s="41"/>
      <c r="AX596" s="41"/>
      <c r="AY596" s="41"/>
      <c r="AZ596" s="41"/>
      <c r="BA596" s="41"/>
      <c r="BB596" s="41"/>
      <c r="BC596" s="41"/>
      <c r="BD596" s="41"/>
      <c r="BE596" s="41"/>
      <c r="BF596" s="41"/>
      <c r="BG596" s="41"/>
      <c r="BH596" s="41"/>
      <c r="BI596" s="41"/>
      <c r="BJ596" s="41"/>
      <c r="BK596" s="41"/>
      <c r="BL596" s="41"/>
      <c r="BM596" s="41"/>
      <c r="BN596" s="41"/>
      <c r="BO596" s="41"/>
      <c r="BP596" s="41"/>
      <c r="BQ596" s="41"/>
      <c r="BR596" s="41"/>
      <c r="BS596" s="41"/>
      <c r="BT596" s="41"/>
      <c r="BU596" s="41"/>
      <c r="BV596" s="41"/>
      <c r="BW596" s="41"/>
      <c r="BX596" s="41"/>
      <c r="BY596" s="41"/>
      <c r="BZ596" s="40"/>
      <c r="CA596" s="40"/>
      <c r="CB596" s="40"/>
      <c r="CC596" s="40"/>
      <c r="CD596" s="40"/>
      <c r="CE596" s="40"/>
      <c r="CF596" s="40"/>
      <c r="CG596" s="40"/>
      <c r="CH596" s="40"/>
      <c r="CI596" s="40"/>
      <c r="CJ596" s="40"/>
      <c r="CK596" s="40"/>
      <c r="CL596" s="40"/>
      <c r="CM596" s="40"/>
      <c r="CN596" s="40"/>
      <c r="CO596" s="40"/>
      <c r="CP596" s="40"/>
      <c r="CQ596" s="40"/>
      <c r="CR596" s="40"/>
      <c r="CS596" s="40"/>
      <c r="CT596" s="40"/>
      <c r="CU596" s="40"/>
      <c r="CV596" s="40"/>
      <c r="CW596" s="40"/>
      <c r="CX596" s="40"/>
      <c r="CY596" s="40"/>
      <c r="CZ596" s="40"/>
      <c r="DA596" s="40"/>
      <c r="DB596" s="40"/>
      <c r="DC596" s="40"/>
      <c r="DD596" s="40"/>
      <c r="DE596" s="40"/>
      <c r="DF596" s="40"/>
      <c r="DG596" s="40"/>
      <c r="DH596" s="40"/>
      <c r="DI596" s="40"/>
    </row>
    <row r="597" spans="1:113">
      <c r="A597" s="40"/>
      <c r="B597" s="40"/>
      <c r="C597" s="40"/>
      <c r="D597" s="40"/>
      <c r="E597" s="40"/>
      <c r="F597" s="40"/>
      <c r="G597" s="40"/>
      <c r="H597" s="40"/>
      <c r="I597" s="40"/>
      <c r="J597" s="40"/>
      <c r="K597" s="40"/>
      <c r="L597" s="40"/>
      <c r="M597" s="40"/>
      <c r="N597" s="40"/>
      <c r="O597" s="40"/>
      <c r="P597" s="40"/>
      <c r="Q597" s="40"/>
      <c r="R597" s="40"/>
      <c r="S597" s="40"/>
      <c r="T597" s="40"/>
      <c r="U597" s="40"/>
      <c r="V597" s="40"/>
      <c r="W597" s="41"/>
      <c r="X597" s="41"/>
      <c r="Y597" s="41"/>
      <c r="Z597" s="41"/>
      <c r="AA597" s="41"/>
      <c r="AB597" s="41"/>
      <c r="AC597" s="41"/>
      <c r="AD597" s="41"/>
      <c r="AE597" s="41"/>
      <c r="AF597" s="41"/>
      <c r="AG597" s="41"/>
      <c r="AH597" s="41"/>
      <c r="AI597" s="41"/>
      <c r="AJ597" s="41"/>
      <c r="AK597" s="41"/>
      <c r="AL597" s="41"/>
      <c r="AM597" s="41"/>
      <c r="AN597" s="41"/>
      <c r="AO597" s="41"/>
      <c r="AP597" s="41"/>
      <c r="AQ597" s="41"/>
      <c r="AR597" s="41"/>
      <c r="AS597" s="41"/>
      <c r="AT597" s="41"/>
      <c r="AU597" s="41"/>
      <c r="AV597" s="41"/>
      <c r="AW597" s="41"/>
      <c r="AX597" s="41"/>
      <c r="AY597" s="41"/>
      <c r="AZ597" s="41"/>
      <c r="BA597" s="41"/>
      <c r="BB597" s="41"/>
      <c r="BC597" s="41"/>
      <c r="BD597" s="41"/>
      <c r="BE597" s="41"/>
      <c r="BF597" s="41"/>
      <c r="BG597" s="41"/>
      <c r="BH597" s="41"/>
      <c r="BI597" s="41"/>
      <c r="BJ597" s="41"/>
      <c r="BK597" s="41"/>
      <c r="BL597" s="41"/>
      <c r="BM597" s="41"/>
      <c r="BN597" s="41"/>
      <c r="BO597" s="41"/>
      <c r="BP597" s="41"/>
      <c r="BQ597" s="41"/>
      <c r="BR597" s="41"/>
      <c r="BS597" s="41"/>
      <c r="BT597" s="41"/>
      <c r="BU597" s="41"/>
      <c r="BV597" s="41"/>
      <c r="BW597" s="41"/>
      <c r="BX597" s="41"/>
      <c r="BY597" s="41"/>
      <c r="BZ597" s="40"/>
      <c r="CA597" s="40"/>
      <c r="CB597" s="40"/>
      <c r="CC597" s="40"/>
      <c r="CD597" s="40"/>
      <c r="CE597" s="40"/>
      <c r="CF597" s="40"/>
      <c r="CG597" s="40"/>
      <c r="CH597" s="40"/>
      <c r="CI597" s="40"/>
      <c r="CJ597" s="40"/>
      <c r="CK597" s="40"/>
      <c r="CL597" s="40"/>
      <c r="CM597" s="40"/>
      <c r="CN597" s="40"/>
      <c r="CO597" s="40"/>
      <c r="CP597" s="40"/>
      <c r="CQ597" s="40"/>
      <c r="CR597" s="40"/>
      <c r="CS597" s="40"/>
      <c r="CT597" s="40"/>
      <c r="CU597" s="40"/>
      <c r="CV597" s="40"/>
      <c r="CW597" s="40"/>
      <c r="CX597" s="40"/>
      <c r="CY597" s="40"/>
      <c r="CZ597" s="40"/>
      <c r="DA597" s="40"/>
      <c r="DB597" s="40"/>
      <c r="DC597" s="40"/>
      <c r="DD597" s="40"/>
      <c r="DE597" s="40"/>
      <c r="DF597" s="40"/>
      <c r="DG597" s="40"/>
      <c r="DH597" s="40"/>
      <c r="DI597" s="40"/>
    </row>
    <row r="598" spans="1:113">
      <c r="A598" s="40"/>
      <c r="B598" s="40"/>
      <c r="C598" s="40"/>
      <c r="D598" s="40"/>
      <c r="E598" s="40"/>
      <c r="F598" s="40"/>
      <c r="G598" s="40"/>
      <c r="H598" s="40"/>
      <c r="I598" s="40"/>
      <c r="J598" s="40"/>
      <c r="K598" s="40"/>
      <c r="L598" s="40"/>
      <c r="M598" s="40"/>
      <c r="N598" s="40"/>
      <c r="O598" s="40"/>
      <c r="P598" s="40"/>
      <c r="Q598" s="40"/>
      <c r="R598" s="40"/>
      <c r="S598" s="40"/>
      <c r="T598" s="40"/>
      <c r="U598" s="40"/>
      <c r="V598" s="40"/>
      <c r="W598" s="41"/>
      <c r="X598" s="41"/>
      <c r="Y598" s="41"/>
      <c r="Z598" s="41"/>
      <c r="AA598" s="41"/>
      <c r="AB598" s="41"/>
      <c r="AC598" s="41"/>
      <c r="AD598" s="41"/>
      <c r="AE598" s="41"/>
      <c r="AF598" s="41"/>
      <c r="AG598" s="41"/>
      <c r="AH598" s="41"/>
      <c r="AI598" s="41"/>
      <c r="AJ598" s="41"/>
      <c r="AK598" s="41"/>
      <c r="AL598" s="41"/>
      <c r="AM598" s="41"/>
      <c r="AN598" s="41"/>
      <c r="AO598" s="41"/>
      <c r="AP598" s="41"/>
      <c r="AQ598" s="41"/>
      <c r="AR598" s="41"/>
      <c r="AS598" s="41"/>
      <c r="AT598" s="41"/>
      <c r="AU598" s="41"/>
      <c r="AV598" s="41"/>
      <c r="AW598" s="41"/>
      <c r="AX598" s="41"/>
      <c r="AY598" s="41"/>
      <c r="AZ598" s="41"/>
      <c r="BA598" s="41"/>
      <c r="BB598" s="41"/>
      <c r="BC598" s="41"/>
      <c r="BD598" s="41"/>
      <c r="BE598" s="41"/>
      <c r="BF598" s="41"/>
      <c r="BG598" s="41"/>
      <c r="BH598" s="41"/>
      <c r="BI598" s="41"/>
      <c r="BJ598" s="41"/>
      <c r="BK598" s="41"/>
      <c r="BL598" s="41"/>
      <c r="BM598" s="41"/>
      <c r="BN598" s="41"/>
      <c r="BO598" s="41"/>
      <c r="BP598" s="41"/>
      <c r="BQ598" s="41"/>
      <c r="BR598" s="41"/>
      <c r="BS598" s="41"/>
      <c r="BT598" s="41"/>
      <c r="BU598" s="41"/>
      <c r="BV598" s="41"/>
      <c r="BW598" s="41"/>
      <c r="BX598" s="41"/>
      <c r="BY598" s="41"/>
      <c r="BZ598" s="40"/>
      <c r="CA598" s="40"/>
      <c r="CB598" s="40"/>
      <c r="CC598" s="40"/>
      <c r="CD598" s="40"/>
      <c r="CE598" s="40"/>
      <c r="CF598" s="40"/>
      <c r="CG598" s="40"/>
      <c r="CH598" s="40"/>
      <c r="CI598" s="40"/>
      <c r="CJ598" s="40"/>
      <c r="CK598" s="40"/>
      <c r="CL598" s="40"/>
      <c r="CM598" s="40"/>
      <c r="CN598" s="40"/>
      <c r="CO598" s="40"/>
      <c r="CP598" s="40"/>
      <c r="CQ598" s="40"/>
      <c r="CR598" s="40"/>
      <c r="CS598" s="40"/>
      <c r="CT598" s="40"/>
      <c r="CU598" s="40"/>
      <c r="CV598" s="40"/>
      <c r="CW598" s="40"/>
      <c r="CX598" s="40"/>
      <c r="CY598" s="40"/>
      <c r="CZ598" s="40"/>
      <c r="DA598" s="40"/>
      <c r="DB598" s="40"/>
      <c r="DC598" s="40"/>
      <c r="DD598" s="40"/>
      <c r="DE598" s="40"/>
      <c r="DF598" s="40"/>
      <c r="DG598" s="40"/>
      <c r="DH598" s="40"/>
      <c r="DI598" s="40"/>
    </row>
    <row r="599" spans="1:113">
      <c r="A599" s="40"/>
      <c r="B599" s="40"/>
      <c r="C599" s="40"/>
      <c r="D599" s="40"/>
      <c r="E599" s="40"/>
      <c r="F599" s="40"/>
      <c r="G599" s="40"/>
      <c r="H599" s="40"/>
      <c r="I599" s="40"/>
      <c r="J599" s="40"/>
      <c r="K599" s="40"/>
      <c r="L599" s="40"/>
      <c r="M599" s="40"/>
      <c r="N599" s="40"/>
      <c r="O599" s="40"/>
      <c r="P599" s="40"/>
      <c r="Q599" s="40"/>
      <c r="R599" s="40"/>
      <c r="S599" s="40"/>
      <c r="T599" s="40"/>
      <c r="U599" s="40"/>
      <c r="V599" s="40"/>
      <c r="W599" s="41"/>
      <c r="X599" s="41"/>
      <c r="Y599" s="41"/>
      <c r="Z599" s="41"/>
      <c r="AA599" s="41"/>
      <c r="AB599" s="41"/>
      <c r="AC599" s="41"/>
      <c r="AD599" s="41"/>
      <c r="AE599" s="41"/>
      <c r="AF599" s="41"/>
      <c r="AG599" s="41"/>
      <c r="AH599" s="41"/>
      <c r="AI599" s="41"/>
      <c r="AJ599" s="41"/>
      <c r="AK599" s="41"/>
      <c r="AL599" s="41"/>
      <c r="AM599" s="41"/>
      <c r="AN599" s="41"/>
      <c r="AO599" s="41"/>
      <c r="AP599" s="41"/>
      <c r="AQ599" s="41"/>
      <c r="AR599" s="41"/>
      <c r="AS599" s="41"/>
      <c r="AT599" s="41"/>
      <c r="AU599" s="41"/>
      <c r="AV599" s="41"/>
      <c r="AW599" s="41"/>
      <c r="AX599" s="41"/>
      <c r="AY599" s="41"/>
      <c r="AZ599" s="41"/>
      <c r="BA599" s="41"/>
      <c r="BB599" s="41"/>
      <c r="BC599" s="41"/>
      <c r="BD599" s="41"/>
      <c r="BE599" s="41"/>
      <c r="BF599" s="41"/>
      <c r="BG599" s="41"/>
      <c r="BH599" s="41"/>
      <c r="BI599" s="41"/>
      <c r="BJ599" s="41"/>
      <c r="BK599" s="41"/>
      <c r="BL599" s="41"/>
      <c r="BM599" s="41"/>
      <c r="BN599" s="41"/>
      <c r="BO599" s="41"/>
      <c r="BP599" s="41"/>
      <c r="BQ599" s="41"/>
      <c r="BR599" s="41"/>
      <c r="BS599" s="41"/>
      <c r="BT599" s="41"/>
      <c r="BU599" s="41"/>
      <c r="BV599" s="41"/>
      <c r="BW599" s="41"/>
      <c r="BX599" s="41"/>
      <c r="BY599" s="41"/>
      <c r="BZ599" s="40"/>
      <c r="CA599" s="40"/>
      <c r="CB599" s="40"/>
      <c r="CC599" s="40"/>
      <c r="CD599" s="40"/>
      <c r="CE599" s="40"/>
      <c r="CF599" s="40"/>
      <c r="CG599" s="40"/>
      <c r="CH599" s="40"/>
      <c r="CI599" s="40"/>
      <c r="CJ599" s="40"/>
      <c r="CK599" s="40"/>
      <c r="CL599" s="40"/>
      <c r="CM599" s="40"/>
      <c r="CN599" s="40"/>
      <c r="CO599" s="40"/>
      <c r="CP599" s="40"/>
      <c r="CQ599" s="40"/>
      <c r="CR599" s="40"/>
      <c r="CS599" s="40"/>
      <c r="CT599" s="40"/>
      <c r="CU599" s="40"/>
      <c r="CV599" s="40"/>
      <c r="CW599" s="40"/>
      <c r="CX599" s="40"/>
      <c r="CY599" s="40"/>
      <c r="CZ599" s="40"/>
      <c r="DA599" s="40"/>
      <c r="DB599" s="40"/>
      <c r="DC599" s="40"/>
      <c r="DD599" s="40"/>
      <c r="DE599" s="40"/>
      <c r="DF599" s="40"/>
      <c r="DG599" s="40"/>
      <c r="DH599" s="40"/>
      <c r="DI599" s="40"/>
    </row>
    <row r="600" spans="1:113">
      <c r="A600" s="40"/>
      <c r="B600" s="40"/>
      <c r="C600" s="40"/>
      <c r="D600" s="40"/>
      <c r="E600" s="40"/>
      <c r="F600" s="40"/>
      <c r="G600" s="40"/>
      <c r="H600" s="40"/>
      <c r="I600" s="40"/>
      <c r="J600" s="40"/>
      <c r="K600" s="40"/>
      <c r="L600" s="40"/>
      <c r="M600" s="40"/>
      <c r="N600" s="40"/>
      <c r="O600" s="40"/>
      <c r="P600" s="40"/>
      <c r="Q600" s="40"/>
      <c r="R600" s="40"/>
      <c r="S600" s="40"/>
      <c r="T600" s="40"/>
      <c r="U600" s="40"/>
      <c r="V600" s="40"/>
      <c r="W600" s="41"/>
      <c r="X600" s="41"/>
      <c r="Y600" s="41"/>
      <c r="Z600" s="41"/>
      <c r="AA600" s="41"/>
      <c r="AB600" s="41"/>
      <c r="AC600" s="41"/>
      <c r="AD600" s="41"/>
      <c r="AE600" s="41"/>
      <c r="AF600" s="41"/>
      <c r="AG600" s="41"/>
      <c r="AH600" s="41"/>
      <c r="AI600" s="41"/>
      <c r="AJ600" s="41"/>
      <c r="AK600" s="41"/>
      <c r="AL600" s="41"/>
      <c r="AM600" s="41"/>
      <c r="AN600" s="41"/>
      <c r="AO600" s="41"/>
      <c r="AP600" s="41"/>
      <c r="AQ600" s="41"/>
      <c r="AR600" s="41"/>
      <c r="AS600" s="41"/>
      <c r="AT600" s="41"/>
      <c r="AU600" s="41"/>
      <c r="AV600" s="41"/>
      <c r="AW600" s="41"/>
      <c r="AX600" s="41"/>
      <c r="AY600" s="41"/>
      <c r="AZ600" s="41"/>
      <c r="BA600" s="41"/>
      <c r="BB600" s="41"/>
      <c r="BC600" s="41"/>
      <c r="BD600" s="41"/>
      <c r="BE600" s="41"/>
      <c r="BF600" s="41"/>
      <c r="BG600" s="41"/>
      <c r="BH600" s="41"/>
      <c r="BI600" s="41"/>
      <c r="BJ600" s="41"/>
      <c r="BK600" s="41"/>
      <c r="BL600" s="41"/>
      <c r="BM600" s="41"/>
      <c r="BN600" s="41"/>
      <c r="BO600" s="41"/>
      <c r="BP600" s="41"/>
      <c r="BQ600" s="41"/>
      <c r="BR600" s="41"/>
      <c r="BS600" s="41"/>
      <c r="BT600" s="41"/>
      <c r="BU600" s="41"/>
      <c r="BV600" s="41"/>
      <c r="BW600" s="41"/>
      <c r="BX600" s="41"/>
      <c r="BY600" s="41"/>
      <c r="BZ600" s="40"/>
      <c r="CA600" s="40"/>
      <c r="CB600" s="40"/>
      <c r="CC600" s="40"/>
      <c r="CD600" s="40"/>
      <c r="CE600" s="40"/>
      <c r="CF600" s="40"/>
      <c r="CG600" s="40"/>
      <c r="CH600" s="40"/>
      <c r="CI600" s="40"/>
      <c r="CJ600" s="40"/>
      <c r="CK600" s="40"/>
      <c r="CL600" s="40"/>
      <c r="CM600" s="40"/>
      <c r="CN600" s="40"/>
      <c r="CO600" s="40"/>
      <c r="CP600" s="40"/>
      <c r="CQ600" s="40"/>
      <c r="CR600" s="40"/>
      <c r="CS600" s="40"/>
      <c r="CT600" s="40"/>
      <c r="CU600" s="40"/>
      <c r="CV600" s="40"/>
      <c r="CW600" s="40"/>
      <c r="CX600" s="40"/>
      <c r="CY600" s="40"/>
      <c r="CZ600" s="40"/>
      <c r="DA600" s="40"/>
      <c r="DB600" s="40"/>
      <c r="DC600" s="40"/>
      <c r="DD600" s="40"/>
      <c r="DE600" s="40"/>
      <c r="DF600" s="40"/>
      <c r="DG600" s="40"/>
      <c r="DH600" s="40"/>
      <c r="DI600" s="40"/>
    </row>
    <row r="601" spans="1:113">
      <c r="A601" s="40"/>
      <c r="B601" s="40"/>
      <c r="C601" s="40"/>
      <c r="D601" s="40"/>
      <c r="E601" s="40"/>
      <c r="F601" s="40"/>
      <c r="G601" s="40"/>
      <c r="H601" s="40"/>
      <c r="I601" s="40"/>
      <c r="J601" s="40"/>
      <c r="K601" s="40"/>
      <c r="L601" s="40"/>
      <c r="M601" s="40"/>
      <c r="N601" s="40"/>
      <c r="O601" s="40"/>
      <c r="P601" s="40"/>
      <c r="Q601" s="40"/>
      <c r="R601" s="40"/>
      <c r="S601" s="40"/>
      <c r="T601" s="40"/>
      <c r="U601" s="40"/>
      <c r="V601" s="40"/>
      <c r="W601" s="41"/>
      <c r="X601" s="41"/>
      <c r="Y601" s="41"/>
      <c r="Z601" s="41"/>
      <c r="AA601" s="41"/>
      <c r="AB601" s="41"/>
      <c r="AC601" s="41"/>
      <c r="AD601" s="41"/>
      <c r="AE601" s="41"/>
      <c r="AF601" s="41"/>
      <c r="AG601" s="41"/>
      <c r="AH601" s="41"/>
      <c r="AI601" s="41"/>
      <c r="AJ601" s="41"/>
      <c r="AK601" s="41"/>
      <c r="AL601" s="41"/>
      <c r="AM601" s="41"/>
      <c r="AN601" s="41"/>
      <c r="AO601" s="41"/>
      <c r="AP601" s="41"/>
      <c r="AQ601" s="41"/>
      <c r="AR601" s="41"/>
      <c r="AS601" s="41"/>
      <c r="AT601" s="41"/>
      <c r="AU601" s="41"/>
      <c r="AV601" s="41"/>
      <c r="AW601" s="41"/>
      <c r="AX601" s="41"/>
      <c r="AY601" s="41"/>
      <c r="AZ601" s="41"/>
      <c r="BA601" s="41"/>
      <c r="BB601" s="41"/>
      <c r="BC601" s="41"/>
      <c r="BD601" s="41"/>
      <c r="BE601" s="41"/>
      <c r="BF601" s="41"/>
      <c r="BG601" s="41"/>
      <c r="BH601" s="41"/>
      <c r="BI601" s="41"/>
      <c r="BJ601" s="41"/>
      <c r="BK601" s="41"/>
      <c r="BL601" s="41"/>
      <c r="BM601" s="41"/>
      <c r="BN601" s="41"/>
      <c r="BO601" s="41"/>
      <c r="BP601" s="41"/>
      <c r="BQ601" s="41"/>
      <c r="BR601" s="41"/>
      <c r="BS601" s="41"/>
      <c r="BT601" s="41"/>
      <c r="BU601" s="41"/>
      <c r="BV601" s="41"/>
      <c r="BW601" s="41"/>
      <c r="BX601" s="41"/>
      <c r="BY601" s="41"/>
      <c r="BZ601" s="40"/>
      <c r="CA601" s="40"/>
      <c r="CB601" s="40"/>
      <c r="CC601" s="40"/>
      <c r="CD601" s="40"/>
      <c r="CE601" s="40"/>
      <c r="CF601" s="40"/>
      <c r="CG601" s="40"/>
      <c r="CH601" s="40"/>
      <c r="CI601" s="40"/>
      <c r="CJ601" s="40"/>
      <c r="CK601" s="40"/>
      <c r="CL601" s="40"/>
      <c r="CM601" s="40"/>
      <c r="CN601" s="40"/>
      <c r="CO601" s="40"/>
      <c r="CP601" s="40"/>
      <c r="CQ601" s="40"/>
      <c r="CR601" s="40"/>
      <c r="CS601" s="40"/>
      <c r="CT601" s="40"/>
      <c r="CU601" s="40"/>
      <c r="CV601" s="40"/>
      <c r="CW601" s="40"/>
      <c r="CX601" s="40"/>
      <c r="CY601" s="40"/>
      <c r="CZ601" s="40"/>
      <c r="DA601" s="40"/>
      <c r="DB601" s="40"/>
      <c r="DC601" s="40"/>
      <c r="DD601" s="40"/>
      <c r="DE601" s="40"/>
      <c r="DF601" s="40"/>
      <c r="DG601" s="40"/>
      <c r="DH601" s="40"/>
      <c r="DI601" s="40"/>
    </row>
    <row r="602" spans="1:113">
      <c r="A602" s="40"/>
      <c r="B602" s="40"/>
      <c r="C602" s="40"/>
      <c r="D602" s="40"/>
      <c r="E602" s="40"/>
      <c r="F602" s="40"/>
      <c r="G602" s="40"/>
      <c r="H602" s="40"/>
      <c r="I602" s="40"/>
      <c r="J602" s="40"/>
      <c r="K602" s="40"/>
      <c r="L602" s="40"/>
      <c r="M602" s="40"/>
      <c r="N602" s="40"/>
      <c r="O602" s="40"/>
      <c r="P602" s="40"/>
      <c r="Q602" s="40"/>
      <c r="R602" s="40"/>
      <c r="S602" s="40"/>
      <c r="T602" s="40"/>
      <c r="U602" s="40"/>
      <c r="V602" s="40"/>
      <c r="W602" s="41"/>
      <c r="X602" s="41"/>
      <c r="Y602" s="41"/>
      <c r="Z602" s="41"/>
      <c r="AA602" s="41"/>
      <c r="AB602" s="41"/>
      <c r="AC602" s="41"/>
      <c r="AD602" s="41"/>
      <c r="AE602" s="41"/>
      <c r="AF602" s="41"/>
      <c r="AG602" s="41"/>
      <c r="AH602" s="41"/>
      <c r="AI602" s="41"/>
      <c r="AJ602" s="41"/>
      <c r="AK602" s="41"/>
      <c r="AL602" s="41"/>
      <c r="AM602" s="41"/>
      <c r="AN602" s="41"/>
      <c r="AO602" s="41"/>
      <c r="AP602" s="41"/>
      <c r="AQ602" s="41"/>
      <c r="AR602" s="41"/>
      <c r="AS602" s="41"/>
      <c r="AT602" s="41"/>
      <c r="AU602" s="41"/>
      <c r="AV602" s="41"/>
      <c r="AW602" s="41"/>
      <c r="AX602" s="41"/>
      <c r="AY602" s="41"/>
      <c r="AZ602" s="41"/>
      <c r="BA602" s="41"/>
      <c r="BB602" s="41"/>
      <c r="BC602" s="41"/>
      <c r="BD602" s="41"/>
      <c r="BE602" s="41"/>
      <c r="BF602" s="41"/>
      <c r="BG602" s="41"/>
      <c r="BH602" s="41"/>
      <c r="BI602" s="41"/>
      <c r="BJ602" s="41"/>
      <c r="BK602" s="41"/>
      <c r="BL602" s="41"/>
      <c r="BM602" s="41"/>
      <c r="BN602" s="41"/>
      <c r="BO602" s="41"/>
      <c r="BP602" s="41"/>
      <c r="BQ602" s="41"/>
      <c r="BR602" s="41"/>
      <c r="BS602" s="41"/>
      <c r="BT602" s="41"/>
      <c r="BU602" s="41"/>
      <c r="BV602" s="41"/>
      <c r="BW602" s="41"/>
      <c r="BX602" s="41"/>
      <c r="BY602" s="41"/>
      <c r="BZ602" s="40"/>
      <c r="CA602" s="40"/>
      <c r="CB602" s="40"/>
      <c r="CC602" s="40"/>
      <c r="CD602" s="40"/>
      <c r="CE602" s="40"/>
      <c r="CF602" s="40"/>
      <c r="CG602" s="40"/>
      <c r="CH602" s="40"/>
      <c r="CI602" s="40"/>
      <c r="CJ602" s="40"/>
      <c r="CK602" s="40"/>
      <c r="CL602" s="40"/>
      <c r="CM602" s="40"/>
      <c r="CN602" s="40"/>
      <c r="CO602" s="40"/>
      <c r="CP602" s="40"/>
      <c r="CQ602" s="40"/>
      <c r="CR602" s="40"/>
      <c r="CS602" s="40"/>
      <c r="CT602" s="40"/>
      <c r="CU602" s="40"/>
      <c r="CV602" s="40"/>
      <c r="CW602" s="40"/>
      <c r="CX602" s="40"/>
      <c r="CY602" s="40"/>
      <c r="CZ602" s="40"/>
      <c r="DA602" s="40"/>
      <c r="DB602" s="40"/>
      <c r="DC602" s="40"/>
      <c r="DD602" s="40"/>
      <c r="DE602" s="40"/>
      <c r="DF602" s="40"/>
      <c r="DG602" s="40"/>
      <c r="DH602" s="40"/>
      <c r="DI602" s="40"/>
    </row>
    <row r="603" spans="1:113">
      <c r="A603" s="40"/>
      <c r="B603" s="40"/>
      <c r="C603" s="40"/>
      <c r="D603" s="40"/>
      <c r="E603" s="40"/>
      <c r="F603" s="40"/>
      <c r="G603" s="40"/>
      <c r="H603" s="40"/>
      <c r="I603" s="40"/>
      <c r="J603" s="40"/>
      <c r="K603" s="40"/>
      <c r="L603" s="40"/>
      <c r="M603" s="40"/>
      <c r="N603" s="40"/>
      <c r="O603" s="40"/>
      <c r="P603" s="40"/>
      <c r="Q603" s="40"/>
      <c r="R603" s="40"/>
      <c r="S603" s="40"/>
      <c r="T603" s="40"/>
      <c r="U603" s="40"/>
      <c r="V603" s="40"/>
      <c r="W603" s="41"/>
      <c r="X603" s="41"/>
      <c r="Y603" s="41"/>
      <c r="Z603" s="41"/>
      <c r="AA603" s="41"/>
      <c r="AB603" s="41"/>
      <c r="AC603" s="41"/>
      <c r="AD603" s="41"/>
      <c r="AE603" s="41"/>
      <c r="AF603" s="41"/>
      <c r="AG603" s="41"/>
      <c r="AH603" s="41"/>
      <c r="AI603" s="41"/>
      <c r="AJ603" s="41"/>
      <c r="AK603" s="41"/>
      <c r="AL603" s="41"/>
      <c r="AM603" s="41"/>
      <c r="AN603" s="41"/>
      <c r="AO603" s="41"/>
      <c r="AP603" s="41"/>
      <c r="AQ603" s="41"/>
      <c r="AR603" s="41"/>
      <c r="AS603" s="41"/>
      <c r="AT603" s="41"/>
      <c r="AU603" s="41"/>
      <c r="AV603" s="41"/>
      <c r="AW603" s="41"/>
      <c r="AX603" s="41"/>
      <c r="AY603" s="41"/>
      <c r="AZ603" s="41"/>
      <c r="BA603" s="41"/>
      <c r="BB603" s="41"/>
      <c r="BC603" s="41"/>
      <c r="BD603" s="41"/>
      <c r="BE603" s="41"/>
      <c r="BF603" s="41"/>
      <c r="BG603" s="41"/>
      <c r="BH603" s="41"/>
      <c r="BI603" s="41"/>
      <c r="BJ603" s="41"/>
      <c r="BK603" s="41"/>
      <c r="BL603" s="41"/>
      <c r="BM603" s="41"/>
      <c r="BN603" s="41"/>
      <c r="BO603" s="41"/>
      <c r="BP603" s="41"/>
      <c r="BQ603" s="41"/>
      <c r="BR603" s="41"/>
      <c r="BS603" s="41"/>
      <c r="BT603" s="41"/>
      <c r="BU603" s="41"/>
      <c r="BV603" s="41"/>
      <c r="BW603" s="41"/>
      <c r="BX603" s="41"/>
      <c r="BY603" s="41"/>
      <c r="BZ603" s="40"/>
      <c r="CA603" s="40"/>
      <c r="CB603" s="40"/>
      <c r="CC603" s="40"/>
      <c r="CD603" s="40"/>
      <c r="CE603" s="40"/>
      <c r="CF603" s="40"/>
      <c r="CG603" s="40"/>
      <c r="CH603" s="40"/>
      <c r="CI603" s="40"/>
      <c r="CJ603" s="40"/>
      <c r="CK603" s="40"/>
      <c r="CL603" s="40"/>
      <c r="CM603" s="40"/>
      <c r="CN603" s="40"/>
      <c r="CO603" s="40"/>
      <c r="CP603" s="40"/>
      <c r="CQ603" s="40"/>
      <c r="CR603" s="40"/>
      <c r="CS603" s="40"/>
      <c r="CT603" s="40"/>
      <c r="CU603" s="40"/>
      <c r="CV603" s="40"/>
      <c r="CW603" s="40"/>
      <c r="CX603" s="40"/>
      <c r="CY603" s="40"/>
      <c r="CZ603" s="40"/>
      <c r="DA603" s="40"/>
      <c r="DB603" s="40"/>
      <c r="DC603" s="40"/>
      <c r="DD603" s="40"/>
      <c r="DE603" s="40"/>
      <c r="DF603" s="40"/>
      <c r="DG603" s="40"/>
      <c r="DH603" s="40"/>
      <c r="DI603" s="40"/>
    </row>
    <row r="604" spans="1:113">
      <c r="A604" s="40"/>
      <c r="B604" s="40"/>
      <c r="C604" s="40"/>
      <c r="D604" s="40"/>
      <c r="E604" s="40"/>
      <c r="F604" s="40"/>
      <c r="G604" s="40"/>
      <c r="H604" s="40"/>
      <c r="I604" s="40"/>
      <c r="J604" s="40"/>
      <c r="K604" s="40"/>
      <c r="L604" s="40"/>
      <c r="M604" s="40"/>
      <c r="N604" s="40"/>
      <c r="O604" s="40"/>
      <c r="P604" s="40"/>
      <c r="Q604" s="40"/>
      <c r="R604" s="40"/>
      <c r="S604" s="40"/>
      <c r="T604" s="40"/>
      <c r="U604" s="40"/>
      <c r="V604" s="40"/>
      <c r="W604" s="41"/>
      <c r="X604" s="41"/>
      <c r="Y604" s="41"/>
      <c r="Z604" s="41"/>
      <c r="AA604" s="41"/>
      <c r="AB604" s="41"/>
      <c r="AC604" s="41"/>
      <c r="AD604" s="41"/>
      <c r="AE604" s="41"/>
      <c r="AF604" s="41"/>
      <c r="AG604" s="41"/>
      <c r="AH604" s="41"/>
      <c r="AI604" s="41"/>
      <c r="AJ604" s="41"/>
      <c r="AK604" s="41"/>
      <c r="AL604" s="41"/>
      <c r="AM604" s="41"/>
      <c r="AN604" s="41"/>
      <c r="AO604" s="41"/>
      <c r="AP604" s="41"/>
      <c r="AQ604" s="41"/>
      <c r="AR604" s="41"/>
      <c r="AS604" s="41"/>
      <c r="AT604" s="41"/>
      <c r="AU604" s="41"/>
      <c r="AV604" s="41"/>
      <c r="AW604" s="41"/>
      <c r="AX604" s="41"/>
      <c r="AY604" s="41"/>
      <c r="AZ604" s="41"/>
      <c r="BA604" s="41"/>
      <c r="BB604" s="41"/>
      <c r="BC604" s="41"/>
      <c r="BD604" s="41"/>
      <c r="BE604" s="41"/>
      <c r="BF604" s="41"/>
      <c r="BG604" s="41"/>
      <c r="BH604" s="41"/>
      <c r="BI604" s="41"/>
      <c r="BJ604" s="41"/>
      <c r="BK604" s="41"/>
      <c r="BL604" s="41"/>
      <c r="BM604" s="41"/>
      <c r="BN604" s="41"/>
      <c r="BO604" s="41"/>
      <c r="BP604" s="41"/>
      <c r="BQ604" s="41"/>
      <c r="BR604" s="41"/>
      <c r="BS604" s="41"/>
      <c r="BT604" s="41"/>
      <c r="BU604" s="41"/>
      <c r="BV604" s="41"/>
      <c r="BW604" s="41"/>
      <c r="BX604" s="41"/>
      <c r="BY604" s="41"/>
      <c r="BZ604" s="40"/>
      <c r="CA604" s="40"/>
      <c r="CB604" s="40"/>
      <c r="CC604" s="40"/>
      <c r="CD604" s="40"/>
      <c r="CE604" s="40"/>
      <c r="CF604" s="40"/>
      <c r="CG604" s="40"/>
      <c r="CH604" s="40"/>
      <c r="CI604" s="40"/>
      <c r="CJ604" s="40"/>
      <c r="CK604" s="40"/>
      <c r="CL604" s="40"/>
      <c r="CM604" s="40"/>
      <c r="CN604" s="40"/>
      <c r="CO604" s="40"/>
      <c r="CP604" s="40"/>
      <c r="CQ604" s="40"/>
      <c r="CR604" s="40"/>
      <c r="CS604" s="40"/>
      <c r="CT604" s="40"/>
      <c r="CU604" s="40"/>
      <c r="CV604" s="40"/>
      <c r="CW604" s="40"/>
      <c r="CX604" s="40"/>
      <c r="CY604" s="40"/>
      <c r="CZ604" s="40"/>
      <c r="DA604" s="40"/>
      <c r="DB604" s="40"/>
      <c r="DC604" s="40"/>
      <c r="DD604" s="40"/>
      <c r="DE604" s="40"/>
      <c r="DF604" s="40"/>
      <c r="DG604" s="40"/>
      <c r="DH604" s="40"/>
      <c r="DI604" s="40"/>
    </row>
    <row r="605" spans="1:113">
      <c r="A605" s="40"/>
      <c r="B605" s="40"/>
      <c r="C605" s="40"/>
      <c r="D605" s="40"/>
      <c r="E605" s="40"/>
      <c r="F605" s="40"/>
      <c r="G605" s="40"/>
      <c r="H605" s="40"/>
      <c r="I605" s="40"/>
      <c r="J605" s="40"/>
      <c r="K605" s="40"/>
      <c r="L605" s="40"/>
      <c r="M605" s="40"/>
      <c r="N605" s="40"/>
      <c r="O605" s="40"/>
      <c r="P605" s="40"/>
      <c r="Q605" s="40"/>
      <c r="R605" s="40"/>
      <c r="S605" s="40"/>
      <c r="T605" s="40"/>
      <c r="U605" s="40"/>
      <c r="V605" s="40"/>
      <c r="W605" s="41"/>
      <c r="X605" s="41"/>
      <c r="Y605" s="41"/>
      <c r="Z605" s="41"/>
      <c r="AA605" s="41"/>
      <c r="AB605" s="41"/>
      <c r="AC605" s="41"/>
      <c r="AD605" s="41"/>
      <c r="AE605" s="41"/>
      <c r="AF605" s="41"/>
      <c r="AG605" s="41"/>
      <c r="AH605" s="41"/>
      <c r="AI605" s="41"/>
      <c r="AJ605" s="41"/>
      <c r="AK605" s="41"/>
      <c r="AL605" s="41"/>
      <c r="AM605" s="41"/>
      <c r="AN605" s="41"/>
      <c r="AO605" s="41"/>
      <c r="AP605" s="41"/>
      <c r="AQ605" s="41"/>
      <c r="AR605" s="41"/>
      <c r="AS605" s="41"/>
      <c r="AT605" s="41"/>
      <c r="AU605" s="41"/>
      <c r="AV605" s="41"/>
      <c r="AW605" s="41"/>
      <c r="AX605" s="41"/>
      <c r="AY605" s="41"/>
      <c r="AZ605" s="41"/>
      <c r="BA605" s="41"/>
      <c r="BB605" s="41"/>
      <c r="BC605" s="41"/>
      <c r="BD605" s="41"/>
      <c r="BE605" s="41"/>
      <c r="BF605" s="41"/>
      <c r="BG605" s="41"/>
      <c r="BH605" s="41"/>
      <c r="BI605" s="41"/>
      <c r="BJ605" s="41"/>
      <c r="BK605" s="41"/>
      <c r="BL605" s="41"/>
      <c r="BM605" s="41"/>
      <c r="BN605" s="41"/>
      <c r="BO605" s="41"/>
      <c r="BP605" s="41"/>
      <c r="BQ605" s="41"/>
      <c r="BR605" s="41"/>
      <c r="BS605" s="41"/>
      <c r="BT605" s="41"/>
      <c r="BU605" s="41"/>
      <c r="BV605" s="41"/>
      <c r="BW605" s="41"/>
      <c r="BX605" s="41"/>
      <c r="BY605" s="41"/>
      <c r="BZ605" s="40"/>
      <c r="CA605" s="40"/>
      <c r="CB605" s="40"/>
      <c r="CC605" s="40"/>
      <c r="CD605" s="40"/>
      <c r="CE605" s="40"/>
      <c r="CF605" s="40"/>
      <c r="CG605" s="40"/>
      <c r="CH605" s="40"/>
      <c r="CI605" s="40"/>
      <c r="CJ605" s="40"/>
      <c r="CK605" s="40"/>
      <c r="CL605" s="40"/>
      <c r="CM605" s="40"/>
      <c r="CN605" s="40"/>
      <c r="CO605" s="40"/>
      <c r="CP605" s="40"/>
      <c r="CQ605" s="40"/>
      <c r="CR605" s="40"/>
      <c r="CS605" s="40"/>
      <c r="CT605" s="40"/>
      <c r="CU605" s="40"/>
      <c r="CV605" s="40"/>
      <c r="CW605" s="40"/>
      <c r="CX605" s="40"/>
      <c r="CY605" s="40"/>
      <c r="CZ605" s="40"/>
      <c r="DA605" s="40"/>
      <c r="DB605" s="40"/>
      <c r="DC605" s="40"/>
      <c r="DD605" s="40"/>
      <c r="DE605" s="40"/>
      <c r="DF605" s="40"/>
      <c r="DG605" s="40"/>
      <c r="DH605" s="40"/>
      <c r="DI605" s="40"/>
    </row>
    <row r="606" spans="1:113">
      <c r="A606" s="40"/>
      <c r="B606" s="40"/>
      <c r="C606" s="40"/>
      <c r="D606" s="40"/>
      <c r="E606" s="40"/>
      <c r="F606" s="40"/>
      <c r="G606" s="40"/>
      <c r="H606" s="40"/>
      <c r="I606" s="40"/>
      <c r="J606" s="40"/>
      <c r="K606" s="40"/>
      <c r="L606" s="40"/>
      <c r="M606" s="40"/>
      <c r="N606" s="40"/>
      <c r="O606" s="40"/>
      <c r="P606" s="40"/>
      <c r="Q606" s="40"/>
      <c r="R606" s="40"/>
      <c r="S606" s="40"/>
      <c r="T606" s="40"/>
      <c r="U606" s="40"/>
      <c r="V606" s="40"/>
      <c r="W606" s="41"/>
      <c r="X606" s="41"/>
      <c r="Y606" s="41"/>
      <c r="Z606" s="41"/>
      <c r="AA606" s="41"/>
      <c r="AB606" s="41"/>
      <c r="AC606" s="41"/>
      <c r="AD606" s="41"/>
      <c r="AE606" s="41"/>
      <c r="AF606" s="41"/>
      <c r="AG606" s="41"/>
      <c r="AH606" s="41"/>
      <c r="AI606" s="41"/>
      <c r="AJ606" s="41"/>
      <c r="AK606" s="41"/>
      <c r="AL606" s="41"/>
      <c r="AM606" s="41"/>
      <c r="AN606" s="41"/>
      <c r="AO606" s="41"/>
      <c r="AP606" s="41"/>
      <c r="AQ606" s="41"/>
      <c r="AR606" s="41"/>
      <c r="AS606" s="41"/>
      <c r="AT606" s="41"/>
      <c r="AU606" s="41"/>
      <c r="AV606" s="41"/>
      <c r="AW606" s="41"/>
      <c r="AX606" s="41"/>
      <c r="AY606" s="41"/>
      <c r="AZ606" s="41"/>
      <c r="BA606" s="41"/>
      <c r="BB606" s="41"/>
      <c r="BC606" s="41"/>
      <c r="BD606" s="41"/>
      <c r="BE606" s="41"/>
      <c r="BF606" s="41"/>
      <c r="BG606" s="41"/>
      <c r="BH606" s="41"/>
      <c r="BI606" s="41"/>
      <c r="BJ606" s="41"/>
      <c r="BK606" s="41"/>
      <c r="BL606" s="41"/>
      <c r="BM606" s="41"/>
      <c r="BN606" s="41"/>
      <c r="BO606" s="41"/>
      <c r="BP606" s="41"/>
      <c r="BQ606" s="41"/>
      <c r="BR606" s="41"/>
      <c r="BS606" s="41"/>
      <c r="BT606" s="41"/>
      <c r="BU606" s="41"/>
      <c r="BV606" s="41"/>
      <c r="BW606" s="41"/>
      <c r="BX606" s="41"/>
      <c r="BY606" s="41"/>
      <c r="BZ606" s="40"/>
      <c r="CA606" s="40"/>
      <c r="CB606" s="40"/>
      <c r="CC606" s="40"/>
      <c r="CD606" s="40"/>
      <c r="CE606" s="40"/>
      <c r="CF606" s="40"/>
      <c r="CG606" s="40"/>
      <c r="CH606" s="40"/>
      <c r="CI606" s="40"/>
      <c r="CJ606" s="40"/>
      <c r="CK606" s="40"/>
      <c r="CL606" s="40"/>
      <c r="CM606" s="40"/>
      <c r="CN606" s="40"/>
      <c r="CO606" s="40"/>
      <c r="CP606" s="40"/>
      <c r="CQ606" s="40"/>
      <c r="CR606" s="40"/>
      <c r="CS606" s="40"/>
      <c r="CT606" s="40"/>
      <c r="CU606" s="40"/>
      <c r="CV606" s="40"/>
      <c r="CW606" s="40"/>
      <c r="CX606" s="40"/>
      <c r="CY606" s="40"/>
      <c r="CZ606" s="40"/>
      <c r="DA606" s="40"/>
      <c r="DB606" s="40"/>
      <c r="DC606" s="40"/>
      <c r="DD606" s="40"/>
      <c r="DE606" s="40"/>
      <c r="DF606" s="40"/>
      <c r="DG606" s="40"/>
      <c r="DH606" s="40"/>
      <c r="DI606" s="40"/>
    </row>
    <row r="607" spans="1:113">
      <c r="A607" s="40"/>
      <c r="B607" s="40"/>
      <c r="C607" s="40"/>
      <c r="D607" s="40"/>
      <c r="E607" s="40"/>
      <c r="F607" s="40"/>
      <c r="G607" s="40"/>
      <c r="H607" s="40"/>
      <c r="I607" s="40"/>
      <c r="J607" s="40"/>
      <c r="K607" s="40"/>
      <c r="L607" s="40"/>
      <c r="M607" s="40"/>
      <c r="N607" s="40"/>
      <c r="O607" s="40"/>
      <c r="P607" s="40"/>
      <c r="Q607" s="40"/>
      <c r="R607" s="40"/>
      <c r="S607" s="40"/>
      <c r="T607" s="40"/>
      <c r="U607" s="40"/>
      <c r="V607" s="40"/>
      <c r="W607" s="41"/>
      <c r="X607" s="41"/>
      <c r="Y607" s="41"/>
      <c r="Z607" s="41"/>
      <c r="AA607" s="41"/>
      <c r="AB607" s="41"/>
      <c r="AC607" s="41"/>
      <c r="AD607" s="41"/>
      <c r="AE607" s="41"/>
      <c r="AF607" s="41"/>
      <c r="AG607" s="41"/>
      <c r="AH607" s="41"/>
      <c r="AI607" s="41"/>
      <c r="AJ607" s="41"/>
      <c r="AK607" s="41"/>
      <c r="AL607" s="41"/>
      <c r="AM607" s="41"/>
      <c r="AN607" s="41"/>
      <c r="AO607" s="41"/>
      <c r="AP607" s="41"/>
      <c r="AQ607" s="41"/>
      <c r="AR607" s="41"/>
      <c r="AS607" s="41"/>
      <c r="AT607" s="41"/>
      <c r="AU607" s="41"/>
      <c r="AV607" s="41"/>
      <c r="AW607" s="41"/>
      <c r="AX607" s="41"/>
      <c r="AY607" s="41"/>
      <c r="AZ607" s="41"/>
      <c r="BA607" s="41"/>
      <c r="BB607" s="41"/>
      <c r="BC607" s="41"/>
      <c r="BD607" s="41"/>
      <c r="BE607" s="41"/>
      <c r="BF607" s="41"/>
      <c r="BG607" s="41"/>
      <c r="BH607" s="41"/>
      <c r="BI607" s="41"/>
      <c r="BJ607" s="41"/>
      <c r="BK607" s="41"/>
      <c r="BL607" s="41"/>
      <c r="BM607" s="41"/>
      <c r="BN607" s="41"/>
      <c r="BO607" s="41"/>
      <c r="BP607" s="41"/>
      <c r="BQ607" s="41"/>
      <c r="BR607" s="41"/>
      <c r="BS607" s="41"/>
      <c r="BT607" s="41"/>
      <c r="BU607" s="41"/>
      <c r="BV607" s="41"/>
      <c r="BW607" s="41"/>
      <c r="BX607" s="41"/>
      <c r="BY607" s="41"/>
      <c r="BZ607" s="40"/>
      <c r="CA607" s="40"/>
      <c r="CB607" s="40"/>
      <c r="CC607" s="40"/>
      <c r="CD607" s="40"/>
      <c r="CE607" s="40"/>
      <c r="CF607" s="40"/>
      <c r="CG607" s="40"/>
      <c r="CH607" s="40"/>
      <c r="CI607" s="40"/>
      <c r="CJ607" s="40"/>
      <c r="CK607" s="40"/>
      <c r="CL607" s="40"/>
      <c r="CM607" s="40"/>
      <c r="CN607" s="40"/>
      <c r="CO607" s="40"/>
      <c r="CP607" s="40"/>
      <c r="CQ607" s="40"/>
      <c r="CR607" s="40"/>
      <c r="CS607" s="40"/>
      <c r="CT607" s="40"/>
      <c r="CU607" s="40"/>
      <c r="CV607" s="40"/>
      <c r="CW607" s="40"/>
      <c r="CX607" s="40"/>
      <c r="CY607" s="40"/>
      <c r="CZ607" s="40"/>
      <c r="DA607" s="40"/>
      <c r="DB607" s="40"/>
      <c r="DC607" s="40"/>
      <c r="DD607" s="40"/>
      <c r="DE607" s="40"/>
      <c r="DF607" s="40"/>
      <c r="DG607" s="40"/>
      <c r="DH607" s="40"/>
      <c r="DI607" s="40"/>
    </row>
    <row r="608" spans="1:113">
      <c r="A608" s="40"/>
      <c r="B608" s="40"/>
      <c r="C608" s="40"/>
      <c r="D608" s="40"/>
      <c r="E608" s="40"/>
      <c r="F608" s="40"/>
      <c r="G608" s="40"/>
      <c r="H608" s="40"/>
      <c r="I608" s="40"/>
      <c r="J608" s="40"/>
      <c r="K608" s="40"/>
      <c r="L608" s="40"/>
      <c r="M608" s="40"/>
      <c r="N608" s="40"/>
      <c r="O608" s="40"/>
      <c r="P608" s="40"/>
      <c r="Q608" s="40"/>
      <c r="R608" s="40"/>
      <c r="S608" s="40"/>
      <c r="T608" s="40"/>
      <c r="U608" s="40"/>
      <c r="V608" s="40"/>
      <c r="W608" s="41"/>
      <c r="X608" s="41"/>
      <c r="Y608" s="41"/>
      <c r="Z608" s="41"/>
      <c r="AA608" s="41"/>
      <c r="AB608" s="41"/>
      <c r="AC608" s="41"/>
      <c r="AD608" s="41"/>
      <c r="AE608" s="41"/>
      <c r="AF608" s="41"/>
      <c r="AG608" s="41"/>
      <c r="AH608" s="41"/>
      <c r="AI608" s="41"/>
      <c r="AJ608" s="41"/>
      <c r="AK608" s="41"/>
      <c r="AL608" s="41"/>
      <c r="AM608" s="41"/>
      <c r="AN608" s="41"/>
      <c r="AO608" s="41"/>
      <c r="AP608" s="41"/>
      <c r="AQ608" s="41"/>
      <c r="AR608" s="41"/>
      <c r="AS608" s="41"/>
      <c r="AT608" s="41"/>
      <c r="AU608" s="41"/>
      <c r="AV608" s="41"/>
      <c r="AW608" s="41"/>
      <c r="AX608" s="41"/>
      <c r="AY608" s="41"/>
      <c r="AZ608" s="41"/>
      <c r="BA608" s="41"/>
      <c r="BB608" s="41"/>
      <c r="BC608" s="41"/>
      <c r="BD608" s="41"/>
      <c r="BE608" s="41"/>
      <c r="BF608" s="41"/>
      <c r="BG608" s="41"/>
      <c r="BH608" s="41"/>
      <c r="BI608" s="41"/>
      <c r="BJ608" s="41"/>
      <c r="BK608" s="41"/>
      <c r="BL608" s="41"/>
      <c r="BM608" s="41"/>
      <c r="BN608" s="41"/>
      <c r="BO608" s="41"/>
      <c r="BP608" s="41"/>
      <c r="BQ608" s="41"/>
      <c r="BR608" s="41"/>
      <c r="BS608" s="41"/>
      <c r="BT608" s="41"/>
      <c r="BU608" s="41"/>
      <c r="BV608" s="41"/>
      <c r="BW608" s="41"/>
      <c r="BX608" s="41"/>
      <c r="BY608" s="41"/>
      <c r="BZ608" s="40"/>
      <c r="CA608" s="40"/>
      <c r="CB608" s="40"/>
      <c r="CC608" s="40"/>
      <c r="CD608" s="40"/>
      <c r="CE608" s="40"/>
      <c r="CF608" s="40"/>
      <c r="CG608" s="40"/>
      <c r="CH608" s="40"/>
      <c r="CI608" s="40"/>
      <c r="CJ608" s="40"/>
      <c r="CK608" s="40"/>
      <c r="CL608" s="40"/>
      <c r="CM608" s="40"/>
      <c r="CN608" s="40"/>
      <c r="CO608" s="40"/>
      <c r="CP608" s="40"/>
      <c r="CQ608" s="40"/>
      <c r="CR608" s="40"/>
      <c r="CS608" s="40"/>
      <c r="CT608" s="40"/>
      <c r="CU608" s="40"/>
      <c r="CV608" s="40"/>
      <c r="CW608" s="40"/>
      <c r="CX608" s="40"/>
      <c r="CY608" s="40"/>
      <c r="CZ608" s="40"/>
      <c r="DA608" s="40"/>
      <c r="DB608" s="40"/>
      <c r="DC608" s="40"/>
      <c r="DD608" s="40"/>
      <c r="DE608" s="40"/>
      <c r="DF608" s="40"/>
      <c r="DG608" s="40"/>
      <c r="DH608" s="40"/>
      <c r="DI608" s="40"/>
    </row>
    <row r="609" spans="1:113">
      <c r="A609" s="40"/>
      <c r="B609" s="40"/>
      <c r="C609" s="40"/>
      <c r="D609" s="40"/>
      <c r="E609" s="40"/>
      <c r="F609" s="40"/>
      <c r="G609" s="40"/>
      <c r="H609" s="40"/>
      <c r="I609" s="40"/>
      <c r="J609" s="40"/>
      <c r="K609" s="40"/>
      <c r="L609" s="40"/>
      <c r="M609" s="40"/>
      <c r="N609" s="40"/>
      <c r="O609" s="40"/>
      <c r="P609" s="40"/>
      <c r="Q609" s="40"/>
      <c r="R609" s="40"/>
      <c r="S609" s="40"/>
      <c r="T609" s="40"/>
      <c r="U609" s="40"/>
      <c r="V609" s="40"/>
      <c r="W609" s="41"/>
      <c r="X609" s="41"/>
      <c r="Y609" s="41"/>
      <c r="Z609" s="41"/>
      <c r="AA609" s="41"/>
      <c r="AB609" s="41"/>
      <c r="AC609" s="41"/>
      <c r="AD609" s="41"/>
      <c r="AE609" s="41"/>
      <c r="AF609" s="41"/>
      <c r="AG609" s="41"/>
      <c r="AH609" s="41"/>
      <c r="AI609" s="41"/>
      <c r="AJ609" s="41"/>
      <c r="AK609" s="41"/>
      <c r="AL609" s="41"/>
      <c r="AM609" s="41"/>
      <c r="AN609" s="41"/>
      <c r="AO609" s="41"/>
      <c r="AP609" s="41"/>
      <c r="AQ609" s="41"/>
      <c r="AR609" s="41"/>
      <c r="AS609" s="41"/>
      <c r="AT609" s="41"/>
      <c r="AU609" s="41"/>
      <c r="AV609" s="41"/>
      <c r="AW609" s="41"/>
      <c r="AX609" s="41"/>
      <c r="AY609" s="41"/>
      <c r="AZ609" s="41"/>
      <c r="BA609" s="41"/>
      <c r="BB609" s="41"/>
      <c r="BC609" s="41"/>
      <c r="BD609" s="41"/>
      <c r="BE609" s="41"/>
      <c r="BF609" s="41"/>
      <c r="BG609" s="41"/>
      <c r="BH609" s="41"/>
      <c r="BI609" s="41"/>
      <c r="BJ609" s="41"/>
      <c r="BK609" s="41"/>
      <c r="BL609" s="41"/>
      <c r="BM609" s="41"/>
      <c r="BN609" s="41"/>
      <c r="BO609" s="41"/>
      <c r="BP609" s="41"/>
      <c r="BQ609" s="41"/>
      <c r="BR609" s="41"/>
      <c r="BS609" s="41"/>
      <c r="BT609" s="41"/>
      <c r="BU609" s="41"/>
      <c r="BV609" s="41"/>
      <c r="BW609" s="41"/>
      <c r="BX609" s="41"/>
      <c r="BY609" s="41"/>
      <c r="BZ609" s="40"/>
      <c r="CA609" s="40"/>
      <c r="CB609" s="40"/>
      <c r="CC609" s="40"/>
      <c r="CD609" s="40"/>
      <c r="CE609" s="40"/>
      <c r="CF609" s="40"/>
      <c r="CG609" s="40"/>
      <c r="CH609" s="40"/>
      <c r="CI609" s="40"/>
      <c r="CJ609" s="40"/>
      <c r="CK609" s="40"/>
      <c r="CL609" s="40"/>
      <c r="CM609" s="40"/>
      <c r="CN609" s="40"/>
      <c r="CO609" s="40"/>
      <c r="CP609" s="40"/>
      <c r="CQ609" s="40"/>
      <c r="CR609" s="40"/>
      <c r="CS609" s="40"/>
      <c r="CT609" s="40"/>
      <c r="CU609" s="40"/>
      <c r="CV609" s="40"/>
      <c r="CW609" s="40"/>
      <c r="CX609" s="40"/>
      <c r="CY609" s="40"/>
      <c r="CZ609" s="40"/>
      <c r="DA609" s="40"/>
      <c r="DB609" s="40"/>
      <c r="DC609" s="40"/>
      <c r="DD609" s="40"/>
      <c r="DE609" s="40"/>
      <c r="DF609" s="40"/>
      <c r="DG609" s="40"/>
      <c r="DH609" s="40"/>
      <c r="DI609" s="40"/>
    </row>
    <row r="610" spans="1:113">
      <c r="A610" s="40"/>
      <c r="B610" s="40"/>
      <c r="C610" s="40"/>
      <c r="D610" s="40"/>
      <c r="E610" s="40"/>
      <c r="F610" s="40"/>
      <c r="G610" s="40"/>
      <c r="H610" s="40"/>
      <c r="I610" s="40"/>
      <c r="J610" s="40"/>
      <c r="K610" s="40"/>
      <c r="L610" s="40"/>
      <c r="M610" s="40"/>
      <c r="N610" s="40"/>
      <c r="O610" s="40"/>
      <c r="P610" s="40"/>
      <c r="Q610" s="40"/>
      <c r="R610" s="40"/>
      <c r="S610" s="40"/>
      <c r="T610" s="40"/>
      <c r="U610" s="40"/>
      <c r="V610" s="40"/>
      <c r="W610" s="41"/>
      <c r="X610" s="41"/>
      <c r="Y610" s="41"/>
      <c r="Z610" s="41"/>
      <c r="AA610" s="41"/>
      <c r="AB610" s="41"/>
      <c r="AC610" s="41"/>
      <c r="AD610" s="41"/>
      <c r="AE610" s="41"/>
      <c r="AF610" s="41"/>
      <c r="AG610" s="41"/>
      <c r="AH610" s="41"/>
      <c r="AI610" s="41"/>
      <c r="AJ610" s="41"/>
      <c r="AK610" s="41"/>
      <c r="AL610" s="41"/>
      <c r="AM610" s="41"/>
      <c r="AN610" s="41"/>
      <c r="AO610" s="41"/>
      <c r="AP610" s="41"/>
      <c r="AQ610" s="41"/>
      <c r="AR610" s="41"/>
      <c r="AS610" s="41"/>
      <c r="AT610" s="41"/>
      <c r="AU610" s="41"/>
      <c r="AV610" s="41"/>
      <c r="AW610" s="41"/>
      <c r="AX610" s="41"/>
      <c r="AY610" s="41"/>
      <c r="AZ610" s="41"/>
      <c r="BA610" s="41"/>
      <c r="BB610" s="41"/>
      <c r="BC610" s="41"/>
      <c r="BD610" s="41"/>
      <c r="BE610" s="41"/>
      <c r="BF610" s="41"/>
      <c r="BG610" s="41"/>
      <c r="BH610" s="41"/>
      <c r="BI610" s="41"/>
      <c r="BJ610" s="41"/>
      <c r="BK610" s="41"/>
      <c r="BL610" s="41"/>
      <c r="BM610" s="41"/>
      <c r="BN610" s="41"/>
      <c r="BO610" s="41"/>
      <c r="BP610" s="41"/>
      <c r="BQ610" s="41"/>
      <c r="BR610" s="41"/>
      <c r="BS610" s="41"/>
      <c r="BT610" s="41"/>
      <c r="BU610" s="41"/>
      <c r="BV610" s="41"/>
      <c r="BW610" s="41"/>
      <c r="BX610" s="41"/>
      <c r="BY610" s="41"/>
      <c r="BZ610" s="40"/>
      <c r="CA610" s="40"/>
      <c r="CB610" s="40"/>
      <c r="CC610" s="40"/>
      <c r="CD610" s="40"/>
      <c r="CE610" s="40"/>
      <c r="CF610" s="40"/>
      <c r="CG610" s="40"/>
      <c r="CH610" s="40"/>
      <c r="CI610" s="40"/>
      <c r="CJ610" s="40"/>
      <c r="CK610" s="40"/>
      <c r="CL610" s="40"/>
      <c r="CM610" s="40"/>
      <c r="CN610" s="40"/>
      <c r="CO610" s="40"/>
      <c r="CP610" s="40"/>
      <c r="CQ610" s="40"/>
      <c r="CR610" s="40"/>
      <c r="CS610" s="40"/>
      <c r="CT610" s="40"/>
      <c r="CU610" s="40"/>
      <c r="CV610" s="40"/>
      <c r="CW610" s="40"/>
      <c r="CX610" s="40"/>
      <c r="CY610" s="40"/>
      <c r="CZ610" s="40"/>
      <c r="DA610" s="40"/>
      <c r="DB610" s="40"/>
      <c r="DC610" s="40"/>
      <c r="DD610" s="40"/>
      <c r="DE610" s="40"/>
      <c r="DF610" s="40"/>
      <c r="DG610" s="40"/>
      <c r="DH610" s="40"/>
      <c r="DI610" s="40"/>
    </row>
    <row r="611" spans="1:113">
      <c r="A611" s="40"/>
      <c r="B611" s="40"/>
      <c r="C611" s="40"/>
      <c r="D611" s="40"/>
      <c r="E611" s="40"/>
      <c r="F611" s="40"/>
      <c r="G611" s="40"/>
      <c r="H611" s="40"/>
      <c r="I611" s="40"/>
      <c r="J611" s="40"/>
      <c r="K611" s="40"/>
      <c r="L611" s="40"/>
      <c r="M611" s="40"/>
      <c r="N611" s="40"/>
      <c r="O611" s="40"/>
      <c r="P611" s="40"/>
      <c r="Q611" s="40"/>
      <c r="R611" s="40"/>
      <c r="S611" s="40"/>
      <c r="T611" s="40"/>
      <c r="U611" s="40"/>
      <c r="V611" s="40"/>
      <c r="W611" s="41"/>
      <c r="X611" s="41"/>
      <c r="Y611" s="41"/>
      <c r="Z611" s="41"/>
      <c r="AA611" s="41"/>
      <c r="AB611" s="41"/>
      <c r="AC611" s="41"/>
      <c r="AD611" s="41"/>
      <c r="AE611" s="41"/>
      <c r="AF611" s="41"/>
      <c r="AG611" s="41"/>
      <c r="AH611" s="41"/>
      <c r="AI611" s="41"/>
      <c r="AJ611" s="41"/>
      <c r="AK611" s="41"/>
      <c r="AL611" s="41"/>
      <c r="AM611" s="41"/>
      <c r="AN611" s="41"/>
      <c r="AO611" s="41"/>
      <c r="AP611" s="41"/>
      <c r="AQ611" s="41"/>
      <c r="AR611" s="41"/>
      <c r="AS611" s="41"/>
      <c r="AT611" s="41"/>
      <c r="AU611" s="41"/>
      <c r="AV611" s="41"/>
      <c r="AW611" s="41"/>
      <c r="AX611" s="41"/>
      <c r="AY611" s="41"/>
      <c r="AZ611" s="41"/>
      <c r="BA611" s="41"/>
      <c r="BB611" s="41"/>
      <c r="BC611" s="41"/>
      <c r="BD611" s="41"/>
      <c r="BE611" s="41"/>
      <c r="BF611" s="41"/>
      <c r="BG611" s="41"/>
      <c r="BH611" s="41"/>
      <c r="BI611" s="41"/>
      <c r="BJ611" s="41"/>
      <c r="BK611" s="41"/>
      <c r="BL611" s="41"/>
      <c r="BM611" s="41"/>
      <c r="BN611" s="41"/>
      <c r="BO611" s="41"/>
      <c r="BP611" s="41"/>
      <c r="BQ611" s="41"/>
      <c r="BR611" s="41"/>
      <c r="BS611" s="41"/>
      <c r="BT611" s="41"/>
      <c r="BU611" s="41"/>
      <c r="BV611" s="41"/>
      <c r="BW611" s="41"/>
      <c r="BX611" s="41"/>
      <c r="BY611" s="41"/>
      <c r="BZ611" s="40"/>
      <c r="CA611" s="40"/>
      <c r="CB611" s="40"/>
      <c r="CC611" s="40"/>
      <c r="CD611" s="40"/>
      <c r="CE611" s="40"/>
      <c r="CF611" s="40"/>
      <c r="CG611" s="40"/>
      <c r="CH611" s="40"/>
      <c r="CI611" s="40"/>
      <c r="CJ611" s="40"/>
      <c r="CK611" s="40"/>
      <c r="CL611" s="40"/>
      <c r="CM611" s="40"/>
      <c r="CN611" s="40"/>
      <c r="CO611" s="40"/>
      <c r="CP611" s="40"/>
      <c r="CQ611" s="40"/>
      <c r="CR611" s="40"/>
      <c r="CS611" s="40"/>
      <c r="CT611" s="40"/>
      <c r="CU611" s="40"/>
      <c r="CV611" s="40"/>
      <c r="CW611" s="40"/>
      <c r="CX611" s="40"/>
      <c r="CY611" s="40"/>
      <c r="CZ611" s="40"/>
      <c r="DA611" s="40"/>
      <c r="DB611" s="40"/>
      <c r="DC611" s="40"/>
      <c r="DD611" s="40"/>
      <c r="DE611" s="40"/>
      <c r="DF611" s="40"/>
      <c r="DG611" s="40"/>
      <c r="DH611" s="40"/>
      <c r="DI611" s="40"/>
    </row>
    <row r="612" spans="1:113">
      <c r="A612" s="40"/>
      <c r="B612" s="40"/>
      <c r="C612" s="40"/>
      <c r="D612" s="40"/>
      <c r="E612" s="40"/>
      <c r="F612" s="40"/>
      <c r="G612" s="40"/>
      <c r="H612" s="40"/>
      <c r="I612" s="40"/>
      <c r="J612" s="40"/>
      <c r="K612" s="40"/>
      <c r="L612" s="40"/>
      <c r="M612" s="40"/>
      <c r="N612" s="40"/>
      <c r="O612" s="40"/>
      <c r="P612" s="40"/>
      <c r="Q612" s="40"/>
      <c r="R612" s="40"/>
      <c r="S612" s="40"/>
      <c r="T612" s="40"/>
      <c r="U612" s="40"/>
      <c r="V612" s="40"/>
      <c r="W612" s="41"/>
      <c r="X612" s="41"/>
      <c r="Y612" s="41"/>
      <c r="Z612" s="41"/>
      <c r="AA612" s="41"/>
      <c r="AB612" s="41"/>
      <c r="AC612" s="41"/>
      <c r="AD612" s="41"/>
      <c r="AE612" s="41"/>
      <c r="AF612" s="41"/>
      <c r="AG612" s="41"/>
      <c r="AH612" s="41"/>
      <c r="AI612" s="41"/>
      <c r="AJ612" s="41"/>
      <c r="AK612" s="41"/>
      <c r="AL612" s="41"/>
      <c r="AM612" s="41"/>
      <c r="AN612" s="41"/>
      <c r="AO612" s="41"/>
      <c r="AP612" s="41"/>
      <c r="AQ612" s="41"/>
      <c r="AR612" s="41"/>
      <c r="AS612" s="41"/>
      <c r="AT612" s="41"/>
      <c r="AU612" s="41"/>
      <c r="AV612" s="41"/>
      <c r="AW612" s="41"/>
      <c r="AX612" s="41"/>
      <c r="AY612" s="41"/>
      <c r="AZ612" s="41"/>
      <c r="BA612" s="41"/>
      <c r="BB612" s="41"/>
      <c r="BC612" s="41"/>
      <c r="BD612" s="41"/>
      <c r="BE612" s="41"/>
      <c r="BF612" s="41"/>
      <c r="BG612" s="41"/>
      <c r="BH612" s="41"/>
      <c r="BI612" s="41"/>
      <c r="BJ612" s="41"/>
      <c r="BK612" s="41"/>
      <c r="BL612" s="41"/>
      <c r="BM612" s="41"/>
      <c r="BN612" s="41"/>
      <c r="BO612" s="41"/>
      <c r="BP612" s="41"/>
      <c r="BQ612" s="41"/>
      <c r="BR612" s="41"/>
      <c r="BS612" s="41"/>
      <c r="BT612" s="41"/>
      <c r="BU612" s="41"/>
      <c r="BV612" s="41"/>
      <c r="BW612" s="41"/>
      <c r="BX612" s="41"/>
      <c r="BY612" s="41"/>
      <c r="BZ612" s="40"/>
      <c r="CA612" s="40"/>
      <c r="CB612" s="40"/>
      <c r="CC612" s="40"/>
      <c r="CD612" s="40"/>
      <c r="CE612" s="40"/>
      <c r="CF612" s="40"/>
      <c r="CG612" s="40"/>
      <c r="CH612" s="40"/>
      <c r="CI612" s="40"/>
      <c r="CJ612" s="40"/>
      <c r="CK612" s="40"/>
      <c r="CL612" s="40"/>
      <c r="CM612" s="40"/>
      <c r="CN612" s="40"/>
      <c r="CO612" s="40"/>
      <c r="CP612" s="40"/>
      <c r="CQ612" s="40"/>
      <c r="CR612" s="40"/>
      <c r="CS612" s="40"/>
      <c r="CT612" s="40"/>
      <c r="CU612" s="40"/>
      <c r="CV612" s="40"/>
      <c r="CW612" s="40"/>
      <c r="CX612" s="40"/>
      <c r="CY612" s="40"/>
      <c r="CZ612" s="40"/>
      <c r="DA612" s="40"/>
      <c r="DB612" s="40"/>
      <c r="DC612" s="40"/>
      <c r="DD612" s="40"/>
      <c r="DE612" s="40"/>
      <c r="DF612" s="40"/>
      <c r="DG612" s="40"/>
      <c r="DH612" s="40"/>
      <c r="DI612" s="40"/>
    </row>
    <row r="613" spans="1:113">
      <c r="A613" s="40"/>
      <c r="B613" s="40"/>
      <c r="C613" s="40"/>
      <c r="D613" s="40"/>
      <c r="E613" s="40"/>
      <c r="F613" s="40"/>
      <c r="G613" s="40"/>
      <c r="H613" s="40"/>
      <c r="I613" s="40"/>
      <c r="J613" s="40"/>
      <c r="K613" s="40"/>
      <c r="L613" s="40"/>
      <c r="M613" s="40"/>
      <c r="N613" s="40"/>
      <c r="O613" s="40"/>
      <c r="P613" s="40"/>
      <c r="Q613" s="40"/>
      <c r="R613" s="40"/>
      <c r="S613" s="40"/>
      <c r="T613" s="40"/>
      <c r="U613" s="40"/>
      <c r="V613" s="40"/>
      <c r="W613" s="41"/>
      <c r="X613" s="41"/>
      <c r="Y613" s="41"/>
      <c r="Z613" s="41"/>
      <c r="AA613" s="41"/>
      <c r="AB613" s="41"/>
      <c r="AC613" s="41"/>
      <c r="AD613" s="41"/>
      <c r="AE613" s="41"/>
      <c r="AF613" s="41"/>
      <c r="AG613" s="41"/>
      <c r="AH613" s="41"/>
      <c r="AI613" s="41"/>
      <c r="AJ613" s="41"/>
      <c r="AK613" s="41"/>
      <c r="AL613" s="41"/>
      <c r="AM613" s="41"/>
      <c r="AN613" s="41"/>
      <c r="AO613" s="41"/>
      <c r="AP613" s="41"/>
      <c r="AQ613" s="41"/>
      <c r="AR613" s="41"/>
      <c r="AS613" s="41"/>
      <c r="AT613" s="41"/>
      <c r="AU613" s="41"/>
      <c r="AV613" s="41"/>
      <c r="AW613" s="41"/>
      <c r="AX613" s="41"/>
      <c r="AY613" s="41"/>
      <c r="AZ613" s="41"/>
      <c r="BA613" s="41"/>
      <c r="BB613" s="41"/>
      <c r="BC613" s="41"/>
      <c r="BD613" s="41"/>
      <c r="BE613" s="41"/>
      <c r="BF613" s="41"/>
      <c r="BG613" s="41"/>
      <c r="BH613" s="41"/>
      <c r="BI613" s="41"/>
      <c r="BJ613" s="41"/>
      <c r="BK613" s="41"/>
      <c r="BL613" s="41"/>
      <c r="BM613" s="41"/>
      <c r="BN613" s="41"/>
      <c r="BO613" s="41"/>
      <c r="BP613" s="41"/>
      <c r="BQ613" s="41"/>
      <c r="BR613" s="41"/>
      <c r="BS613" s="41"/>
      <c r="BT613" s="41"/>
      <c r="BU613" s="41"/>
      <c r="BV613" s="41"/>
      <c r="BW613" s="41"/>
      <c r="BX613" s="41"/>
      <c r="BY613" s="41"/>
      <c r="BZ613" s="40"/>
      <c r="CA613" s="40"/>
      <c r="CB613" s="40"/>
      <c r="CC613" s="40"/>
      <c r="CD613" s="40"/>
      <c r="CE613" s="40"/>
      <c r="CF613" s="40"/>
      <c r="CG613" s="40"/>
      <c r="CH613" s="40"/>
      <c r="CI613" s="40"/>
      <c r="CJ613" s="40"/>
      <c r="CK613" s="40"/>
      <c r="CL613" s="40"/>
      <c r="CM613" s="40"/>
      <c r="CN613" s="40"/>
      <c r="CO613" s="40"/>
      <c r="CP613" s="40"/>
      <c r="CQ613" s="40"/>
      <c r="CR613" s="40"/>
      <c r="CS613" s="40"/>
      <c r="CT613" s="40"/>
      <c r="CU613" s="40"/>
      <c r="CV613" s="40"/>
      <c r="CW613" s="40"/>
      <c r="CX613" s="40"/>
      <c r="CY613" s="40"/>
      <c r="CZ613" s="40"/>
      <c r="DA613" s="40"/>
      <c r="DB613" s="40"/>
      <c r="DC613" s="40"/>
      <c r="DD613" s="40"/>
      <c r="DE613" s="40"/>
      <c r="DF613" s="40"/>
      <c r="DG613" s="40"/>
      <c r="DH613" s="40"/>
      <c r="DI613" s="40"/>
    </row>
    <row r="614" spans="1:113">
      <c r="A614" s="40"/>
      <c r="B614" s="40"/>
      <c r="C614" s="40"/>
      <c r="D614" s="40"/>
      <c r="E614" s="40"/>
      <c r="F614" s="40"/>
      <c r="G614" s="40"/>
      <c r="H614" s="40"/>
      <c r="I614" s="40"/>
      <c r="J614" s="40"/>
      <c r="K614" s="40"/>
      <c r="L614" s="40"/>
      <c r="M614" s="40"/>
      <c r="N614" s="40"/>
      <c r="O614" s="40"/>
      <c r="P614" s="40"/>
      <c r="Q614" s="40"/>
      <c r="R614" s="40"/>
      <c r="S614" s="40"/>
      <c r="T614" s="40"/>
      <c r="U614" s="40"/>
      <c r="V614" s="40"/>
      <c r="W614" s="41"/>
      <c r="X614" s="41"/>
      <c r="Y614" s="41"/>
      <c r="Z614" s="41"/>
      <c r="AA614" s="41"/>
      <c r="AB614" s="41"/>
      <c r="AC614" s="41"/>
      <c r="AD614" s="41"/>
      <c r="AE614" s="41"/>
      <c r="AF614" s="41"/>
      <c r="AG614" s="41"/>
      <c r="AH614" s="41"/>
      <c r="AI614" s="41"/>
      <c r="AJ614" s="41"/>
      <c r="AK614" s="41"/>
      <c r="AL614" s="41"/>
      <c r="AM614" s="41"/>
      <c r="AN614" s="41"/>
      <c r="AO614" s="41"/>
      <c r="AP614" s="41"/>
      <c r="AQ614" s="41"/>
      <c r="AR614" s="41"/>
      <c r="AS614" s="41"/>
      <c r="AT614" s="41"/>
      <c r="AU614" s="41"/>
      <c r="AV614" s="41"/>
      <c r="AW614" s="41"/>
      <c r="AX614" s="41"/>
      <c r="AY614" s="41"/>
      <c r="AZ614" s="41"/>
      <c r="BA614" s="41"/>
      <c r="BB614" s="41"/>
      <c r="BC614" s="41"/>
      <c r="BD614" s="41"/>
      <c r="BE614" s="41"/>
      <c r="BF614" s="41"/>
      <c r="BG614" s="41"/>
      <c r="BH614" s="41"/>
      <c r="BI614" s="41"/>
      <c r="BJ614" s="41"/>
      <c r="BK614" s="41"/>
      <c r="BL614" s="41"/>
      <c r="BM614" s="41"/>
      <c r="BN614" s="41"/>
      <c r="BO614" s="41"/>
      <c r="BP614" s="41"/>
      <c r="BQ614" s="41"/>
      <c r="BR614" s="41"/>
      <c r="BS614" s="41"/>
      <c r="BT614" s="41"/>
      <c r="BU614" s="41"/>
      <c r="BV614" s="41"/>
      <c r="BW614" s="41"/>
      <c r="BX614" s="41"/>
      <c r="BY614" s="41"/>
      <c r="BZ614" s="40"/>
      <c r="CA614" s="40"/>
      <c r="CB614" s="40"/>
      <c r="CC614" s="40"/>
      <c r="CD614" s="40"/>
      <c r="CE614" s="40"/>
      <c r="CF614" s="40"/>
      <c r="CG614" s="40"/>
      <c r="CH614" s="40"/>
      <c r="CI614" s="40"/>
      <c r="CJ614" s="40"/>
      <c r="CK614" s="40"/>
      <c r="CL614" s="40"/>
      <c r="CM614" s="40"/>
      <c r="CN614" s="40"/>
      <c r="CO614" s="40"/>
      <c r="CP614" s="40"/>
      <c r="CQ614" s="40"/>
      <c r="CR614" s="40"/>
      <c r="CS614" s="40"/>
      <c r="CT614" s="40"/>
      <c r="CU614" s="40"/>
      <c r="CV614" s="40"/>
      <c r="CW614" s="40"/>
      <c r="CX614" s="40"/>
      <c r="CY614" s="40"/>
      <c r="CZ614" s="40"/>
      <c r="DA614" s="40"/>
      <c r="DB614" s="40"/>
      <c r="DC614" s="40"/>
      <c r="DD614" s="40"/>
      <c r="DE614" s="40"/>
      <c r="DF614" s="40"/>
      <c r="DG614" s="40"/>
      <c r="DH614" s="40"/>
      <c r="DI614" s="40"/>
    </row>
    <row r="615" spans="1:113">
      <c r="A615" s="40"/>
      <c r="B615" s="40"/>
      <c r="C615" s="40"/>
      <c r="D615" s="40"/>
      <c r="E615" s="40"/>
      <c r="F615" s="40"/>
      <c r="G615" s="40"/>
      <c r="H615" s="40"/>
      <c r="I615" s="40"/>
      <c r="J615" s="40"/>
      <c r="K615" s="40"/>
      <c r="L615" s="40"/>
      <c r="M615" s="40"/>
      <c r="N615" s="40"/>
      <c r="O615" s="40"/>
      <c r="P615" s="40"/>
      <c r="Q615" s="40"/>
      <c r="R615" s="40"/>
      <c r="S615" s="40"/>
      <c r="T615" s="40"/>
      <c r="U615" s="40"/>
      <c r="V615" s="40"/>
      <c r="W615" s="41"/>
      <c r="X615" s="41"/>
      <c r="Y615" s="41"/>
      <c r="Z615" s="41"/>
      <c r="AA615" s="41"/>
      <c r="AB615" s="41"/>
      <c r="AC615" s="41"/>
      <c r="AD615" s="41"/>
      <c r="AE615" s="41"/>
      <c r="AF615" s="41"/>
      <c r="AG615" s="41"/>
      <c r="AH615" s="41"/>
      <c r="AI615" s="41"/>
      <c r="AJ615" s="41"/>
      <c r="AK615" s="41"/>
      <c r="AL615" s="41"/>
      <c r="AM615" s="41"/>
      <c r="AN615" s="41"/>
      <c r="AO615" s="41"/>
      <c r="AP615" s="41"/>
      <c r="AQ615" s="41"/>
      <c r="AR615" s="41"/>
      <c r="AS615" s="41"/>
      <c r="AT615" s="41"/>
      <c r="AU615" s="41"/>
      <c r="AV615" s="41"/>
      <c r="AW615" s="41"/>
      <c r="AX615" s="41"/>
      <c r="AY615" s="41"/>
      <c r="AZ615" s="41"/>
      <c r="BA615" s="41"/>
      <c r="BB615" s="41"/>
      <c r="BC615" s="41"/>
      <c r="BD615" s="41"/>
      <c r="BE615" s="41"/>
      <c r="BF615" s="41"/>
      <c r="BG615" s="41"/>
      <c r="BH615" s="41"/>
      <c r="BI615" s="41"/>
      <c r="BJ615" s="41"/>
      <c r="BK615" s="41"/>
      <c r="BL615" s="41"/>
      <c r="BM615" s="41"/>
      <c r="BN615" s="41"/>
      <c r="BO615" s="41"/>
      <c r="BP615" s="41"/>
      <c r="BQ615" s="41"/>
      <c r="BR615" s="41"/>
      <c r="BS615" s="41"/>
      <c r="BT615" s="41"/>
      <c r="BU615" s="41"/>
      <c r="BV615" s="41"/>
      <c r="BW615" s="41"/>
      <c r="BX615" s="41"/>
      <c r="BY615" s="41"/>
      <c r="BZ615" s="40"/>
      <c r="CA615" s="40"/>
      <c r="CB615" s="40"/>
      <c r="CC615" s="40"/>
      <c r="CD615" s="40"/>
      <c r="CE615" s="40"/>
      <c r="CF615" s="40"/>
      <c r="CG615" s="40"/>
      <c r="CH615" s="40"/>
      <c r="CI615" s="40"/>
      <c r="CJ615" s="40"/>
      <c r="CK615" s="40"/>
      <c r="CL615" s="40"/>
      <c r="CM615" s="40"/>
      <c r="CN615" s="40"/>
      <c r="CO615" s="40"/>
      <c r="CP615" s="40"/>
      <c r="CQ615" s="40"/>
      <c r="CR615" s="40"/>
      <c r="CS615" s="40"/>
      <c r="CT615" s="40"/>
      <c r="CU615" s="40"/>
      <c r="CV615" s="40"/>
      <c r="CW615" s="40"/>
      <c r="CX615" s="40"/>
      <c r="CY615" s="40"/>
      <c r="CZ615" s="40"/>
      <c r="DA615" s="40"/>
      <c r="DB615" s="40"/>
      <c r="DC615" s="40"/>
      <c r="DD615" s="40"/>
      <c r="DE615" s="40"/>
      <c r="DF615" s="40"/>
      <c r="DG615" s="40"/>
      <c r="DH615" s="40"/>
      <c r="DI615" s="40"/>
    </row>
    <row r="616" spans="1:113">
      <c r="A616" s="40"/>
      <c r="B616" s="40"/>
      <c r="C616" s="40"/>
      <c r="D616" s="40"/>
      <c r="E616" s="40"/>
      <c r="F616" s="40"/>
      <c r="G616" s="40"/>
      <c r="H616" s="40"/>
      <c r="I616" s="40"/>
      <c r="J616" s="40"/>
      <c r="K616" s="40"/>
      <c r="L616" s="40"/>
      <c r="M616" s="40"/>
      <c r="N616" s="40"/>
      <c r="O616" s="40"/>
      <c r="P616" s="40"/>
      <c r="Q616" s="40"/>
      <c r="R616" s="40"/>
      <c r="S616" s="40"/>
      <c r="T616" s="40"/>
      <c r="U616" s="40"/>
      <c r="V616" s="40"/>
      <c r="W616" s="41"/>
      <c r="X616" s="41"/>
      <c r="Y616" s="41"/>
      <c r="Z616" s="41"/>
      <c r="AA616" s="41"/>
      <c r="AB616" s="41"/>
      <c r="AC616" s="41"/>
      <c r="AD616" s="41"/>
      <c r="AE616" s="41"/>
      <c r="AF616" s="41"/>
      <c r="AG616" s="41"/>
      <c r="AH616" s="41"/>
      <c r="AI616" s="41"/>
      <c r="AJ616" s="41"/>
      <c r="AK616" s="41"/>
      <c r="AL616" s="41"/>
      <c r="AM616" s="41"/>
      <c r="AN616" s="41"/>
      <c r="AO616" s="41"/>
      <c r="AP616" s="41"/>
      <c r="AQ616" s="41"/>
      <c r="AR616" s="41"/>
      <c r="AS616" s="41"/>
      <c r="AT616" s="41"/>
      <c r="AU616" s="41"/>
      <c r="AV616" s="41"/>
      <c r="AW616" s="41"/>
      <c r="AX616" s="41"/>
      <c r="AY616" s="41"/>
      <c r="AZ616" s="41"/>
      <c r="BA616" s="41"/>
      <c r="BB616" s="41"/>
      <c r="BC616" s="41"/>
      <c r="BD616" s="41"/>
      <c r="BE616" s="41"/>
      <c r="BF616" s="41"/>
      <c r="BG616" s="41"/>
      <c r="BH616" s="41"/>
      <c r="BI616" s="41"/>
      <c r="BJ616" s="41"/>
      <c r="BK616" s="41"/>
      <c r="BL616" s="41"/>
      <c r="BM616" s="41"/>
      <c r="BN616" s="41"/>
      <c r="BO616" s="41"/>
      <c r="BP616" s="41"/>
      <c r="BQ616" s="41"/>
      <c r="BR616" s="41"/>
      <c r="BS616" s="41"/>
      <c r="BT616" s="41"/>
      <c r="BU616" s="41"/>
      <c r="BV616" s="41"/>
      <c r="BW616" s="41"/>
      <c r="BX616" s="41"/>
      <c r="BY616" s="41"/>
      <c r="BZ616" s="40"/>
      <c r="CA616" s="40"/>
      <c r="CB616" s="40"/>
      <c r="CC616" s="40"/>
      <c r="CD616" s="40"/>
      <c r="CE616" s="40"/>
      <c r="CF616" s="40"/>
      <c r="CG616" s="40"/>
      <c r="CH616" s="40"/>
      <c r="CI616" s="40"/>
      <c r="CJ616" s="40"/>
      <c r="CK616" s="40"/>
      <c r="CL616" s="40"/>
      <c r="CM616" s="40"/>
      <c r="CN616" s="40"/>
      <c r="CO616" s="40"/>
      <c r="CP616" s="40"/>
      <c r="CQ616" s="40"/>
      <c r="CR616" s="40"/>
      <c r="CS616" s="40"/>
      <c r="CT616" s="40"/>
      <c r="CU616" s="40"/>
      <c r="CV616" s="40"/>
      <c r="CW616" s="40"/>
      <c r="CX616" s="40"/>
      <c r="CY616" s="40"/>
      <c r="CZ616" s="40"/>
      <c r="DA616" s="40"/>
      <c r="DB616" s="40"/>
      <c r="DC616" s="40"/>
      <c r="DD616" s="40"/>
      <c r="DE616" s="40"/>
      <c r="DF616" s="40"/>
      <c r="DG616" s="40"/>
      <c r="DH616" s="40"/>
      <c r="DI616" s="40"/>
    </row>
    <row r="617" spans="1:113">
      <c r="A617" s="40"/>
      <c r="B617" s="40"/>
      <c r="C617" s="40"/>
      <c r="D617" s="40"/>
      <c r="E617" s="40"/>
      <c r="F617" s="40"/>
      <c r="G617" s="40"/>
      <c r="H617" s="40"/>
      <c r="I617" s="40"/>
      <c r="J617" s="40"/>
      <c r="K617" s="40"/>
      <c r="L617" s="40"/>
      <c r="M617" s="40"/>
      <c r="N617" s="40"/>
      <c r="O617" s="40"/>
      <c r="P617" s="40"/>
      <c r="Q617" s="40"/>
      <c r="R617" s="40"/>
      <c r="S617" s="40"/>
      <c r="T617" s="40"/>
      <c r="U617" s="40"/>
      <c r="V617" s="40"/>
      <c r="W617" s="41"/>
      <c r="X617" s="41"/>
      <c r="Y617" s="41"/>
      <c r="Z617" s="41"/>
      <c r="AA617" s="41"/>
      <c r="AB617" s="41"/>
      <c r="AC617" s="41"/>
      <c r="AD617" s="41"/>
      <c r="AE617" s="41"/>
      <c r="AF617" s="41"/>
      <c r="AG617" s="41"/>
      <c r="AH617" s="41"/>
      <c r="AI617" s="41"/>
      <c r="AJ617" s="41"/>
      <c r="AK617" s="41"/>
      <c r="AL617" s="41"/>
      <c r="AM617" s="41"/>
      <c r="AN617" s="41"/>
      <c r="AO617" s="41"/>
      <c r="AP617" s="41"/>
      <c r="AQ617" s="41"/>
      <c r="AR617" s="41"/>
      <c r="AS617" s="41"/>
      <c r="AT617" s="41"/>
      <c r="AU617" s="41"/>
      <c r="AV617" s="41"/>
      <c r="AW617" s="41"/>
      <c r="AX617" s="41"/>
      <c r="AY617" s="41"/>
      <c r="AZ617" s="41"/>
      <c r="BA617" s="41"/>
      <c r="BB617" s="41"/>
      <c r="BC617" s="41"/>
      <c r="BD617" s="41"/>
      <c r="BE617" s="41"/>
      <c r="BF617" s="41"/>
      <c r="BG617" s="41"/>
      <c r="BH617" s="41"/>
      <c r="BI617" s="41"/>
      <c r="BJ617" s="41"/>
      <c r="BK617" s="41"/>
      <c r="BL617" s="41"/>
      <c r="BM617" s="41"/>
      <c r="BN617" s="41"/>
      <c r="BO617" s="41"/>
      <c r="BP617" s="41"/>
      <c r="BQ617" s="41"/>
      <c r="BR617" s="41"/>
      <c r="BS617" s="41"/>
      <c r="BT617" s="41"/>
      <c r="BU617" s="41"/>
      <c r="BV617" s="41"/>
      <c r="BW617" s="41"/>
      <c r="BX617" s="41"/>
      <c r="BY617" s="41"/>
      <c r="BZ617" s="40"/>
      <c r="CA617" s="40"/>
      <c r="CB617" s="40"/>
      <c r="CC617" s="40"/>
      <c r="CD617" s="40"/>
      <c r="CE617" s="40"/>
      <c r="CF617" s="40"/>
      <c r="CG617" s="40"/>
      <c r="CH617" s="40"/>
      <c r="CI617" s="40"/>
      <c r="CJ617" s="40"/>
      <c r="CK617" s="40"/>
      <c r="CL617" s="40"/>
      <c r="CM617" s="40"/>
      <c r="CN617" s="40"/>
      <c r="CO617" s="40"/>
      <c r="CP617" s="40"/>
      <c r="CQ617" s="40"/>
      <c r="CR617" s="40"/>
      <c r="CS617" s="40"/>
      <c r="CT617" s="40"/>
      <c r="CU617" s="40"/>
      <c r="CV617" s="40"/>
      <c r="CW617" s="40"/>
      <c r="CX617" s="40"/>
      <c r="CY617" s="40"/>
      <c r="CZ617" s="40"/>
      <c r="DA617" s="40"/>
      <c r="DB617" s="40"/>
      <c r="DC617" s="40"/>
      <c r="DD617" s="40"/>
      <c r="DE617" s="40"/>
      <c r="DF617" s="40"/>
      <c r="DG617" s="40"/>
      <c r="DH617" s="40"/>
      <c r="DI617" s="40"/>
    </row>
    <row r="618" spans="1:113">
      <c r="A618" s="40"/>
      <c r="B618" s="40"/>
      <c r="C618" s="40"/>
      <c r="D618" s="40"/>
      <c r="E618" s="40"/>
      <c r="F618" s="40"/>
      <c r="G618" s="40"/>
      <c r="H618" s="40"/>
      <c r="I618" s="40"/>
      <c r="J618" s="40"/>
      <c r="K618" s="40"/>
      <c r="L618" s="40"/>
      <c r="M618" s="40"/>
      <c r="N618" s="40"/>
      <c r="O618" s="40"/>
      <c r="P618" s="40"/>
      <c r="Q618" s="40"/>
      <c r="R618" s="40"/>
      <c r="S618" s="40"/>
      <c r="T618" s="40"/>
      <c r="U618" s="40"/>
      <c r="V618" s="40"/>
      <c r="W618" s="41"/>
      <c r="X618" s="41"/>
      <c r="Y618" s="41"/>
      <c r="Z618" s="41"/>
      <c r="AA618" s="41"/>
      <c r="AB618" s="41"/>
      <c r="AC618" s="41"/>
      <c r="AD618" s="41"/>
      <c r="AE618" s="41"/>
      <c r="AF618" s="41"/>
      <c r="AG618" s="41"/>
      <c r="AH618" s="41"/>
      <c r="AI618" s="41"/>
      <c r="AJ618" s="41"/>
      <c r="AK618" s="41"/>
      <c r="AL618" s="41"/>
      <c r="AM618" s="41"/>
      <c r="AN618" s="41"/>
      <c r="AO618" s="41"/>
      <c r="AP618" s="41"/>
      <c r="AQ618" s="41"/>
      <c r="AR618" s="41"/>
      <c r="AS618" s="41"/>
      <c r="AT618" s="41"/>
      <c r="AU618" s="41"/>
      <c r="AV618" s="41"/>
      <c r="AW618" s="41"/>
      <c r="AX618" s="41"/>
      <c r="AY618" s="41"/>
      <c r="AZ618" s="41"/>
      <c r="BA618" s="41"/>
      <c r="BB618" s="41"/>
      <c r="BC618" s="41"/>
      <c r="BD618" s="41"/>
      <c r="BE618" s="41"/>
      <c r="BF618" s="41"/>
      <c r="BG618" s="41"/>
      <c r="BH618" s="41"/>
      <c r="BI618" s="41"/>
      <c r="BJ618" s="41"/>
      <c r="BK618" s="41"/>
      <c r="BL618" s="41"/>
      <c r="BM618" s="41"/>
      <c r="BN618" s="41"/>
      <c r="BO618" s="41"/>
      <c r="BP618" s="41"/>
      <c r="BQ618" s="41"/>
      <c r="BR618" s="41"/>
      <c r="BS618" s="41"/>
      <c r="BT618" s="41"/>
      <c r="BU618" s="41"/>
      <c r="BV618" s="41"/>
      <c r="BW618" s="41"/>
      <c r="BX618" s="41"/>
      <c r="BY618" s="41"/>
      <c r="BZ618" s="40"/>
      <c r="CA618" s="40"/>
      <c r="CB618" s="40"/>
      <c r="CC618" s="40"/>
      <c r="CD618" s="40"/>
      <c r="CE618" s="40"/>
      <c r="CF618" s="40"/>
      <c r="CG618" s="40"/>
      <c r="CH618" s="40"/>
      <c r="CI618" s="40"/>
      <c r="CJ618" s="40"/>
      <c r="CK618" s="40"/>
      <c r="CL618" s="40"/>
      <c r="CM618" s="40"/>
      <c r="CN618" s="40"/>
      <c r="CO618" s="40"/>
      <c r="CP618" s="40"/>
      <c r="CQ618" s="40"/>
      <c r="CR618" s="40"/>
      <c r="CS618" s="40"/>
      <c r="CT618" s="40"/>
      <c r="CU618" s="40"/>
      <c r="CV618" s="40"/>
      <c r="CW618" s="40"/>
      <c r="CX618" s="40"/>
      <c r="CY618" s="40"/>
      <c r="CZ618" s="40"/>
      <c r="DA618" s="40"/>
      <c r="DB618" s="40"/>
      <c r="DC618" s="40"/>
      <c r="DD618" s="40"/>
      <c r="DE618" s="40"/>
      <c r="DF618" s="40"/>
      <c r="DG618" s="40"/>
      <c r="DH618" s="40"/>
      <c r="DI618" s="40"/>
    </row>
    <row r="619" spans="1:113">
      <c r="A619" s="40"/>
      <c r="B619" s="40"/>
      <c r="C619" s="40"/>
      <c r="D619" s="40"/>
      <c r="E619" s="40"/>
      <c r="F619" s="40"/>
      <c r="G619" s="40"/>
      <c r="H619" s="40"/>
      <c r="I619" s="40"/>
      <c r="J619" s="40"/>
      <c r="K619" s="40"/>
      <c r="L619" s="40"/>
      <c r="M619" s="40"/>
      <c r="N619" s="40"/>
      <c r="O619" s="40"/>
      <c r="P619" s="40"/>
      <c r="Q619" s="40"/>
      <c r="R619" s="40"/>
      <c r="S619" s="40"/>
      <c r="T619" s="40"/>
      <c r="U619" s="40"/>
      <c r="V619" s="40"/>
      <c r="W619" s="41"/>
      <c r="X619" s="41"/>
      <c r="Y619" s="41"/>
      <c r="Z619" s="41"/>
      <c r="AA619" s="41"/>
      <c r="AB619" s="41"/>
      <c r="AC619" s="41"/>
      <c r="AD619" s="41"/>
      <c r="AE619" s="41"/>
      <c r="AF619" s="41"/>
      <c r="AG619" s="41"/>
      <c r="AH619" s="41"/>
      <c r="AI619" s="41"/>
      <c r="AJ619" s="41"/>
      <c r="AK619" s="41"/>
      <c r="AL619" s="41"/>
      <c r="AM619" s="41"/>
      <c r="AN619" s="41"/>
      <c r="AO619" s="41"/>
      <c r="AP619" s="41"/>
      <c r="AQ619" s="41"/>
      <c r="AR619" s="41"/>
      <c r="AS619" s="41"/>
      <c r="AT619" s="41"/>
      <c r="AU619" s="41"/>
      <c r="AV619" s="41"/>
      <c r="AW619" s="41"/>
      <c r="AX619" s="41"/>
      <c r="AY619" s="41"/>
      <c r="AZ619" s="41"/>
      <c r="BA619" s="41"/>
      <c r="BB619" s="41"/>
      <c r="BC619" s="41"/>
      <c r="BD619" s="41"/>
      <c r="BE619" s="41"/>
      <c r="BF619" s="41"/>
      <c r="BG619" s="41"/>
      <c r="BH619" s="41"/>
      <c r="BI619" s="41"/>
      <c r="BJ619" s="41"/>
      <c r="BK619" s="41"/>
      <c r="BL619" s="41"/>
      <c r="BM619" s="41"/>
      <c r="BN619" s="41"/>
      <c r="BO619" s="41"/>
      <c r="BP619" s="41"/>
      <c r="BQ619" s="41"/>
      <c r="BR619" s="41"/>
      <c r="BS619" s="41"/>
      <c r="BT619" s="41"/>
      <c r="BU619" s="41"/>
      <c r="BV619" s="41"/>
      <c r="BW619" s="41"/>
      <c r="BX619" s="41"/>
      <c r="BY619" s="41"/>
      <c r="BZ619" s="40"/>
      <c r="CA619" s="40"/>
      <c r="CB619" s="40"/>
      <c r="CC619" s="40"/>
      <c r="CD619" s="40"/>
      <c r="CE619" s="40"/>
      <c r="CF619" s="40"/>
      <c r="CG619" s="40"/>
      <c r="CH619" s="40"/>
      <c r="CI619" s="40"/>
      <c r="CJ619" s="40"/>
      <c r="CK619" s="40"/>
      <c r="CL619" s="40"/>
      <c r="CM619" s="40"/>
      <c r="CN619" s="40"/>
      <c r="CO619" s="40"/>
      <c r="CP619" s="40"/>
      <c r="CQ619" s="40"/>
      <c r="CR619" s="40"/>
      <c r="CS619" s="40"/>
      <c r="CT619" s="40"/>
      <c r="CU619" s="40"/>
      <c r="CV619" s="40"/>
      <c r="CW619" s="40"/>
      <c r="CX619" s="40"/>
      <c r="CY619" s="40"/>
      <c r="CZ619" s="40"/>
      <c r="DA619" s="40"/>
      <c r="DB619" s="40"/>
      <c r="DC619" s="40"/>
      <c r="DD619" s="40"/>
      <c r="DE619" s="40"/>
      <c r="DF619" s="40"/>
      <c r="DG619" s="40"/>
      <c r="DH619" s="40"/>
      <c r="DI619" s="40"/>
    </row>
    <row r="620" spans="1:113">
      <c r="A620" s="40"/>
      <c r="B620" s="40"/>
      <c r="C620" s="40"/>
      <c r="D620" s="40"/>
      <c r="E620" s="40"/>
      <c r="F620" s="40"/>
      <c r="G620" s="40"/>
      <c r="H620" s="40"/>
      <c r="I620" s="40"/>
      <c r="J620" s="40"/>
      <c r="K620" s="40"/>
      <c r="L620" s="40"/>
      <c r="M620" s="40"/>
      <c r="N620" s="40"/>
      <c r="O620" s="40"/>
      <c r="P620" s="40"/>
      <c r="Q620" s="40"/>
      <c r="R620" s="40"/>
      <c r="S620" s="40"/>
      <c r="T620" s="40"/>
      <c r="U620" s="40"/>
      <c r="V620" s="40"/>
      <c r="W620" s="41"/>
      <c r="X620" s="41"/>
      <c r="Y620" s="41"/>
      <c r="Z620" s="41"/>
      <c r="AA620" s="41"/>
      <c r="AB620" s="41"/>
      <c r="AC620" s="41"/>
      <c r="AD620" s="41"/>
      <c r="AE620" s="41"/>
      <c r="AF620" s="41"/>
      <c r="AG620" s="41"/>
      <c r="AH620" s="41"/>
      <c r="AI620" s="41"/>
      <c r="AJ620" s="41"/>
      <c r="AK620" s="41"/>
      <c r="AL620" s="41"/>
      <c r="AM620" s="41"/>
      <c r="AN620" s="41"/>
      <c r="AO620" s="41"/>
      <c r="AP620" s="41"/>
      <c r="AQ620" s="41"/>
      <c r="AR620" s="41"/>
      <c r="AS620" s="41"/>
      <c r="AT620" s="41"/>
      <c r="AU620" s="41"/>
      <c r="AV620" s="41"/>
      <c r="AW620" s="41"/>
      <c r="AX620" s="41"/>
      <c r="AY620" s="41"/>
      <c r="AZ620" s="41"/>
      <c r="BA620" s="41"/>
      <c r="BB620" s="41"/>
      <c r="BC620" s="41"/>
      <c r="BD620" s="41"/>
      <c r="BE620" s="41"/>
      <c r="BF620" s="41"/>
      <c r="BG620" s="41"/>
      <c r="BH620" s="41"/>
      <c r="BI620" s="41"/>
      <c r="BJ620" s="41"/>
      <c r="BK620" s="41"/>
      <c r="BL620" s="41"/>
      <c r="BM620" s="41"/>
      <c r="BN620" s="41"/>
      <c r="BO620" s="41"/>
      <c r="BP620" s="41"/>
      <c r="BQ620" s="41"/>
      <c r="BR620" s="41"/>
      <c r="BS620" s="41"/>
      <c r="BT620" s="41"/>
      <c r="BU620" s="41"/>
      <c r="BV620" s="41"/>
      <c r="BW620" s="41"/>
      <c r="BX620" s="41"/>
      <c r="BY620" s="41"/>
      <c r="BZ620" s="40"/>
      <c r="CA620" s="40"/>
      <c r="CB620" s="40"/>
      <c r="CC620" s="40"/>
      <c r="CD620" s="40"/>
      <c r="CE620" s="40"/>
      <c r="CF620" s="40"/>
      <c r="CG620" s="40"/>
      <c r="CH620" s="40"/>
      <c r="CI620" s="40"/>
      <c r="CJ620" s="40"/>
      <c r="CK620" s="40"/>
      <c r="CL620" s="40"/>
      <c r="CM620" s="40"/>
      <c r="CN620" s="40"/>
      <c r="CO620" s="40"/>
      <c r="CP620" s="40"/>
      <c r="CQ620" s="40"/>
      <c r="CR620" s="40"/>
      <c r="CS620" s="40"/>
      <c r="CT620" s="40"/>
      <c r="CU620" s="40"/>
      <c r="CV620" s="40"/>
      <c r="CW620" s="40"/>
      <c r="CX620" s="40"/>
      <c r="CY620" s="40"/>
      <c r="CZ620" s="40"/>
      <c r="DA620" s="40"/>
      <c r="DB620" s="40"/>
      <c r="DC620" s="40"/>
      <c r="DD620" s="40"/>
      <c r="DE620" s="40"/>
      <c r="DF620" s="40"/>
      <c r="DG620" s="40"/>
      <c r="DH620" s="40"/>
      <c r="DI620" s="40"/>
    </row>
    <row r="621" spans="1:113">
      <c r="A621" s="40"/>
      <c r="B621" s="40"/>
      <c r="C621" s="40"/>
      <c r="D621" s="40"/>
      <c r="E621" s="40"/>
      <c r="F621" s="40"/>
      <c r="G621" s="40"/>
      <c r="H621" s="40"/>
      <c r="I621" s="40"/>
      <c r="J621" s="40"/>
      <c r="K621" s="40"/>
      <c r="L621" s="40"/>
      <c r="M621" s="40"/>
      <c r="N621" s="40"/>
      <c r="O621" s="40"/>
      <c r="P621" s="40"/>
      <c r="Q621" s="40"/>
      <c r="R621" s="40"/>
      <c r="S621" s="40"/>
      <c r="T621" s="40"/>
      <c r="U621" s="40"/>
      <c r="V621" s="40"/>
      <c r="W621" s="41"/>
      <c r="X621" s="41"/>
      <c r="Y621" s="41"/>
      <c r="Z621" s="41"/>
      <c r="AA621" s="41"/>
      <c r="AB621" s="41"/>
      <c r="AC621" s="41"/>
      <c r="AD621" s="41"/>
      <c r="AE621" s="41"/>
      <c r="AF621" s="41"/>
      <c r="AG621" s="41"/>
      <c r="AH621" s="41"/>
      <c r="AI621" s="41"/>
      <c r="AJ621" s="41"/>
      <c r="AK621" s="41"/>
      <c r="AL621" s="41"/>
      <c r="AM621" s="41"/>
      <c r="AN621" s="41"/>
      <c r="AO621" s="41"/>
      <c r="AP621" s="41"/>
      <c r="AQ621" s="41"/>
      <c r="AR621" s="41"/>
      <c r="AS621" s="41"/>
      <c r="AT621" s="41"/>
      <c r="AU621" s="41"/>
      <c r="AV621" s="41"/>
      <c r="AW621" s="41"/>
      <c r="AX621" s="41"/>
      <c r="AY621" s="41"/>
      <c r="AZ621" s="41"/>
      <c r="BA621" s="41"/>
      <c r="BB621" s="41"/>
      <c r="BC621" s="41"/>
      <c r="BD621" s="41"/>
      <c r="BE621" s="41"/>
      <c r="BF621" s="41"/>
      <c r="BG621" s="41"/>
      <c r="BH621" s="41"/>
      <c r="BI621" s="41"/>
      <c r="BJ621" s="41"/>
      <c r="BK621" s="41"/>
      <c r="BL621" s="41"/>
      <c r="BM621" s="41"/>
      <c r="BN621" s="41"/>
      <c r="BO621" s="41"/>
      <c r="BP621" s="41"/>
      <c r="BQ621" s="41"/>
      <c r="BR621" s="41"/>
      <c r="BS621" s="41"/>
      <c r="BT621" s="41"/>
      <c r="BU621" s="41"/>
      <c r="BV621" s="41"/>
      <c r="BW621" s="41"/>
      <c r="BX621" s="41"/>
      <c r="BY621" s="41"/>
      <c r="BZ621" s="40"/>
      <c r="CA621" s="40"/>
      <c r="CB621" s="40"/>
      <c r="CC621" s="40"/>
      <c r="CD621" s="40"/>
      <c r="CE621" s="40"/>
      <c r="CF621" s="40"/>
      <c r="CG621" s="40"/>
      <c r="CH621" s="40"/>
      <c r="CI621" s="40"/>
      <c r="CJ621" s="40"/>
      <c r="CK621" s="40"/>
      <c r="CL621" s="40"/>
      <c r="CM621" s="40"/>
      <c r="CN621" s="40"/>
      <c r="CO621" s="40"/>
      <c r="CP621" s="40"/>
      <c r="CQ621" s="40"/>
      <c r="CR621" s="40"/>
      <c r="CS621" s="40"/>
      <c r="CT621" s="40"/>
      <c r="CU621" s="40"/>
      <c r="CV621" s="40"/>
      <c r="CW621" s="40"/>
      <c r="CX621" s="40"/>
      <c r="CY621" s="40"/>
      <c r="CZ621" s="40"/>
      <c r="DA621" s="40"/>
      <c r="DB621" s="40"/>
      <c r="DC621" s="40"/>
      <c r="DD621" s="40"/>
      <c r="DE621" s="40"/>
      <c r="DF621" s="40"/>
      <c r="DG621" s="40"/>
      <c r="DH621" s="40"/>
      <c r="DI621" s="40"/>
    </row>
    <row r="622" spans="1:113">
      <c r="A622" s="40"/>
      <c r="B622" s="40"/>
      <c r="C622" s="40"/>
      <c r="D622" s="40"/>
      <c r="E622" s="40"/>
      <c r="F622" s="40"/>
      <c r="G622" s="40"/>
      <c r="H622" s="40"/>
      <c r="I622" s="40"/>
      <c r="J622" s="40"/>
      <c r="K622" s="40"/>
      <c r="L622" s="40"/>
      <c r="M622" s="40"/>
      <c r="N622" s="40"/>
      <c r="O622" s="40"/>
      <c r="P622" s="40"/>
      <c r="Q622" s="40"/>
      <c r="R622" s="40"/>
      <c r="S622" s="40"/>
      <c r="T622" s="40"/>
      <c r="U622" s="40"/>
      <c r="V622" s="40"/>
      <c r="W622" s="41"/>
      <c r="X622" s="41"/>
      <c r="Y622" s="41"/>
      <c r="Z622" s="41"/>
      <c r="AA622" s="41"/>
      <c r="AB622" s="41"/>
      <c r="AC622" s="41"/>
      <c r="AD622" s="41"/>
      <c r="AE622" s="41"/>
      <c r="AF622" s="41"/>
      <c r="AG622" s="41"/>
      <c r="AH622" s="41"/>
      <c r="AI622" s="41"/>
      <c r="AJ622" s="41"/>
      <c r="AK622" s="41"/>
      <c r="AL622" s="41"/>
      <c r="AM622" s="41"/>
      <c r="AN622" s="41"/>
      <c r="AO622" s="41"/>
      <c r="AP622" s="41"/>
      <c r="AQ622" s="41"/>
      <c r="AR622" s="41"/>
      <c r="AS622" s="41"/>
      <c r="AT622" s="41"/>
      <c r="AU622" s="41"/>
      <c r="AV622" s="41"/>
      <c r="AW622" s="41"/>
      <c r="AX622" s="41"/>
      <c r="AY622" s="41"/>
      <c r="AZ622" s="41"/>
      <c r="BA622" s="41"/>
      <c r="BB622" s="41"/>
      <c r="BC622" s="41"/>
      <c r="BD622" s="41"/>
      <c r="BE622" s="41"/>
      <c r="BF622" s="41"/>
      <c r="BG622" s="41"/>
      <c r="BH622" s="41"/>
      <c r="BI622" s="41"/>
      <c r="BJ622" s="41"/>
      <c r="BK622" s="41"/>
      <c r="BL622" s="41"/>
      <c r="BM622" s="41"/>
      <c r="BN622" s="41"/>
      <c r="BO622" s="41"/>
      <c r="BP622" s="41"/>
      <c r="BQ622" s="41"/>
      <c r="BR622" s="41"/>
      <c r="BS622" s="41"/>
      <c r="BT622" s="41"/>
      <c r="BU622" s="41"/>
      <c r="BV622" s="41"/>
      <c r="BW622" s="41"/>
      <c r="BX622" s="41"/>
      <c r="BY622" s="41"/>
      <c r="BZ622" s="40"/>
      <c r="CA622" s="40"/>
      <c r="CB622" s="40"/>
      <c r="CC622" s="40"/>
      <c r="CD622" s="40"/>
      <c r="CE622" s="40"/>
      <c r="CF622" s="40"/>
      <c r="CG622" s="40"/>
      <c r="CH622" s="40"/>
      <c r="CI622" s="40"/>
      <c r="CJ622" s="40"/>
      <c r="CK622" s="40"/>
      <c r="CL622" s="40"/>
      <c r="CM622" s="40"/>
      <c r="CN622" s="40"/>
      <c r="CO622" s="40"/>
      <c r="CP622" s="40"/>
      <c r="CQ622" s="40"/>
      <c r="CR622" s="40"/>
      <c r="CS622" s="40"/>
      <c r="CT622" s="40"/>
      <c r="CU622" s="40"/>
      <c r="CV622" s="40"/>
      <c r="CW622" s="40"/>
      <c r="CX622" s="40"/>
      <c r="CY622" s="40"/>
      <c r="CZ622" s="40"/>
      <c r="DA622" s="40"/>
      <c r="DB622" s="40"/>
      <c r="DC622" s="40"/>
      <c r="DD622" s="40"/>
      <c r="DE622" s="40"/>
      <c r="DF622" s="40"/>
      <c r="DG622" s="40"/>
      <c r="DH622" s="40"/>
      <c r="DI622" s="40"/>
    </row>
    <row r="623" spans="1:113">
      <c r="A623" s="40"/>
      <c r="B623" s="40"/>
      <c r="C623" s="40"/>
      <c r="D623" s="40"/>
      <c r="E623" s="40"/>
      <c r="F623" s="40"/>
      <c r="G623" s="40"/>
      <c r="H623" s="40"/>
      <c r="I623" s="40"/>
      <c r="J623" s="40"/>
      <c r="K623" s="40"/>
      <c r="L623" s="40"/>
      <c r="M623" s="40"/>
      <c r="N623" s="40"/>
      <c r="O623" s="40"/>
      <c r="P623" s="40"/>
      <c r="Q623" s="40"/>
      <c r="R623" s="40"/>
      <c r="S623" s="40"/>
      <c r="T623" s="40"/>
      <c r="U623" s="40"/>
      <c r="V623" s="40"/>
      <c r="W623" s="41"/>
      <c r="X623" s="41"/>
      <c r="Y623" s="41"/>
      <c r="Z623" s="41"/>
      <c r="AA623" s="41"/>
      <c r="AB623" s="41"/>
      <c r="AC623" s="41"/>
      <c r="AD623" s="41"/>
      <c r="AE623" s="41"/>
      <c r="AF623" s="41"/>
      <c r="AG623" s="41"/>
      <c r="AH623" s="41"/>
      <c r="AI623" s="41"/>
      <c r="AJ623" s="41"/>
      <c r="AK623" s="41"/>
      <c r="AL623" s="41"/>
      <c r="AM623" s="41"/>
      <c r="AN623" s="41"/>
      <c r="AO623" s="41"/>
      <c r="AP623" s="41"/>
      <c r="AQ623" s="41"/>
      <c r="AR623" s="41"/>
      <c r="AS623" s="41"/>
      <c r="AT623" s="41"/>
      <c r="AU623" s="41"/>
      <c r="AV623" s="41"/>
      <c r="AW623" s="41"/>
      <c r="AX623" s="41"/>
      <c r="AY623" s="41"/>
      <c r="AZ623" s="41"/>
      <c r="BA623" s="41"/>
      <c r="BB623" s="41"/>
      <c r="BC623" s="41"/>
      <c r="BD623" s="41"/>
      <c r="BE623" s="41"/>
      <c r="BF623" s="41"/>
      <c r="BG623" s="41"/>
      <c r="BH623" s="41"/>
      <c r="BI623" s="41"/>
      <c r="BJ623" s="41"/>
      <c r="BK623" s="41"/>
      <c r="BL623" s="41"/>
      <c r="BM623" s="41"/>
      <c r="BN623" s="41"/>
      <c r="BO623" s="41"/>
      <c r="BP623" s="41"/>
      <c r="BQ623" s="41"/>
      <c r="BR623" s="41"/>
      <c r="BS623" s="41"/>
      <c r="BT623" s="41"/>
      <c r="BU623" s="41"/>
      <c r="BV623" s="41"/>
      <c r="BW623" s="41"/>
      <c r="BX623" s="41"/>
      <c r="BY623" s="41"/>
      <c r="BZ623" s="40"/>
      <c r="CA623" s="40"/>
      <c r="CB623" s="40"/>
      <c r="CC623" s="40"/>
      <c r="CD623" s="40"/>
      <c r="CE623" s="40"/>
      <c r="CF623" s="40"/>
      <c r="CG623" s="40"/>
      <c r="CH623" s="40"/>
      <c r="CI623" s="40"/>
      <c r="CJ623" s="40"/>
      <c r="CK623" s="40"/>
      <c r="CL623" s="40"/>
      <c r="CM623" s="40"/>
      <c r="CN623" s="40"/>
      <c r="CO623" s="40"/>
      <c r="CP623" s="40"/>
      <c r="CQ623" s="40"/>
      <c r="CR623" s="40"/>
      <c r="CS623" s="40"/>
      <c r="CT623" s="40"/>
      <c r="CU623" s="40"/>
      <c r="CV623" s="40"/>
      <c r="CW623" s="40"/>
      <c r="CX623" s="40"/>
      <c r="CY623" s="40"/>
      <c r="CZ623" s="40"/>
      <c r="DA623" s="40"/>
      <c r="DB623" s="40"/>
      <c r="DC623" s="40"/>
      <c r="DD623" s="40"/>
      <c r="DE623" s="40"/>
      <c r="DF623" s="40"/>
      <c r="DG623" s="40"/>
      <c r="DH623" s="40"/>
      <c r="DI623" s="40"/>
    </row>
    <row r="624" spans="1:113">
      <c r="A624" s="40"/>
      <c r="B624" s="40"/>
      <c r="C624" s="40"/>
      <c r="D624" s="40"/>
      <c r="E624" s="40"/>
      <c r="F624" s="40"/>
      <c r="G624" s="40"/>
      <c r="H624" s="40"/>
      <c r="I624" s="40"/>
      <c r="J624" s="40"/>
      <c r="K624" s="40"/>
      <c r="L624" s="40"/>
      <c r="M624" s="40"/>
      <c r="N624" s="40"/>
      <c r="O624" s="40"/>
      <c r="P624" s="40"/>
      <c r="Q624" s="40"/>
      <c r="R624" s="40"/>
      <c r="S624" s="40"/>
      <c r="T624" s="40"/>
      <c r="U624" s="40"/>
      <c r="V624" s="40"/>
      <c r="W624" s="41"/>
      <c r="X624" s="41"/>
      <c r="Y624" s="41"/>
      <c r="Z624" s="41"/>
      <c r="AA624" s="41"/>
      <c r="AB624" s="41"/>
      <c r="AC624" s="41"/>
      <c r="AD624" s="41"/>
      <c r="AE624" s="41"/>
      <c r="AF624" s="41"/>
      <c r="AG624" s="41"/>
      <c r="AH624" s="41"/>
      <c r="AI624" s="41"/>
      <c r="AJ624" s="41"/>
      <c r="AK624" s="41"/>
      <c r="AL624" s="41"/>
      <c r="AM624" s="41"/>
      <c r="AN624" s="41"/>
      <c r="AO624" s="41"/>
      <c r="AP624" s="41"/>
      <c r="AQ624" s="41"/>
      <c r="AR624" s="41"/>
      <c r="AS624" s="41"/>
      <c r="AT624" s="41"/>
      <c r="AU624" s="41"/>
      <c r="AV624" s="41"/>
      <c r="AW624" s="41"/>
      <c r="AX624" s="41"/>
      <c r="AY624" s="41"/>
      <c r="AZ624" s="41"/>
      <c r="BA624" s="41"/>
      <c r="BB624" s="41"/>
      <c r="BC624" s="41"/>
      <c r="BD624" s="41"/>
      <c r="BE624" s="41"/>
      <c r="BF624" s="41"/>
      <c r="BG624" s="41"/>
      <c r="BH624" s="41"/>
      <c r="BI624" s="41"/>
      <c r="BJ624" s="41"/>
      <c r="BK624" s="41"/>
      <c r="BL624" s="41"/>
      <c r="BM624" s="41"/>
      <c r="BN624" s="41"/>
      <c r="BO624" s="41"/>
      <c r="BP624" s="41"/>
      <c r="BQ624" s="41"/>
      <c r="BR624" s="41"/>
      <c r="BS624" s="41"/>
      <c r="BT624" s="41"/>
      <c r="BU624" s="41"/>
      <c r="BV624" s="41"/>
      <c r="BW624" s="41"/>
      <c r="BX624" s="41"/>
      <c r="BY624" s="41"/>
      <c r="BZ624" s="40"/>
      <c r="CA624" s="40"/>
      <c r="CB624" s="40"/>
      <c r="CC624" s="40"/>
      <c r="CD624" s="40"/>
      <c r="CE624" s="40"/>
      <c r="CF624" s="40"/>
      <c r="CG624" s="40"/>
      <c r="CH624" s="40"/>
      <c r="CI624" s="40"/>
      <c r="CJ624" s="40"/>
      <c r="CK624" s="40"/>
      <c r="CL624" s="40"/>
      <c r="CM624" s="40"/>
      <c r="CN624" s="40"/>
      <c r="CO624" s="40"/>
      <c r="CP624" s="40"/>
      <c r="CQ624" s="40"/>
      <c r="CR624" s="40"/>
      <c r="CS624" s="40"/>
      <c r="CT624" s="40"/>
      <c r="CU624" s="40"/>
      <c r="CV624" s="40"/>
      <c r="CW624" s="40"/>
      <c r="CX624" s="40"/>
      <c r="CY624" s="40"/>
      <c r="CZ624" s="40"/>
      <c r="DA624" s="40"/>
      <c r="DB624" s="40"/>
      <c r="DC624" s="40"/>
      <c r="DD624" s="40"/>
      <c r="DE624" s="40"/>
      <c r="DF624" s="40"/>
      <c r="DG624" s="40"/>
      <c r="DH624" s="40"/>
      <c r="DI624" s="40"/>
    </row>
    <row r="625" spans="1:113">
      <c r="A625" s="40"/>
      <c r="B625" s="40"/>
      <c r="C625" s="40"/>
      <c r="D625" s="40"/>
      <c r="E625" s="40"/>
      <c r="F625" s="40"/>
      <c r="G625" s="40"/>
      <c r="H625" s="40"/>
      <c r="I625" s="40"/>
      <c r="J625" s="40"/>
      <c r="K625" s="40"/>
      <c r="L625" s="40"/>
      <c r="M625" s="40"/>
      <c r="N625" s="40"/>
      <c r="O625" s="40"/>
      <c r="P625" s="40"/>
      <c r="Q625" s="40"/>
      <c r="R625" s="40"/>
      <c r="S625" s="40"/>
      <c r="T625" s="40"/>
      <c r="U625" s="40"/>
      <c r="V625" s="40"/>
      <c r="W625" s="41"/>
      <c r="X625" s="41"/>
      <c r="Y625" s="41"/>
      <c r="Z625" s="41"/>
      <c r="AA625" s="41"/>
      <c r="AB625" s="41"/>
      <c r="AC625" s="41"/>
      <c r="AD625" s="41"/>
      <c r="AE625" s="41"/>
      <c r="AF625" s="41"/>
      <c r="AG625" s="41"/>
      <c r="AH625" s="41"/>
      <c r="AI625" s="41"/>
      <c r="AJ625" s="41"/>
      <c r="AK625" s="41"/>
      <c r="AL625" s="41"/>
      <c r="AM625" s="41"/>
      <c r="AN625" s="41"/>
      <c r="AO625" s="41"/>
      <c r="AP625" s="41"/>
      <c r="AQ625" s="41"/>
      <c r="AR625" s="41"/>
      <c r="AS625" s="41"/>
      <c r="AT625" s="41"/>
      <c r="AU625" s="41"/>
      <c r="AV625" s="41"/>
      <c r="AW625" s="41"/>
      <c r="AX625" s="41"/>
      <c r="AY625" s="41"/>
      <c r="AZ625" s="41"/>
      <c r="BA625" s="41"/>
      <c r="BB625" s="41"/>
      <c r="BC625" s="41"/>
      <c r="BD625" s="41"/>
      <c r="BE625" s="41"/>
      <c r="BF625" s="41"/>
      <c r="BG625" s="41"/>
      <c r="BH625" s="41"/>
      <c r="BI625" s="41"/>
      <c r="BJ625" s="41"/>
      <c r="BK625" s="41"/>
      <c r="BL625" s="41"/>
      <c r="BM625" s="41"/>
      <c r="BN625" s="41"/>
      <c r="BO625" s="41"/>
      <c r="BP625" s="41"/>
      <c r="BQ625" s="41"/>
      <c r="BR625" s="41"/>
      <c r="BS625" s="41"/>
      <c r="BT625" s="41"/>
      <c r="BU625" s="41"/>
      <c r="BV625" s="41"/>
      <c r="BW625" s="41"/>
      <c r="BX625" s="41"/>
      <c r="BY625" s="41"/>
      <c r="BZ625" s="40"/>
      <c r="CA625" s="40"/>
      <c r="CB625" s="40"/>
      <c r="CC625" s="40"/>
      <c r="CD625" s="40"/>
      <c r="CE625" s="40"/>
      <c r="CF625" s="40"/>
      <c r="CG625" s="40"/>
      <c r="CH625" s="40"/>
      <c r="CI625" s="40"/>
      <c r="CJ625" s="40"/>
      <c r="CK625" s="40"/>
      <c r="CL625" s="40"/>
      <c r="CM625" s="40"/>
      <c r="CN625" s="40"/>
      <c r="CO625" s="40"/>
      <c r="CP625" s="40"/>
      <c r="CQ625" s="40"/>
      <c r="CR625" s="40"/>
      <c r="CS625" s="40"/>
      <c r="CT625" s="40"/>
      <c r="CU625" s="40"/>
      <c r="CV625" s="40"/>
      <c r="CW625" s="40"/>
      <c r="CX625" s="40"/>
      <c r="CY625" s="40"/>
      <c r="CZ625" s="40"/>
      <c r="DA625" s="40"/>
      <c r="DB625" s="40"/>
      <c r="DC625" s="40"/>
      <c r="DD625" s="40"/>
      <c r="DE625" s="40"/>
      <c r="DF625" s="40"/>
      <c r="DG625" s="40"/>
      <c r="DH625" s="40"/>
      <c r="DI625" s="40"/>
    </row>
    <row r="626" spans="1:113">
      <c r="A626" s="40"/>
      <c r="B626" s="40"/>
      <c r="C626" s="40"/>
      <c r="D626" s="40"/>
      <c r="E626" s="40"/>
      <c r="F626" s="40"/>
      <c r="G626" s="40"/>
      <c r="H626" s="40"/>
      <c r="I626" s="40"/>
      <c r="J626" s="40"/>
      <c r="K626" s="40"/>
      <c r="L626" s="40"/>
      <c r="M626" s="40"/>
      <c r="N626" s="40"/>
      <c r="O626" s="40"/>
      <c r="P626" s="40"/>
      <c r="Q626" s="40"/>
      <c r="R626" s="40"/>
      <c r="S626" s="40"/>
      <c r="T626" s="40"/>
      <c r="U626" s="40"/>
      <c r="V626" s="40"/>
      <c r="W626" s="41"/>
      <c r="X626" s="41"/>
      <c r="Y626" s="41"/>
      <c r="Z626" s="41"/>
      <c r="AA626" s="41"/>
      <c r="AB626" s="41"/>
      <c r="AC626" s="41"/>
      <c r="AD626" s="41"/>
      <c r="AE626" s="41"/>
      <c r="AF626" s="41"/>
      <c r="AG626" s="41"/>
      <c r="AH626" s="41"/>
      <c r="AI626" s="41"/>
      <c r="AJ626" s="41"/>
      <c r="AK626" s="41"/>
      <c r="AL626" s="41"/>
      <c r="AM626" s="41"/>
      <c r="AN626" s="41"/>
      <c r="AO626" s="41"/>
      <c r="AP626" s="41"/>
      <c r="AQ626" s="41"/>
      <c r="AR626" s="41"/>
      <c r="AS626" s="41"/>
      <c r="AT626" s="41"/>
      <c r="AU626" s="41"/>
      <c r="AV626" s="41"/>
      <c r="AW626" s="41"/>
      <c r="AX626" s="41"/>
      <c r="AY626" s="41"/>
      <c r="AZ626" s="41"/>
      <c r="BA626" s="41"/>
      <c r="BB626" s="41"/>
      <c r="BC626" s="41"/>
      <c r="BD626" s="41"/>
      <c r="BE626" s="41"/>
      <c r="BF626" s="41"/>
      <c r="BG626" s="41"/>
      <c r="BH626" s="41"/>
      <c r="BI626" s="41"/>
      <c r="BJ626" s="41"/>
      <c r="BK626" s="41"/>
      <c r="BL626" s="41"/>
      <c r="BM626" s="41"/>
      <c r="BN626" s="41"/>
      <c r="BO626" s="41"/>
      <c r="BP626" s="41"/>
      <c r="BQ626" s="41"/>
      <c r="BR626" s="41"/>
      <c r="BS626" s="41"/>
      <c r="BT626" s="41"/>
      <c r="BU626" s="41"/>
      <c r="BV626" s="41"/>
      <c r="BW626" s="41"/>
      <c r="BX626" s="41"/>
      <c r="BY626" s="41"/>
      <c r="BZ626" s="40"/>
      <c r="CA626" s="40"/>
      <c r="CB626" s="40"/>
      <c r="CC626" s="40"/>
      <c r="CD626" s="40"/>
      <c r="CE626" s="40"/>
      <c r="CF626" s="40"/>
      <c r="CG626" s="40"/>
      <c r="CH626" s="40"/>
      <c r="CI626" s="40"/>
      <c r="CJ626" s="40"/>
      <c r="CK626" s="40"/>
      <c r="CL626" s="40"/>
      <c r="CM626" s="40"/>
      <c r="CN626" s="40"/>
      <c r="CO626" s="40"/>
      <c r="CP626" s="40"/>
      <c r="CQ626" s="40"/>
      <c r="CR626" s="40"/>
      <c r="CS626" s="40"/>
      <c r="CT626" s="40"/>
      <c r="CU626" s="40"/>
      <c r="CV626" s="40"/>
      <c r="CW626" s="40"/>
      <c r="CX626" s="40"/>
      <c r="CY626" s="40"/>
      <c r="CZ626" s="40"/>
      <c r="DA626" s="40"/>
      <c r="DB626" s="40"/>
      <c r="DC626" s="40"/>
      <c r="DD626" s="40"/>
      <c r="DE626" s="40"/>
      <c r="DF626" s="40"/>
      <c r="DG626" s="40"/>
      <c r="DH626" s="40"/>
      <c r="DI626" s="40"/>
    </row>
    <row r="627" spans="1:113">
      <c r="A627" s="40"/>
      <c r="B627" s="40"/>
      <c r="C627" s="40"/>
      <c r="D627" s="40"/>
      <c r="E627" s="40"/>
      <c r="F627" s="40"/>
      <c r="G627" s="40"/>
      <c r="H627" s="40"/>
      <c r="I627" s="40"/>
      <c r="J627" s="40"/>
      <c r="K627" s="40"/>
      <c r="L627" s="40"/>
      <c r="M627" s="40"/>
      <c r="N627" s="40"/>
      <c r="O627" s="40"/>
      <c r="P627" s="40"/>
      <c r="Q627" s="40"/>
      <c r="R627" s="40"/>
      <c r="S627" s="40"/>
      <c r="T627" s="40"/>
      <c r="U627" s="40"/>
      <c r="V627" s="40"/>
      <c r="W627" s="41"/>
      <c r="X627" s="41"/>
      <c r="Y627" s="41"/>
      <c r="Z627" s="41"/>
      <c r="AA627" s="41"/>
      <c r="AB627" s="41"/>
      <c r="AC627" s="41"/>
      <c r="AD627" s="41"/>
      <c r="AE627" s="41"/>
      <c r="AF627" s="41"/>
      <c r="AG627" s="41"/>
      <c r="AH627" s="41"/>
      <c r="AI627" s="41"/>
      <c r="AJ627" s="41"/>
      <c r="AK627" s="41"/>
      <c r="AL627" s="41"/>
      <c r="AM627" s="41"/>
      <c r="AN627" s="41"/>
      <c r="AO627" s="41"/>
      <c r="AP627" s="41"/>
      <c r="AQ627" s="41"/>
      <c r="AR627" s="41"/>
      <c r="AS627" s="41"/>
      <c r="AT627" s="41"/>
      <c r="AU627" s="41"/>
      <c r="AV627" s="41"/>
      <c r="AW627" s="41"/>
      <c r="AX627" s="41"/>
      <c r="AY627" s="41"/>
      <c r="AZ627" s="41"/>
      <c r="BA627" s="41"/>
      <c r="BB627" s="41"/>
      <c r="BC627" s="41"/>
      <c r="BD627" s="41"/>
      <c r="BE627" s="41"/>
      <c r="BF627" s="41"/>
      <c r="BG627" s="41"/>
      <c r="BH627" s="41"/>
      <c r="BI627" s="41"/>
      <c r="BJ627" s="41"/>
      <c r="BK627" s="41"/>
      <c r="BL627" s="41"/>
      <c r="BM627" s="41"/>
      <c r="BN627" s="41"/>
      <c r="BO627" s="41"/>
      <c r="BP627" s="41"/>
      <c r="BQ627" s="41"/>
      <c r="BR627" s="41"/>
      <c r="BS627" s="41"/>
      <c r="BT627" s="41"/>
      <c r="BU627" s="41"/>
      <c r="BV627" s="41"/>
      <c r="BW627" s="41"/>
      <c r="BX627" s="41"/>
      <c r="BY627" s="41"/>
      <c r="BZ627" s="40"/>
      <c r="CA627" s="40"/>
      <c r="CB627" s="40"/>
      <c r="CC627" s="40"/>
      <c r="CD627" s="40"/>
      <c r="CE627" s="40"/>
      <c r="CF627" s="40"/>
      <c r="CG627" s="40"/>
      <c r="CH627" s="40"/>
      <c r="CI627" s="40"/>
      <c r="CJ627" s="40"/>
      <c r="CK627" s="40"/>
      <c r="CL627" s="40"/>
      <c r="CM627" s="40"/>
      <c r="CN627" s="40"/>
      <c r="CO627" s="40"/>
      <c r="CP627" s="40"/>
      <c r="CQ627" s="40"/>
      <c r="CR627" s="40"/>
      <c r="CS627" s="40"/>
      <c r="CT627" s="40"/>
      <c r="CU627" s="40"/>
      <c r="CV627" s="40"/>
      <c r="CW627" s="40"/>
      <c r="CX627" s="40"/>
      <c r="CY627" s="40"/>
      <c r="CZ627" s="40"/>
      <c r="DA627" s="40"/>
      <c r="DB627" s="40"/>
      <c r="DC627" s="40"/>
      <c r="DD627" s="40"/>
      <c r="DE627" s="40"/>
      <c r="DF627" s="40"/>
      <c r="DG627" s="40"/>
      <c r="DH627" s="40"/>
      <c r="DI627" s="40"/>
    </row>
    <row r="628" spans="1:113">
      <c r="A628" s="40"/>
      <c r="B628" s="40"/>
      <c r="C628" s="40"/>
      <c r="D628" s="40"/>
      <c r="E628" s="40"/>
      <c r="F628" s="40"/>
      <c r="G628" s="40"/>
      <c r="H628" s="40"/>
      <c r="I628" s="40"/>
      <c r="J628" s="40"/>
      <c r="K628" s="40"/>
      <c r="L628" s="40"/>
      <c r="M628" s="40"/>
      <c r="N628" s="40"/>
      <c r="O628" s="40"/>
      <c r="P628" s="40"/>
      <c r="Q628" s="40"/>
      <c r="R628" s="40"/>
      <c r="S628" s="40"/>
      <c r="T628" s="40"/>
      <c r="U628" s="40"/>
      <c r="V628" s="40"/>
      <c r="W628" s="41"/>
      <c r="X628" s="41"/>
      <c r="Y628" s="41"/>
      <c r="Z628" s="41"/>
      <c r="AA628" s="41"/>
      <c r="AB628" s="41"/>
      <c r="AC628" s="41"/>
      <c r="AD628" s="41"/>
      <c r="AE628" s="41"/>
      <c r="AF628" s="41"/>
      <c r="AG628" s="41"/>
      <c r="AH628" s="41"/>
      <c r="AI628" s="41"/>
      <c r="AJ628" s="41"/>
      <c r="AK628" s="41"/>
      <c r="AL628" s="41"/>
      <c r="AM628" s="41"/>
      <c r="AN628" s="41"/>
      <c r="AO628" s="41"/>
      <c r="AP628" s="41"/>
      <c r="AQ628" s="41"/>
      <c r="AR628" s="41"/>
      <c r="AS628" s="41"/>
      <c r="AT628" s="41"/>
      <c r="AU628" s="41"/>
      <c r="AV628" s="41"/>
      <c r="AW628" s="41"/>
      <c r="AX628" s="41"/>
      <c r="AY628" s="41"/>
      <c r="AZ628" s="41"/>
      <c r="BA628" s="41"/>
      <c r="BB628" s="41"/>
      <c r="BC628" s="41"/>
      <c r="BD628" s="41"/>
      <c r="BE628" s="41"/>
      <c r="BF628" s="41"/>
      <c r="BG628" s="41"/>
      <c r="BH628" s="41"/>
      <c r="BI628" s="41"/>
      <c r="BJ628" s="41"/>
      <c r="BK628" s="41"/>
      <c r="BL628" s="41"/>
      <c r="BM628" s="41"/>
      <c r="BN628" s="41"/>
      <c r="BO628" s="41"/>
      <c r="BP628" s="41"/>
      <c r="BQ628" s="41"/>
      <c r="BR628" s="41"/>
      <c r="BS628" s="41"/>
      <c r="BT628" s="41"/>
      <c r="BU628" s="41"/>
      <c r="BV628" s="41"/>
      <c r="BW628" s="41"/>
      <c r="BX628" s="41"/>
      <c r="BY628" s="41"/>
      <c r="BZ628" s="40"/>
      <c r="CA628" s="40"/>
      <c r="CB628" s="40"/>
      <c r="CC628" s="40"/>
      <c r="CD628" s="40"/>
      <c r="CE628" s="40"/>
      <c r="CF628" s="40"/>
      <c r="CG628" s="40"/>
      <c r="CH628" s="40"/>
      <c r="CI628" s="40"/>
      <c r="CJ628" s="40"/>
      <c r="CK628" s="40"/>
      <c r="CL628" s="40"/>
      <c r="CM628" s="40"/>
      <c r="CN628" s="40"/>
      <c r="CO628" s="40"/>
      <c r="CP628" s="40"/>
      <c r="CQ628" s="40"/>
      <c r="CR628" s="40"/>
      <c r="CS628" s="40"/>
      <c r="CT628" s="40"/>
      <c r="CU628" s="40"/>
      <c r="CV628" s="40"/>
      <c r="CW628" s="40"/>
      <c r="CX628" s="40"/>
      <c r="CY628" s="40"/>
      <c r="CZ628" s="40"/>
      <c r="DA628" s="40"/>
      <c r="DB628" s="40"/>
      <c r="DC628" s="40"/>
      <c r="DD628" s="40"/>
      <c r="DE628" s="40"/>
      <c r="DF628" s="40"/>
      <c r="DG628" s="40"/>
      <c r="DH628" s="40"/>
      <c r="DI628" s="40"/>
    </row>
    <row r="629" spans="1:113">
      <c r="A629" s="40"/>
      <c r="B629" s="40"/>
      <c r="C629" s="40"/>
      <c r="D629" s="40"/>
      <c r="E629" s="40"/>
      <c r="F629" s="40"/>
      <c r="G629" s="40"/>
      <c r="H629" s="40"/>
      <c r="I629" s="40"/>
      <c r="J629" s="40"/>
      <c r="K629" s="40"/>
      <c r="L629" s="40"/>
      <c r="M629" s="40"/>
      <c r="N629" s="40"/>
      <c r="O629" s="40"/>
      <c r="P629" s="40"/>
      <c r="Q629" s="40"/>
      <c r="R629" s="40"/>
      <c r="S629" s="40"/>
      <c r="T629" s="40"/>
      <c r="U629" s="40"/>
      <c r="V629" s="40"/>
      <c r="W629" s="41"/>
      <c r="X629" s="41"/>
      <c r="Y629" s="41"/>
      <c r="Z629" s="41"/>
      <c r="AA629" s="41"/>
      <c r="AB629" s="41"/>
      <c r="AC629" s="41"/>
      <c r="AD629" s="41"/>
      <c r="AE629" s="41"/>
      <c r="AF629" s="41"/>
      <c r="AG629" s="41"/>
      <c r="AH629" s="41"/>
      <c r="AI629" s="41"/>
      <c r="AJ629" s="41"/>
      <c r="AK629" s="41"/>
      <c r="AL629" s="41"/>
      <c r="AM629" s="41"/>
      <c r="AN629" s="41"/>
      <c r="AO629" s="41"/>
      <c r="AP629" s="41"/>
      <c r="AQ629" s="41"/>
      <c r="AR629" s="41"/>
      <c r="AS629" s="41"/>
      <c r="AT629" s="41"/>
      <c r="AU629" s="41"/>
      <c r="AV629" s="41"/>
      <c r="AW629" s="41"/>
      <c r="AX629" s="41"/>
      <c r="AY629" s="41"/>
      <c r="AZ629" s="41"/>
      <c r="BA629" s="41"/>
      <c r="BB629" s="41"/>
      <c r="BC629" s="41"/>
      <c r="BD629" s="41"/>
      <c r="BE629" s="41"/>
      <c r="BF629" s="41"/>
      <c r="BG629" s="41"/>
      <c r="BH629" s="41"/>
      <c r="BI629" s="41"/>
      <c r="BJ629" s="41"/>
      <c r="BK629" s="41"/>
      <c r="BL629" s="41"/>
      <c r="BM629" s="41"/>
      <c r="BN629" s="41"/>
      <c r="BO629" s="41"/>
      <c r="BP629" s="41"/>
      <c r="BQ629" s="41"/>
      <c r="BR629" s="41"/>
      <c r="BS629" s="41"/>
      <c r="BT629" s="41"/>
      <c r="BU629" s="41"/>
      <c r="BV629" s="41"/>
      <c r="BW629" s="41"/>
      <c r="BX629" s="41"/>
      <c r="BY629" s="41"/>
      <c r="BZ629" s="40"/>
      <c r="CA629" s="40"/>
      <c r="CB629" s="40"/>
      <c r="CC629" s="40"/>
      <c r="CD629" s="40"/>
      <c r="CE629" s="40"/>
      <c r="CF629" s="40"/>
      <c r="CG629" s="40"/>
      <c r="CH629" s="40"/>
      <c r="CI629" s="40"/>
      <c r="CJ629" s="40"/>
      <c r="CK629" s="40"/>
      <c r="CL629" s="40"/>
      <c r="CM629" s="40"/>
      <c r="CN629" s="40"/>
      <c r="CO629" s="40"/>
      <c r="CP629" s="40"/>
      <c r="CQ629" s="40"/>
      <c r="CR629" s="40"/>
      <c r="CS629" s="40"/>
      <c r="CT629" s="40"/>
      <c r="CU629" s="40"/>
      <c r="CV629" s="40"/>
      <c r="CW629" s="40"/>
      <c r="CX629" s="40"/>
      <c r="CY629" s="40"/>
      <c r="CZ629" s="40"/>
      <c r="DA629" s="40"/>
      <c r="DB629" s="40"/>
      <c r="DC629" s="40"/>
      <c r="DD629" s="40"/>
      <c r="DE629" s="40"/>
      <c r="DF629" s="40"/>
      <c r="DG629" s="40"/>
      <c r="DH629" s="40"/>
      <c r="DI629" s="40"/>
    </row>
    <row r="630" spans="1:113">
      <c r="A630" s="40"/>
      <c r="B630" s="40"/>
      <c r="C630" s="40"/>
      <c r="D630" s="40"/>
      <c r="E630" s="40"/>
      <c r="F630" s="40"/>
      <c r="G630" s="40"/>
      <c r="H630" s="40"/>
      <c r="I630" s="40"/>
      <c r="J630" s="40"/>
      <c r="K630" s="40"/>
      <c r="L630" s="40"/>
      <c r="M630" s="40"/>
      <c r="N630" s="40"/>
      <c r="O630" s="40"/>
      <c r="P630" s="40"/>
      <c r="Q630" s="40"/>
      <c r="R630" s="40"/>
      <c r="S630" s="40"/>
      <c r="T630" s="40"/>
      <c r="U630" s="40"/>
      <c r="V630" s="40"/>
      <c r="W630" s="41"/>
      <c r="X630" s="41"/>
      <c r="Y630" s="41"/>
      <c r="Z630" s="41"/>
      <c r="AA630" s="41"/>
      <c r="AB630" s="41"/>
      <c r="AC630" s="41"/>
      <c r="AD630" s="41"/>
      <c r="AE630" s="41"/>
      <c r="AF630" s="41"/>
      <c r="AG630" s="41"/>
      <c r="AH630" s="41"/>
      <c r="AI630" s="41"/>
      <c r="AJ630" s="41"/>
      <c r="AK630" s="41"/>
      <c r="AL630" s="41"/>
      <c r="AM630" s="41"/>
      <c r="AN630" s="41"/>
      <c r="AO630" s="41"/>
      <c r="AP630" s="41"/>
      <c r="AQ630" s="41"/>
      <c r="AR630" s="41"/>
      <c r="AS630" s="41"/>
      <c r="AT630" s="41"/>
      <c r="AU630" s="41"/>
      <c r="AV630" s="41"/>
      <c r="AW630" s="41"/>
      <c r="AX630" s="41"/>
      <c r="AY630" s="41"/>
      <c r="AZ630" s="41"/>
      <c r="BA630" s="41"/>
      <c r="BB630" s="41"/>
      <c r="BC630" s="41"/>
      <c r="BD630" s="41"/>
      <c r="BE630" s="41"/>
      <c r="BF630" s="41"/>
      <c r="BG630" s="41"/>
      <c r="BH630" s="41"/>
      <c r="BI630" s="41"/>
      <c r="BJ630" s="41"/>
      <c r="BK630" s="41"/>
      <c r="BL630" s="41"/>
      <c r="BM630" s="41"/>
      <c r="BN630" s="41"/>
      <c r="BO630" s="41"/>
      <c r="BP630" s="41"/>
      <c r="BQ630" s="41"/>
      <c r="BR630" s="41"/>
      <c r="BS630" s="41"/>
      <c r="BT630" s="41"/>
      <c r="BU630" s="41"/>
      <c r="BV630" s="41"/>
      <c r="BW630" s="41"/>
      <c r="BX630" s="41"/>
      <c r="BY630" s="41"/>
      <c r="BZ630" s="40"/>
      <c r="CA630" s="40"/>
      <c r="CB630" s="40"/>
      <c r="CC630" s="40"/>
      <c r="CD630" s="40"/>
      <c r="CE630" s="40"/>
      <c r="CF630" s="40"/>
      <c r="CG630" s="40"/>
      <c r="CH630" s="40"/>
      <c r="CI630" s="40"/>
      <c r="CJ630" s="40"/>
      <c r="CK630" s="40"/>
      <c r="CL630" s="40"/>
      <c r="CM630" s="40"/>
      <c r="CN630" s="40"/>
      <c r="CO630" s="40"/>
      <c r="CP630" s="40"/>
      <c r="CQ630" s="40"/>
      <c r="CR630" s="40"/>
      <c r="CS630" s="40"/>
      <c r="CT630" s="40"/>
      <c r="CU630" s="40"/>
      <c r="CV630" s="40"/>
      <c r="CW630" s="40"/>
      <c r="CX630" s="40"/>
      <c r="CY630" s="40"/>
      <c r="CZ630" s="40"/>
      <c r="DA630" s="40"/>
      <c r="DB630" s="40"/>
      <c r="DC630" s="40"/>
      <c r="DD630" s="40"/>
      <c r="DE630" s="40"/>
      <c r="DF630" s="40"/>
      <c r="DG630" s="40"/>
      <c r="DH630" s="40"/>
      <c r="DI630" s="40"/>
    </row>
    <row r="631" spans="1:113">
      <c r="A631" s="40"/>
      <c r="B631" s="40"/>
      <c r="C631" s="40"/>
      <c r="D631" s="40"/>
      <c r="E631" s="40"/>
      <c r="F631" s="40"/>
      <c r="G631" s="40"/>
      <c r="H631" s="40"/>
      <c r="I631" s="40"/>
      <c r="J631" s="40"/>
      <c r="K631" s="40"/>
      <c r="L631" s="40"/>
      <c r="M631" s="40"/>
      <c r="N631" s="40"/>
      <c r="O631" s="40"/>
      <c r="P631" s="40"/>
      <c r="Q631" s="40"/>
      <c r="R631" s="40"/>
      <c r="S631" s="40"/>
      <c r="T631" s="40"/>
      <c r="U631" s="40"/>
      <c r="V631" s="40"/>
      <c r="W631" s="41"/>
      <c r="X631" s="41"/>
      <c r="Y631" s="41"/>
      <c r="Z631" s="41"/>
      <c r="AA631" s="41"/>
      <c r="AB631" s="41"/>
      <c r="AC631" s="41"/>
      <c r="AD631" s="41"/>
      <c r="AE631" s="41"/>
      <c r="AF631" s="41"/>
      <c r="AG631" s="41"/>
      <c r="AH631" s="41"/>
      <c r="AI631" s="41"/>
      <c r="AJ631" s="41"/>
      <c r="AK631" s="41"/>
      <c r="AL631" s="41"/>
      <c r="AM631" s="41"/>
      <c r="AN631" s="41"/>
      <c r="AO631" s="41"/>
      <c r="AP631" s="41"/>
      <c r="AQ631" s="41"/>
      <c r="AR631" s="41"/>
      <c r="AS631" s="41"/>
      <c r="AT631" s="41"/>
      <c r="AU631" s="41"/>
      <c r="AV631" s="41"/>
      <c r="AW631" s="41"/>
      <c r="AX631" s="41"/>
      <c r="AY631" s="41"/>
      <c r="AZ631" s="41"/>
      <c r="BA631" s="41"/>
      <c r="BB631" s="41"/>
      <c r="BC631" s="41"/>
      <c r="BD631" s="41"/>
      <c r="BE631" s="41"/>
      <c r="BF631" s="41"/>
      <c r="BG631" s="41"/>
      <c r="BH631" s="41"/>
      <c r="BI631" s="41"/>
      <c r="BJ631" s="41"/>
      <c r="BK631" s="41"/>
      <c r="BL631" s="41"/>
      <c r="BM631" s="41"/>
      <c r="BN631" s="41"/>
      <c r="BO631" s="41"/>
      <c r="BP631" s="41"/>
      <c r="BQ631" s="41"/>
      <c r="BR631" s="41"/>
      <c r="BS631" s="41"/>
      <c r="BT631" s="41"/>
      <c r="BU631" s="41"/>
      <c r="BV631" s="41"/>
      <c r="BW631" s="41"/>
      <c r="BX631" s="41"/>
      <c r="BY631" s="41"/>
      <c r="BZ631" s="40"/>
      <c r="CA631" s="40"/>
      <c r="CB631" s="40"/>
      <c r="CC631" s="40"/>
      <c r="CD631" s="40"/>
      <c r="CE631" s="40"/>
      <c r="CF631" s="40"/>
      <c r="CG631" s="40"/>
      <c r="CH631" s="40"/>
      <c r="CI631" s="40"/>
      <c r="CJ631" s="40"/>
      <c r="CK631" s="40"/>
      <c r="CL631" s="40"/>
      <c r="CM631" s="40"/>
      <c r="CN631" s="40"/>
      <c r="CO631" s="40"/>
      <c r="CP631" s="40"/>
      <c r="CQ631" s="40"/>
      <c r="CR631" s="40"/>
      <c r="CS631" s="40"/>
      <c r="CT631" s="40"/>
      <c r="CU631" s="40"/>
      <c r="CV631" s="40"/>
      <c r="CW631" s="40"/>
      <c r="CX631" s="40"/>
      <c r="CY631" s="40"/>
      <c r="CZ631" s="40"/>
      <c r="DA631" s="40"/>
      <c r="DB631" s="40"/>
      <c r="DC631" s="40"/>
      <c r="DD631" s="40"/>
      <c r="DE631" s="40"/>
      <c r="DF631" s="40"/>
      <c r="DG631" s="40"/>
      <c r="DH631" s="40"/>
      <c r="DI631" s="40"/>
    </row>
    <row r="632" spans="1:113">
      <c r="A632" s="40"/>
      <c r="B632" s="40"/>
      <c r="C632" s="40"/>
      <c r="D632" s="40"/>
      <c r="E632" s="40"/>
      <c r="F632" s="40"/>
      <c r="G632" s="40"/>
      <c r="H632" s="40"/>
      <c r="I632" s="40"/>
      <c r="J632" s="40"/>
      <c r="K632" s="40"/>
      <c r="L632" s="40"/>
      <c r="M632" s="40"/>
      <c r="N632" s="40"/>
      <c r="O632" s="40"/>
      <c r="P632" s="40"/>
      <c r="Q632" s="40"/>
      <c r="R632" s="40"/>
      <c r="S632" s="40"/>
      <c r="T632" s="40"/>
      <c r="U632" s="40"/>
      <c r="V632" s="40"/>
      <c r="W632" s="41"/>
      <c r="X632" s="41"/>
      <c r="Y632" s="41"/>
      <c r="Z632" s="41"/>
      <c r="AA632" s="41"/>
      <c r="AB632" s="41"/>
      <c r="AC632" s="41"/>
      <c r="AD632" s="41"/>
      <c r="AE632" s="41"/>
      <c r="AF632" s="41"/>
      <c r="AG632" s="41"/>
      <c r="AH632" s="41"/>
      <c r="AI632" s="41"/>
      <c r="AJ632" s="41"/>
      <c r="AK632" s="41"/>
      <c r="AL632" s="41"/>
      <c r="AM632" s="41"/>
      <c r="AN632" s="41"/>
      <c r="AO632" s="41"/>
      <c r="AP632" s="41"/>
      <c r="AQ632" s="41"/>
      <c r="AR632" s="41"/>
      <c r="AS632" s="41"/>
      <c r="AT632" s="41"/>
      <c r="AU632" s="41"/>
      <c r="AV632" s="41"/>
      <c r="AW632" s="41"/>
      <c r="AX632" s="41"/>
      <c r="AY632" s="41"/>
      <c r="AZ632" s="41"/>
      <c r="BA632" s="41"/>
      <c r="BB632" s="41"/>
      <c r="BC632" s="41"/>
      <c r="BD632" s="41"/>
      <c r="BE632" s="41"/>
      <c r="BF632" s="41"/>
      <c r="BG632" s="41"/>
      <c r="BH632" s="41"/>
      <c r="BI632" s="41"/>
      <c r="BJ632" s="41"/>
      <c r="BK632" s="41"/>
      <c r="BL632" s="41"/>
      <c r="BM632" s="41"/>
      <c r="BN632" s="41"/>
      <c r="BO632" s="41"/>
      <c r="BP632" s="41"/>
      <c r="BQ632" s="41"/>
      <c r="BR632" s="41"/>
      <c r="BS632" s="41"/>
      <c r="BT632" s="41"/>
      <c r="BU632" s="41"/>
      <c r="BV632" s="41"/>
      <c r="BW632" s="41"/>
      <c r="BX632" s="41"/>
      <c r="BY632" s="41"/>
      <c r="BZ632" s="40"/>
      <c r="CA632" s="40"/>
      <c r="CB632" s="40"/>
      <c r="CC632" s="40"/>
      <c r="CD632" s="40"/>
      <c r="CE632" s="40"/>
      <c r="CF632" s="40"/>
      <c r="CG632" s="40"/>
      <c r="CH632" s="40"/>
      <c r="CI632" s="40"/>
      <c r="CJ632" s="40"/>
      <c r="CK632" s="40"/>
      <c r="CL632" s="40"/>
      <c r="CM632" s="40"/>
      <c r="CN632" s="40"/>
      <c r="CO632" s="40"/>
      <c r="CP632" s="40"/>
      <c r="CQ632" s="40"/>
      <c r="CR632" s="40"/>
      <c r="CS632" s="40"/>
      <c r="CT632" s="40"/>
      <c r="CU632" s="40"/>
      <c r="CV632" s="40"/>
      <c r="CW632" s="40"/>
      <c r="CX632" s="40"/>
      <c r="CY632" s="40"/>
      <c r="CZ632" s="40"/>
      <c r="DA632" s="40"/>
      <c r="DB632" s="40"/>
      <c r="DC632" s="40"/>
      <c r="DD632" s="40"/>
      <c r="DE632" s="40"/>
      <c r="DF632" s="40"/>
      <c r="DG632" s="40"/>
      <c r="DH632" s="40"/>
      <c r="DI632" s="40"/>
    </row>
    <row r="633" spans="1:113">
      <c r="A633" s="40"/>
      <c r="B633" s="40"/>
      <c r="C633" s="40"/>
      <c r="D633" s="40"/>
      <c r="E633" s="40"/>
      <c r="F633" s="40"/>
      <c r="G633" s="40"/>
      <c r="H633" s="40"/>
      <c r="I633" s="40"/>
      <c r="J633" s="40"/>
      <c r="K633" s="40"/>
      <c r="L633" s="40"/>
      <c r="M633" s="40"/>
      <c r="N633" s="40"/>
      <c r="O633" s="40"/>
      <c r="P633" s="40"/>
      <c r="Q633" s="40"/>
      <c r="R633" s="40"/>
      <c r="S633" s="40"/>
      <c r="T633" s="40"/>
      <c r="U633" s="40"/>
      <c r="V633" s="40"/>
      <c r="W633" s="41"/>
      <c r="X633" s="41"/>
      <c r="Y633" s="41"/>
      <c r="Z633" s="41"/>
      <c r="AA633" s="41"/>
      <c r="AB633" s="41"/>
      <c r="AC633" s="41"/>
      <c r="AD633" s="41"/>
      <c r="AE633" s="41"/>
      <c r="AF633" s="41"/>
      <c r="AG633" s="41"/>
      <c r="AH633" s="41"/>
      <c r="AI633" s="41"/>
      <c r="AJ633" s="41"/>
      <c r="AK633" s="41"/>
      <c r="AL633" s="41"/>
      <c r="AM633" s="41"/>
      <c r="AN633" s="41"/>
      <c r="AO633" s="41"/>
      <c r="AP633" s="41"/>
      <c r="AQ633" s="41"/>
      <c r="AR633" s="41"/>
      <c r="AS633" s="41"/>
      <c r="AT633" s="41"/>
      <c r="AU633" s="41"/>
      <c r="AV633" s="41"/>
      <c r="AW633" s="41"/>
      <c r="AX633" s="41"/>
      <c r="AY633" s="41"/>
      <c r="AZ633" s="41"/>
      <c r="BA633" s="41"/>
      <c r="BB633" s="41"/>
      <c r="BC633" s="41"/>
      <c r="BD633" s="41"/>
      <c r="BE633" s="41"/>
      <c r="BF633" s="41"/>
      <c r="BG633" s="41"/>
      <c r="BH633" s="41"/>
      <c r="BI633" s="41"/>
      <c r="BJ633" s="41"/>
      <c r="BK633" s="41"/>
      <c r="BL633" s="41"/>
      <c r="BM633" s="41"/>
      <c r="BN633" s="41"/>
      <c r="BO633" s="41"/>
      <c r="BP633" s="41"/>
      <c r="BQ633" s="41"/>
      <c r="BR633" s="41"/>
      <c r="BS633" s="41"/>
      <c r="BT633" s="41"/>
      <c r="BU633" s="41"/>
      <c r="BV633" s="41"/>
      <c r="BW633" s="41"/>
      <c r="BX633" s="41"/>
      <c r="BY633" s="41"/>
      <c r="BZ633" s="40"/>
      <c r="CA633" s="40"/>
      <c r="CB633" s="40"/>
      <c r="CC633" s="40"/>
      <c r="CD633" s="40"/>
      <c r="CE633" s="40"/>
      <c r="CF633" s="40"/>
      <c r="CG633" s="40"/>
      <c r="CH633" s="40"/>
      <c r="CI633" s="40"/>
      <c r="CJ633" s="40"/>
      <c r="CK633" s="40"/>
      <c r="CL633" s="40"/>
      <c r="CM633" s="40"/>
      <c r="CN633" s="40"/>
      <c r="CO633" s="40"/>
      <c r="CP633" s="40"/>
      <c r="CQ633" s="40"/>
      <c r="CR633" s="40"/>
      <c r="CS633" s="40"/>
      <c r="CT633" s="40"/>
      <c r="CU633" s="40"/>
      <c r="CV633" s="40"/>
      <c r="CW633" s="40"/>
      <c r="CX633" s="40"/>
      <c r="CY633" s="40"/>
      <c r="CZ633" s="40"/>
      <c r="DA633" s="40"/>
      <c r="DB633" s="40"/>
      <c r="DC633" s="40"/>
      <c r="DD633" s="40"/>
      <c r="DE633" s="40"/>
      <c r="DF633" s="40"/>
      <c r="DG633" s="40"/>
      <c r="DH633" s="40"/>
      <c r="DI633" s="40"/>
    </row>
    <row r="634" spans="1:113">
      <c r="A634" s="40"/>
      <c r="B634" s="40"/>
      <c r="C634" s="40"/>
      <c r="D634" s="40"/>
      <c r="E634" s="40"/>
      <c r="F634" s="40"/>
      <c r="G634" s="40"/>
      <c r="H634" s="40"/>
      <c r="I634" s="40"/>
      <c r="J634" s="40"/>
      <c r="K634" s="40"/>
      <c r="L634" s="40"/>
      <c r="M634" s="40"/>
      <c r="N634" s="40"/>
      <c r="O634" s="40"/>
      <c r="P634" s="40"/>
      <c r="Q634" s="40"/>
      <c r="R634" s="40"/>
      <c r="S634" s="40"/>
      <c r="T634" s="40"/>
      <c r="U634" s="40"/>
      <c r="V634" s="40"/>
      <c r="W634" s="41"/>
      <c r="X634" s="41"/>
      <c r="Y634" s="41"/>
      <c r="Z634" s="41"/>
      <c r="AA634" s="41"/>
      <c r="AB634" s="41"/>
      <c r="AC634" s="41"/>
      <c r="AD634" s="41"/>
      <c r="AE634" s="41"/>
      <c r="AF634" s="41"/>
      <c r="AG634" s="41"/>
      <c r="AH634" s="41"/>
      <c r="AI634" s="41"/>
      <c r="AJ634" s="41"/>
      <c r="AK634" s="41"/>
      <c r="AL634" s="41"/>
      <c r="AM634" s="41"/>
      <c r="AN634" s="41"/>
      <c r="AO634" s="41"/>
      <c r="AP634" s="41"/>
      <c r="AQ634" s="41"/>
      <c r="AR634" s="41"/>
      <c r="AS634" s="41"/>
      <c r="AT634" s="41"/>
      <c r="AU634" s="41"/>
      <c r="AV634" s="41"/>
      <c r="AW634" s="41"/>
      <c r="AX634" s="41"/>
      <c r="AY634" s="41"/>
      <c r="AZ634" s="41"/>
      <c r="BA634" s="41"/>
      <c r="BB634" s="41"/>
      <c r="BC634" s="41"/>
      <c r="BD634" s="41"/>
      <c r="BE634" s="41"/>
      <c r="BF634" s="41"/>
      <c r="BG634" s="41"/>
      <c r="BH634" s="41"/>
      <c r="BI634" s="41"/>
      <c r="BJ634" s="41"/>
      <c r="BK634" s="41"/>
      <c r="BL634" s="41"/>
      <c r="BM634" s="41"/>
      <c r="BN634" s="41"/>
      <c r="BO634" s="41"/>
      <c r="BP634" s="41"/>
      <c r="BQ634" s="41"/>
      <c r="BR634" s="41"/>
      <c r="BS634" s="41"/>
      <c r="BT634" s="41"/>
      <c r="BU634" s="41"/>
      <c r="BV634" s="41"/>
      <c r="BW634" s="41"/>
      <c r="BX634" s="41"/>
      <c r="BY634" s="41"/>
      <c r="BZ634" s="40"/>
      <c r="CA634" s="40"/>
      <c r="CB634" s="40"/>
      <c r="CC634" s="40"/>
      <c r="CD634" s="40"/>
      <c r="CE634" s="40"/>
      <c r="CF634" s="40"/>
      <c r="CG634" s="40"/>
      <c r="CH634" s="40"/>
      <c r="CI634" s="40"/>
      <c r="CJ634" s="40"/>
      <c r="CK634" s="40"/>
      <c r="CL634" s="40"/>
      <c r="CM634" s="40"/>
      <c r="CN634" s="40"/>
      <c r="CO634" s="40"/>
      <c r="CP634" s="40"/>
      <c r="CQ634" s="40"/>
      <c r="CR634" s="40"/>
      <c r="CS634" s="40"/>
      <c r="CT634" s="40"/>
      <c r="CU634" s="40"/>
      <c r="CV634" s="40"/>
      <c r="CW634" s="40"/>
      <c r="CX634" s="40"/>
      <c r="CY634" s="40"/>
      <c r="CZ634" s="40"/>
      <c r="DA634" s="40"/>
      <c r="DB634" s="40"/>
      <c r="DC634" s="40"/>
      <c r="DD634" s="40"/>
      <c r="DE634" s="40"/>
      <c r="DF634" s="40"/>
      <c r="DG634" s="40"/>
      <c r="DH634" s="40"/>
      <c r="DI634" s="40"/>
    </row>
    <row r="635" spans="1:113">
      <c r="A635" s="40"/>
      <c r="B635" s="40"/>
      <c r="C635" s="40"/>
      <c r="D635" s="40"/>
      <c r="E635" s="40"/>
      <c r="F635" s="40"/>
      <c r="G635" s="40"/>
      <c r="H635" s="40"/>
      <c r="I635" s="40"/>
      <c r="J635" s="40"/>
      <c r="K635" s="40"/>
      <c r="L635" s="40"/>
      <c r="M635" s="40"/>
      <c r="N635" s="40"/>
      <c r="O635" s="40"/>
      <c r="P635" s="40"/>
      <c r="Q635" s="40"/>
      <c r="R635" s="40"/>
      <c r="S635" s="40"/>
      <c r="T635" s="40"/>
      <c r="U635" s="40"/>
      <c r="V635" s="40"/>
      <c r="W635" s="41"/>
      <c r="X635" s="41"/>
      <c r="Y635" s="41"/>
      <c r="Z635" s="41"/>
      <c r="AA635" s="41"/>
      <c r="AB635" s="41"/>
      <c r="AC635" s="41"/>
      <c r="AD635" s="41"/>
      <c r="AE635" s="41"/>
      <c r="AF635" s="41"/>
      <c r="AG635" s="41"/>
      <c r="AH635" s="41"/>
      <c r="AI635" s="41"/>
      <c r="AJ635" s="41"/>
      <c r="AK635" s="41"/>
      <c r="AL635" s="41"/>
      <c r="AM635" s="41"/>
      <c r="AN635" s="41"/>
      <c r="AO635" s="41"/>
      <c r="AP635" s="41"/>
      <c r="AQ635" s="41"/>
      <c r="AR635" s="41"/>
      <c r="AS635" s="41"/>
      <c r="AT635" s="41"/>
      <c r="AU635" s="41"/>
      <c r="AV635" s="41"/>
      <c r="AW635" s="41"/>
      <c r="AX635" s="41"/>
      <c r="AY635" s="41"/>
      <c r="AZ635" s="41"/>
      <c r="BA635" s="41"/>
      <c r="BB635" s="41"/>
      <c r="BC635" s="41"/>
      <c r="BD635" s="41"/>
      <c r="BE635" s="41"/>
      <c r="BF635" s="41"/>
      <c r="BG635" s="41"/>
      <c r="BH635" s="41"/>
      <c r="BI635" s="41"/>
      <c r="BJ635" s="41"/>
      <c r="BK635" s="41"/>
      <c r="BL635" s="41"/>
      <c r="BM635" s="41"/>
      <c r="BN635" s="41"/>
      <c r="BO635" s="41"/>
      <c r="BP635" s="41"/>
      <c r="BQ635" s="41"/>
      <c r="BR635" s="41"/>
      <c r="BS635" s="41"/>
      <c r="BT635" s="41"/>
      <c r="BU635" s="41"/>
      <c r="BV635" s="41"/>
      <c r="BW635" s="41"/>
      <c r="BX635" s="41"/>
      <c r="BY635" s="41"/>
      <c r="BZ635" s="40"/>
      <c r="CA635" s="40"/>
      <c r="CB635" s="40"/>
      <c r="CC635" s="40"/>
      <c r="CD635" s="40"/>
      <c r="CE635" s="40"/>
      <c r="CF635" s="40"/>
      <c r="CG635" s="40"/>
      <c r="CH635" s="40"/>
      <c r="CI635" s="40"/>
      <c r="CJ635" s="40"/>
      <c r="CK635" s="40"/>
      <c r="CL635" s="40"/>
      <c r="CM635" s="40"/>
      <c r="CN635" s="40"/>
      <c r="CO635" s="40"/>
      <c r="CP635" s="40"/>
      <c r="CQ635" s="40"/>
      <c r="CR635" s="40"/>
      <c r="CS635" s="40"/>
      <c r="CT635" s="40"/>
      <c r="CU635" s="40"/>
      <c r="CV635" s="40"/>
      <c r="CW635" s="40"/>
      <c r="CX635" s="40"/>
      <c r="CY635" s="40"/>
      <c r="CZ635" s="40"/>
      <c r="DA635" s="40"/>
      <c r="DB635" s="40"/>
      <c r="DC635" s="40"/>
      <c r="DD635" s="40"/>
      <c r="DE635" s="40"/>
      <c r="DF635" s="40"/>
      <c r="DG635" s="40"/>
      <c r="DH635" s="40"/>
      <c r="DI635" s="40"/>
    </row>
    <row r="636" spans="1:113">
      <c r="A636" s="40"/>
      <c r="B636" s="40"/>
      <c r="C636" s="40"/>
      <c r="D636" s="40"/>
      <c r="E636" s="40"/>
      <c r="F636" s="40"/>
      <c r="G636" s="40"/>
      <c r="H636" s="40"/>
      <c r="I636" s="40"/>
      <c r="J636" s="40"/>
      <c r="K636" s="40"/>
      <c r="L636" s="40"/>
      <c r="M636" s="40"/>
      <c r="N636" s="40"/>
      <c r="O636" s="40"/>
      <c r="P636" s="40"/>
      <c r="Q636" s="40"/>
      <c r="R636" s="40"/>
      <c r="S636" s="40"/>
      <c r="T636" s="40"/>
      <c r="U636" s="40"/>
      <c r="V636" s="40"/>
      <c r="W636" s="41"/>
      <c r="X636" s="41"/>
      <c r="Y636" s="41"/>
      <c r="Z636" s="41"/>
      <c r="AA636" s="41"/>
      <c r="AB636" s="41"/>
      <c r="AC636" s="41"/>
      <c r="AD636" s="41"/>
      <c r="AE636" s="41"/>
      <c r="AF636" s="41"/>
      <c r="AG636" s="41"/>
      <c r="AH636" s="41"/>
      <c r="AI636" s="41"/>
      <c r="AJ636" s="41"/>
      <c r="AK636" s="41"/>
      <c r="AL636" s="41"/>
      <c r="AM636" s="41"/>
      <c r="AN636" s="41"/>
      <c r="AO636" s="41"/>
      <c r="AP636" s="41"/>
      <c r="AQ636" s="41"/>
      <c r="AR636" s="41"/>
      <c r="AS636" s="41"/>
      <c r="AT636" s="41"/>
      <c r="AU636" s="41"/>
      <c r="AV636" s="41"/>
      <c r="AW636" s="41"/>
      <c r="AX636" s="41"/>
      <c r="AY636" s="41"/>
      <c r="AZ636" s="41"/>
      <c r="BA636" s="41"/>
      <c r="BB636" s="41"/>
      <c r="BC636" s="41"/>
      <c r="BD636" s="41"/>
      <c r="BE636" s="41"/>
      <c r="BF636" s="41"/>
      <c r="BG636" s="41"/>
      <c r="BH636" s="41"/>
      <c r="BI636" s="41"/>
      <c r="BJ636" s="41"/>
      <c r="BK636" s="41"/>
      <c r="BL636" s="41"/>
      <c r="BM636" s="41"/>
      <c r="BN636" s="41"/>
      <c r="BO636" s="41"/>
      <c r="BP636" s="41"/>
      <c r="BQ636" s="41"/>
      <c r="BR636" s="41"/>
      <c r="BS636" s="41"/>
      <c r="BT636" s="41"/>
      <c r="BU636" s="41"/>
      <c r="BV636" s="41"/>
      <c r="BW636" s="41"/>
      <c r="BX636" s="41"/>
      <c r="BY636" s="41"/>
      <c r="BZ636" s="40"/>
      <c r="CA636" s="40"/>
      <c r="CB636" s="40"/>
      <c r="CC636" s="40"/>
      <c r="CD636" s="40"/>
      <c r="CE636" s="40"/>
      <c r="CF636" s="40"/>
      <c r="CG636" s="40"/>
      <c r="CH636" s="40"/>
      <c r="CI636" s="40"/>
      <c r="CJ636" s="40"/>
      <c r="CK636" s="40"/>
      <c r="CL636" s="40"/>
      <c r="CM636" s="40"/>
      <c r="CN636" s="40"/>
      <c r="CO636" s="40"/>
      <c r="CP636" s="40"/>
      <c r="CQ636" s="40"/>
      <c r="CR636" s="40"/>
      <c r="CS636" s="40"/>
      <c r="CT636" s="40"/>
      <c r="CU636" s="40"/>
      <c r="CV636" s="40"/>
      <c r="CW636" s="40"/>
      <c r="CX636" s="40"/>
      <c r="CY636" s="40"/>
      <c r="CZ636" s="40"/>
      <c r="DA636" s="40"/>
      <c r="DB636" s="40"/>
      <c r="DC636" s="40"/>
      <c r="DD636" s="40"/>
      <c r="DE636" s="40"/>
      <c r="DF636" s="40"/>
      <c r="DG636" s="40"/>
      <c r="DH636" s="40"/>
      <c r="DI636" s="40"/>
    </row>
    <row r="637" spans="1:113">
      <c r="A637" s="40"/>
      <c r="B637" s="40"/>
      <c r="C637" s="40"/>
      <c r="D637" s="40"/>
      <c r="E637" s="40"/>
      <c r="F637" s="40"/>
      <c r="G637" s="40"/>
      <c r="H637" s="40"/>
      <c r="I637" s="40"/>
      <c r="J637" s="40"/>
      <c r="K637" s="40"/>
      <c r="L637" s="40"/>
      <c r="M637" s="40"/>
      <c r="N637" s="40"/>
      <c r="O637" s="40"/>
      <c r="P637" s="40"/>
      <c r="Q637" s="40"/>
      <c r="R637" s="40"/>
      <c r="S637" s="40"/>
      <c r="T637" s="40"/>
      <c r="U637" s="40"/>
      <c r="V637" s="40"/>
      <c r="W637" s="41"/>
      <c r="X637" s="41"/>
      <c r="Y637" s="41"/>
      <c r="Z637" s="41"/>
      <c r="AA637" s="41"/>
      <c r="AB637" s="41"/>
      <c r="AC637" s="41"/>
      <c r="AD637" s="41"/>
      <c r="AE637" s="41"/>
      <c r="AF637" s="41"/>
      <c r="AG637" s="41"/>
      <c r="AH637" s="41"/>
      <c r="AI637" s="41"/>
      <c r="AJ637" s="41"/>
      <c r="AK637" s="41"/>
      <c r="AL637" s="41"/>
      <c r="AM637" s="41"/>
      <c r="AN637" s="41"/>
      <c r="AO637" s="41"/>
      <c r="AP637" s="41"/>
      <c r="AQ637" s="41"/>
      <c r="AR637" s="41"/>
      <c r="AS637" s="41"/>
      <c r="AT637" s="41"/>
      <c r="AU637" s="41"/>
      <c r="AV637" s="41"/>
      <c r="AW637" s="41"/>
      <c r="AX637" s="41"/>
      <c r="AY637" s="41"/>
      <c r="AZ637" s="41"/>
      <c r="BA637" s="41"/>
      <c r="BB637" s="41"/>
      <c r="BC637" s="41"/>
      <c r="BD637" s="41"/>
      <c r="BE637" s="41"/>
      <c r="BF637" s="41"/>
      <c r="BG637" s="41"/>
      <c r="BH637" s="41"/>
      <c r="BI637" s="41"/>
      <c r="BJ637" s="41"/>
      <c r="BK637" s="41"/>
      <c r="BL637" s="41"/>
      <c r="BM637" s="41"/>
      <c r="BN637" s="41"/>
      <c r="BO637" s="41"/>
      <c r="BP637" s="41"/>
      <c r="BQ637" s="41"/>
      <c r="BR637" s="41"/>
      <c r="BS637" s="41"/>
      <c r="BT637" s="41"/>
      <c r="BU637" s="41"/>
      <c r="BV637" s="41"/>
      <c r="BW637" s="41"/>
      <c r="BX637" s="41"/>
      <c r="BY637" s="41"/>
      <c r="BZ637" s="40"/>
      <c r="CA637" s="40"/>
      <c r="CB637" s="40"/>
      <c r="CC637" s="40"/>
      <c r="CD637" s="40"/>
      <c r="CE637" s="40"/>
      <c r="CF637" s="40"/>
      <c r="CG637" s="40"/>
      <c r="CH637" s="40"/>
      <c r="CI637" s="40"/>
      <c r="CJ637" s="40"/>
      <c r="CK637" s="40"/>
      <c r="CL637" s="40"/>
      <c r="CM637" s="40"/>
      <c r="CN637" s="40"/>
      <c r="CO637" s="40"/>
      <c r="CP637" s="40"/>
      <c r="CQ637" s="40"/>
      <c r="CR637" s="40"/>
      <c r="CS637" s="40"/>
      <c r="CT637" s="40"/>
      <c r="CU637" s="40"/>
      <c r="CV637" s="40"/>
      <c r="CW637" s="40"/>
      <c r="CX637" s="40"/>
      <c r="CY637" s="40"/>
      <c r="CZ637" s="40"/>
      <c r="DA637" s="40"/>
      <c r="DB637" s="40"/>
      <c r="DC637" s="40"/>
      <c r="DD637" s="40"/>
      <c r="DE637" s="40"/>
      <c r="DF637" s="40"/>
      <c r="DG637" s="40"/>
      <c r="DH637" s="40"/>
      <c r="DI637" s="40"/>
    </row>
    <row r="638" spans="1:113">
      <c r="A638" s="40"/>
      <c r="B638" s="40"/>
      <c r="C638" s="40"/>
      <c r="D638" s="40"/>
      <c r="E638" s="40"/>
      <c r="F638" s="40"/>
      <c r="G638" s="40"/>
      <c r="H638" s="40"/>
      <c r="I638" s="40"/>
      <c r="J638" s="40"/>
      <c r="K638" s="40"/>
      <c r="L638" s="40"/>
      <c r="M638" s="40"/>
      <c r="N638" s="40"/>
      <c r="O638" s="40"/>
      <c r="P638" s="40"/>
      <c r="Q638" s="40"/>
      <c r="R638" s="40"/>
      <c r="S638" s="40"/>
      <c r="T638" s="40"/>
      <c r="U638" s="40"/>
      <c r="V638" s="40"/>
      <c r="W638" s="41"/>
      <c r="X638" s="41"/>
      <c r="Y638" s="41"/>
      <c r="Z638" s="41"/>
      <c r="AA638" s="41"/>
      <c r="AB638" s="41"/>
      <c r="AC638" s="41"/>
      <c r="AD638" s="41"/>
      <c r="AE638" s="41"/>
      <c r="AF638" s="41"/>
      <c r="AG638" s="41"/>
      <c r="AH638" s="41"/>
      <c r="AI638" s="41"/>
      <c r="AJ638" s="41"/>
      <c r="AK638" s="41"/>
      <c r="AL638" s="41"/>
      <c r="AM638" s="41"/>
      <c r="AN638" s="41"/>
      <c r="AO638" s="41"/>
      <c r="AP638" s="41"/>
      <c r="AQ638" s="41"/>
      <c r="AR638" s="41"/>
      <c r="AS638" s="41"/>
      <c r="AT638" s="41"/>
      <c r="AU638" s="41"/>
      <c r="AV638" s="41"/>
      <c r="AW638" s="41"/>
      <c r="AX638" s="41"/>
      <c r="AY638" s="41"/>
      <c r="AZ638" s="41"/>
      <c r="BA638" s="41"/>
      <c r="BB638" s="41"/>
      <c r="BC638" s="41"/>
      <c r="BD638" s="41"/>
      <c r="BE638" s="41"/>
      <c r="BF638" s="41"/>
      <c r="BG638" s="41"/>
      <c r="BH638" s="41"/>
      <c r="BI638" s="41"/>
      <c r="BJ638" s="41"/>
      <c r="BK638" s="41"/>
      <c r="BL638" s="41"/>
      <c r="BM638" s="41"/>
      <c r="BN638" s="41"/>
      <c r="BO638" s="41"/>
      <c r="BP638" s="41"/>
      <c r="BQ638" s="41"/>
      <c r="BR638" s="41"/>
      <c r="BS638" s="41"/>
      <c r="BT638" s="41"/>
      <c r="BU638" s="41"/>
      <c r="BV638" s="41"/>
      <c r="BW638" s="41"/>
      <c r="BX638" s="41"/>
      <c r="BY638" s="41"/>
      <c r="BZ638" s="40"/>
      <c r="CA638" s="40"/>
      <c r="CB638" s="40"/>
      <c r="CC638" s="40"/>
      <c r="CD638" s="40"/>
      <c r="CE638" s="40"/>
      <c r="CF638" s="40"/>
      <c r="CG638" s="40"/>
      <c r="CH638" s="40"/>
      <c r="CI638" s="40"/>
      <c r="CJ638" s="40"/>
      <c r="CK638" s="40"/>
      <c r="CL638" s="40"/>
      <c r="CM638" s="40"/>
      <c r="CN638" s="40"/>
      <c r="CO638" s="40"/>
      <c r="CP638" s="40"/>
      <c r="CQ638" s="40"/>
      <c r="CR638" s="40"/>
      <c r="CS638" s="40"/>
      <c r="CT638" s="40"/>
      <c r="CU638" s="40"/>
      <c r="CV638" s="40"/>
      <c r="CW638" s="40"/>
      <c r="CX638" s="40"/>
      <c r="CY638" s="40"/>
      <c r="CZ638" s="40"/>
      <c r="DA638" s="40"/>
      <c r="DB638" s="40"/>
      <c r="DC638" s="40"/>
      <c r="DD638" s="40"/>
      <c r="DE638" s="40"/>
      <c r="DF638" s="40"/>
      <c r="DG638" s="40"/>
      <c r="DH638" s="40"/>
      <c r="DI638" s="40"/>
    </row>
    <row r="639" spans="1:113">
      <c r="A639" s="40"/>
      <c r="B639" s="40"/>
      <c r="C639" s="40"/>
      <c r="D639" s="40"/>
      <c r="E639" s="40"/>
      <c r="F639" s="40"/>
      <c r="G639" s="40"/>
      <c r="H639" s="40"/>
      <c r="I639" s="40"/>
      <c r="J639" s="40"/>
      <c r="K639" s="40"/>
      <c r="L639" s="40"/>
      <c r="M639" s="40"/>
      <c r="N639" s="40"/>
      <c r="O639" s="40"/>
      <c r="P639" s="40"/>
      <c r="Q639" s="40"/>
      <c r="R639" s="40"/>
      <c r="S639" s="40"/>
      <c r="T639" s="40"/>
      <c r="U639" s="40"/>
      <c r="V639" s="40"/>
      <c r="W639" s="41"/>
      <c r="X639" s="41"/>
      <c r="Y639" s="41"/>
      <c r="Z639" s="41"/>
      <c r="AA639" s="41"/>
      <c r="AB639" s="41"/>
      <c r="AC639" s="41"/>
      <c r="AD639" s="41"/>
      <c r="AE639" s="41"/>
      <c r="AF639" s="41"/>
      <c r="AG639" s="41"/>
      <c r="AH639" s="41"/>
      <c r="AI639" s="41"/>
      <c r="AJ639" s="41"/>
      <c r="AK639" s="41"/>
      <c r="AL639" s="41"/>
      <c r="AM639" s="41"/>
      <c r="AN639" s="41"/>
      <c r="AO639" s="41"/>
      <c r="AP639" s="41"/>
      <c r="AQ639" s="41"/>
      <c r="AR639" s="41"/>
      <c r="AS639" s="41"/>
      <c r="AT639" s="41"/>
      <c r="AU639" s="41"/>
      <c r="AV639" s="41"/>
      <c r="AW639" s="41"/>
      <c r="AX639" s="41"/>
      <c r="AY639" s="41"/>
      <c r="AZ639" s="41"/>
      <c r="BA639" s="41"/>
      <c r="BB639" s="41"/>
      <c r="BC639" s="41"/>
      <c r="BD639" s="41"/>
      <c r="BE639" s="41"/>
      <c r="BF639" s="41"/>
      <c r="BG639" s="41"/>
      <c r="BH639" s="41"/>
      <c r="BI639" s="41"/>
      <c r="BJ639" s="41"/>
      <c r="BK639" s="41"/>
      <c r="BL639" s="41"/>
      <c r="BM639" s="41"/>
      <c r="BN639" s="41"/>
      <c r="BO639" s="41"/>
      <c r="BP639" s="41"/>
      <c r="BQ639" s="41"/>
      <c r="BR639" s="41"/>
      <c r="BS639" s="41"/>
      <c r="BT639" s="41"/>
      <c r="BU639" s="41"/>
      <c r="BV639" s="41"/>
      <c r="BW639" s="41"/>
      <c r="BX639" s="41"/>
      <c r="BY639" s="41"/>
      <c r="BZ639" s="40"/>
      <c r="CA639" s="40"/>
      <c r="CB639" s="40"/>
      <c r="CC639" s="40"/>
      <c r="CD639" s="40"/>
      <c r="CE639" s="40"/>
      <c r="CF639" s="40"/>
      <c r="CG639" s="40"/>
      <c r="CH639" s="40"/>
      <c r="CI639" s="40"/>
      <c r="CJ639" s="40"/>
      <c r="CK639" s="40"/>
      <c r="CL639" s="40"/>
      <c r="CM639" s="40"/>
      <c r="CN639" s="40"/>
      <c r="CO639" s="40"/>
      <c r="CP639" s="40"/>
      <c r="CQ639" s="40"/>
      <c r="CR639" s="40"/>
      <c r="CS639" s="40"/>
      <c r="CT639" s="40"/>
      <c r="CU639" s="40"/>
      <c r="CV639" s="40"/>
      <c r="CW639" s="40"/>
      <c r="CX639" s="40"/>
      <c r="CY639" s="40"/>
      <c r="CZ639" s="40"/>
      <c r="DA639" s="40"/>
      <c r="DB639" s="40"/>
      <c r="DC639" s="40"/>
      <c r="DD639" s="40"/>
      <c r="DE639" s="40"/>
      <c r="DF639" s="40"/>
      <c r="DG639" s="40"/>
      <c r="DH639" s="40"/>
      <c r="DI639" s="40"/>
    </row>
    <row r="640" spans="1:113">
      <c r="A640" s="40"/>
      <c r="B640" s="40"/>
      <c r="C640" s="40"/>
      <c r="D640" s="40"/>
      <c r="E640" s="40"/>
      <c r="F640" s="40"/>
      <c r="G640" s="40"/>
      <c r="H640" s="40"/>
      <c r="I640" s="40"/>
      <c r="J640" s="40"/>
      <c r="K640" s="40"/>
      <c r="L640" s="40"/>
      <c r="M640" s="40"/>
      <c r="N640" s="40"/>
      <c r="O640" s="40"/>
      <c r="P640" s="40"/>
      <c r="Q640" s="40"/>
      <c r="R640" s="40"/>
      <c r="S640" s="40"/>
      <c r="T640" s="40"/>
      <c r="U640" s="40"/>
      <c r="V640" s="40"/>
      <c r="W640" s="41"/>
      <c r="X640" s="41"/>
      <c r="Y640" s="41"/>
      <c r="Z640" s="41"/>
      <c r="AA640" s="41"/>
      <c r="AB640" s="41"/>
      <c r="AC640" s="41"/>
      <c r="AD640" s="41"/>
      <c r="AE640" s="41"/>
      <c r="AF640" s="41"/>
      <c r="AG640" s="41"/>
      <c r="AH640" s="41"/>
      <c r="AI640" s="41"/>
      <c r="AJ640" s="41"/>
      <c r="AK640" s="41"/>
      <c r="AL640" s="41"/>
      <c r="AM640" s="41"/>
      <c r="AN640" s="41"/>
      <c r="AO640" s="41"/>
      <c r="AP640" s="41"/>
      <c r="AQ640" s="41"/>
      <c r="AR640" s="41"/>
      <c r="AS640" s="41"/>
      <c r="AT640" s="41"/>
      <c r="AU640" s="41"/>
      <c r="AV640" s="41"/>
      <c r="AW640" s="41"/>
      <c r="AX640" s="41"/>
      <c r="AY640" s="41"/>
      <c r="AZ640" s="41"/>
      <c r="BA640" s="41"/>
      <c r="BB640" s="41"/>
      <c r="BC640" s="41"/>
      <c r="BD640" s="41"/>
      <c r="BE640" s="41"/>
      <c r="BF640" s="41"/>
      <c r="BG640" s="41"/>
      <c r="BH640" s="41"/>
      <c r="BI640" s="41"/>
      <c r="BJ640" s="41"/>
      <c r="BK640" s="41"/>
      <c r="BL640" s="41"/>
      <c r="BM640" s="41"/>
      <c r="BN640" s="41"/>
      <c r="BO640" s="41"/>
      <c r="BP640" s="41"/>
      <c r="BQ640" s="41"/>
      <c r="BR640" s="41"/>
      <c r="BS640" s="41"/>
      <c r="BT640" s="41"/>
      <c r="BU640" s="41"/>
      <c r="BV640" s="41"/>
      <c r="BW640" s="41"/>
      <c r="BX640" s="41"/>
      <c r="BY640" s="41"/>
      <c r="BZ640" s="40"/>
      <c r="CA640" s="40"/>
      <c r="CB640" s="40"/>
      <c r="CC640" s="40"/>
      <c r="CD640" s="40"/>
      <c r="CE640" s="40"/>
      <c r="CF640" s="40"/>
      <c r="CG640" s="40"/>
      <c r="CH640" s="40"/>
      <c r="CI640" s="40"/>
      <c r="CJ640" s="40"/>
      <c r="CK640" s="40"/>
      <c r="CL640" s="40"/>
      <c r="CM640" s="40"/>
      <c r="CN640" s="40"/>
      <c r="CO640" s="40"/>
      <c r="CP640" s="40"/>
      <c r="CQ640" s="40"/>
      <c r="CR640" s="40"/>
      <c r="CS640" s="40"/>
      <c r="CT640" s="40"/>
      <c r="CU640" s="40"/>
      <c r="CV640" s="40"/>
      <c r="CW640" s="40"/>
      <c r="CX640" s="40"/>
      <c r="CY640" s="40"/>
      <c r="CZ640" s="40"/>
      <c r="DA640" s="40"/>
      <c r="DB640" s="40"/>
      <c r="DC640" s="40"/>
      <c r="DD640" s="40"/>
      <c r="DE640" s="40"/>
      <c r="DF640" s="40"/>
      <c r="DG640" s="40"/>
      <c r="DH640" s="40"/>
      <c r="DI640" s="40"/>
    </row>
    <row r="641" spans="1:113">
      <c r="A641" s="40"/>
      <c r="B641" s="40"/>
      <c r="C641" s="40"/>
      <c r="D641" s="40"/>
      <c r="E641" s="40"/>
      <c r="F641" s="40"/>
      <c r="G641" s="40"/>
      <c r="H641" s="40"/>
      <c r="I641" s="40"/>
      <c r="J641" s="40"/>
      <c r="K641" s="40"/>
      <c r="L641" s="40"/>
      <c r="M641" s="40"/>
      <c r="N641" s="40"/>
      <c r="O641" s="40"/>
      <c r="P641" s="40"/>
      <c r="Q641" s="40"/>
      <c r="R641" s="40"/>
      <c r="S641" s="40"/>
      <c r="T641" s="40"/>
      <c r="U641" s="40"/>
      <c r="V641" s="40"/>
      <c r="W641" s="41"/>
      <c r="X641" s="41"/>
      <c r="Y641" s="41"/>
      <c r="Z641" s="41"/>
      <c r="AA641" s="41"/>
      <c r="AB641" s="41"/>
      <c r="AC641" s="41"/>
      <c r="AD641" s="41"/>
      <c r="AE641" s="41"/>
      <c r="AF641" s="41"/>
      <c r="AG641" s="41"/>
      <c r="AH641" s="41"/>
      <c r="AI641" s="41"/>
      <c r="AJ641" s="41"/>
      <c r="AK641" s="41"/>
      <c r="AL641" s="41"/>
      <c r="AM641" s="41"/>
      <c r="AN641" s="41"/>
      <c r="AO641" s="41"/>
      <c r="AP641" s="41"/>
      <c r="AQ641" s="41"/>
      <c r="AR641" s="41"/>
      <c r="AS641" s="41"/>
      <c r="AT641" s="41"/>
      <c r="AU641" s="41"/>
      <c r="AV641" s="41"/>
      <c r="AW641" s="41"/>
      <c r="AX641" s="41"/>
      <c r="AY641" s="41"/>
      <c r="AZ641" s="41"/>
      <c r="BA641" s="41"/>
      <c r="BB641" s="41"/>
      <c r="BC641" s="41"/>
      <c r="BD641" s="41"/>
      <c r="BE641" s="41"/>
      <c r="BF641" s="41"/>
      <c r="BG641" s="41"/>
      <c r="BH641" s="41"/>
      <c r="BI641" s="41"/>
      <c r="BJ641" s="41"/>
      <c r="BK641" s="41"/>
      <c r="BL641" s="41"/>
      <c r="BM641" s="41"/>
      <c r="BN641" s="41"/>
      <c r="BO641" s="41"/>
      <c r="BP641" s="41"/>
      <c r="BQ641" s="41"/>
      <c r="BR641" s="41"/>
      <c r="BS641" s="41"/>
      <c r="BT641" s="41"/>
      <c r="BU641" s="41"/>
      <c r="BV641" s="41"/>
      <c r="BW641" s="41"/>
      <c r="BX641" s="41"/>
      <c r="BY641" s="41"/>
      <c r="BZ641" s="40"/>
      <c r="CA641" s="40"/>
      <c r="CB641" s="40"/>
      <c r="CC641" s="40"/>
      <c r="CD641" s="40"/>
      <c r="CE641" s="40"/>
      <c r="CF641" s="40"/>
      <c r="CG641" s="40"/>
      <c r="CH641" s="40"/>
      <c r="CI641" s="40"/>
      <c r="CJ641" s="40"/>
      <c r="CK641" s="40"/>
      <c r="CL641" s="40"/>
      <c r="CM641" s="40"/>
      <c r="CN641" s="40"/>
      <c r="CO641" s="40"/>
      <c r="CP641" s="40"/>
      <c r="CQ641" s="40"/>
      <c r="CR641" s="40"/>
      <c r="CS641" s="40"/>
      <c r="CT641" s="40"/>
      <c r="CU641" s="40"/>
      <c r="CV641" s="40"/>
      <c r="CW641" s="40"/>
      <c r="CX641" s="40"/>
      <c r="CY641" s="40"/>
      <c r="CZ641" s="40"/>
      <c r="DA641" s="40"/>
      <c r="DB641" s="40"/>
      <c r="DC641" s="40"/>
      <c r="DD641" s="40"/>
      <c r="DE641" s="40"/>
      <c r="DF641" s="40"/>
      <c r="DG641" s="40"/>
      <c r="DH641" s="40"/>
      <c r="DI641" s="40"/>
    </row>
    <row r="642" spans="1:113">
      <c r="A642" s="40"/>
      <c r="B642" s="40"/>
      <c r="C642" s="40"/>
      <c r="D642" s="40"/>
      <c r="E642" s="40"/>
      <c r="F642" s="40"/>
      <c r="G642" s="40"/>
      <c r="H642" s="40"/>
      <c r="I642" s="40"/>
      <c r="J642" s="40"/>
      <c r="K642" s="40"/>
      <c r="L642" s="40"/>
      <c r="M642" s="40"/>
      <c r="N642" s="40"/>
      <c r="O642" s="40"/>
      <c r="P642" s="40"/>
      <c r="Q642" s="40"/>
      <c r="R642" s="40"/>
      <c r="S642" s="40"/>
      <c r="T642" s="40"/>
      <c r="U642" s="40"/>
      <c r="V642" s="40"/>
      <c r="W642" s="41"/>
      <c r="X642" s="41"/>
      <c r="Y642" s="41"/>
      <c r="Z642" s="41"/>
      <c r="AA642" s="41"/>
      <c r="AB642" s="41"/>
      <c r="AC642" s="41"/>
      <c r="AD642" s="41"/>
      <c r="AE642" s="41"/>
      <c r="AF642" s="41"/>
      <c r="AG642" s="41"/>
      <c r="AH642" s="41"/>
      <c r="AI642" s="41"/>
      <c r="AJ642" s="41"/>
      <c r="AK642" s="41"/>
      <c r="AL642" s="41"/>
      <c r="AM642" s="41"/>
      <c r="AN642" s="41"/>
      <c r="AO642" s="41"/>
      <c r="AP642" s="41"/>
      <c r="AQ642" s="41"/>
      <c r="AR642" s="41"/>
      <c r="AS642" s="41"/>
      <c r="AT642" s="41"/>
      <c r="AU642" s="41"/>
      <c r="AV642" s="41"/>
      <c r="AW642" s="41"/>
      <c r="AX642" s="41"/>
      <c r="AY642" s="41"/>
      <c r="AZ642" s="41"/>
      <c r="BA642" s="41"/>
      <c r="BB642" s="41"/>
      <c r="BC642" s="41"/>
      <c r="BD642" s="41"/>
      <c r="BE642" s="41"/>
      <c r="BF642" s="41"/>
      <c r="BG642" s="41"/>
      <c r="BH642" s="41"/>
      <c r="BI642" s="41"/>
      <c r="BJ642" s="41"/>
      <c r="BK642" s="41"/>
      <c r="BL642" s="41"/>
      <c r="BM642" s="41"/>
      <c r="BN642" s="41"/>
      <c r="BO642" s="41"/>
      <c r="BP642" s="41"/>
      <c r="BQ642" s="41"/>
      <c r="BR642" s="41"/>
      <c r="BS642" s="41"/>
      <c r="BT642" s="41"/>
      <c r="BU642" s="41"/>
      <c r="BV642" s="41"/>
      <c r="BW642" s="41"/>
      <c r="BX642" s="41"/>
      <c r="BY642" s="41"/>
      <c r="BZ642" s="40"/>
      <c r="CA642" s="40"/>
      <c r="CB642" s="40"/>
      <c r="CC642" s="40"/>
      <c r="CD642" s="40"/>
      <c r="CE642" s="40"/>
      <c r="CF642" s="40"/>
      <c r="CG642" s="40"/>
      <c r="CH642" s="40"/>
      <c r="CI642" s="40"/>
      <c r="CJ642" s="40"/>
      <c r="CK642" s="40"/>
      <c r="CL642" s="40"/>
      <c r="CM642" s="40"/>
      <c r="CN642" s="40"/>
      <c r="CO642" s="40"/>
      <c r="CP642" s="40"/>
      <c r="CQ642" s="40"/>
      <c r="CR642" s="40"/>
      <c r="CS642" s="40"/>
      <c r="CT642" s="40"/>
      <c r="CU642" s="40"/>
      <c r="CV642" s="40"/>
      <c r="CW642" s="40"/>
      <c r="CX642" s="40"/>
      <c r="CY642" s="40"/>
      <c r="CZ642" s="40"/>
      <c r="DA642" s="40"/>
      <c r="DB642" s="40"/>
      <c r="DC642" s="40"/>
      <c r="DD642" s="40"/>
      <c r="DE642" s="40"/>
      <c r="DF642" s="40"/>
      <c r="DG642" s="40"/>
      <c r="DH642" s="40"/>
      <c r="DI642" s="40"/>
    </row>
    <row r="643" spans="1:113">
      <c r="A643" s="40"/>
      <c r="B643" s="40"/>
      <c r="C643" s="40"/>
      <c r="D643" s="40"/>
      <c r="E643" s="40"/>
      <c r="F643" s="40"/>
      <c r="G643" s="40"/>
      <c r="H643" s="40"/>
      <c r="I643" s="40"/>
      <c r="J643" s="40"/>
      <c r="K643" s="40"/>
      <c r="L643" s="40"/>
      <c r="M643" s="40"/>
      <c r="N643" s="40"/>
      <c r="O643" s="40"/>
      <c r="P643" s="40"/>
      <c r="Q643" s="40"/>
      <c r="R643" s="40"/>
      <c r="S643" s="40"/>
      <c r="T643" s="40"/>
      <c r="U643" s="40"/>
      <c r="V643" s="40"/>
      <c r="W643" s="41"/>
      <c r="X643" s="41"/>
      <c r="Y643" s="41"/>
      <c r="Z643" s="41"/>
      <c r="AA643" s="41"/>
      <c r="AB643" s="41"/>
      <c r="AC643" s="41"/>
      <c r="AD643" s="41"/>
      <c r="AE643" s="41"/>
      <c r="AF643" s="41"/>
      <c r="AG643" s="41"/>
      <c r="AH643" s="41"/>
      <c r="AI643" s="41"/>
      <c r="AJ643" s="41"/>
      <c r="AK643" s="41"/>
      <c r="AL643" s="41"/>
      <c r="AM643" s="41"/>
      <c r="AN643" s="41"/>
      <c r="AO643" s="41"/>
      <c r="AP643" s="41"/>
      <c r="AQ643" s="41"/>
      <c r="AR643" s="41"/>
      <c r="AS643" s="41"/>
      <c r="AT643" s="41"/>
      <c r="AU643" s="41"/>
      <c r="AV643" s="41"/>
      <c r="AW643" s="41"/>
      <c r="AX643" s="41"/>
      <c r="AY643" s="41"/>
      <c r="AZ643" s="41"/>
      <c r="BA643" s="41"/>
      <c r="BB643" s="41"/>
      <c r="BC643" s="41"/>
      <c r="BD643" s="41"/>
      <c r="BE643" s="41"/>
      <c r="BF643" s="41"/>
      <c r="BG643" s="41"/>
      <c r="BH643" s="41"/>
      <c r="BI643" s="41"/>
      <c r="BJ643" s="41"/>
      <c r="BK643" s="41"/>
      <c r="BL643" s="41"/>
      <c r="BM643" s="41"/>
      <c r="BN643" s="41"/>
      <c r="BO643" s="41"/>
      <c r="BP643" s="41"/>
      <c r="BQ643" s="41"/>
      <c r="BR643" s="41"/>
      <c r="BS643" s="41"/>
      <c r="BT643" s="41"/>
      <c r="BU643" s="41"/>
      <c r="BV643" s="41"/>
      <c r="BW643" s="41"/>
      <c r="BX643" s="41"/>
      <c r="BY643" s="41"/>
      <c r="BZ643" s="40"/>
      <c r="CA643" s="40"/>
      <c r="CB643" s="40"/>
      <c r="CC643" s="40"/>
      <c r="CD643" s="40"/>
      <c r="CE643" s="40"/>
      <c r="CF643" s="40"/>
      <c r="CG643" s="40"/>
      <c r="CH643" s="40"/>
      <c r="CI643" s="40"/>
      <c r="CJ643" s="40"/>
      <c r="CK643" s="40"/>
      <c r="CL643" s="40"/>
      <c r="CM643" s="40"/>
      <c r="CN643" s="40"/>
      <c r="CO643" s="40"/>
      <c r="CP643" s="40"/>
      <c r="CQ643" s="40"/>
      <c r="CR643" s="40"/>
      <c r="CS643" s="40"/>
      <c r="CT643" s="40"/>
      <c r="CU643" s="40"/>
      <c r="CV643" s="40"/>
      <c r="CW643" s="40"/>
      <c r="CX643" s="40"/>
      <c r="CY643" s="40"/>
      <c r="CZ643" s="40"/>
      <c r="DA643" s="40"/>
      <c r="DB643" s="40"/>
      <c r="DC643" s="40"/>
      <c r="DD643" s="40"/>
      <c r="DE643" s="40"/>
      <c r="DF643" s="40"/>
      <c r="DG643" s="40"/>
      <c r="DH643" s="40"/>
      <c r="DI643" s="40"/>
    </row>
    <row r="644" spans="1:113">
      <c r="A644" s="40"/>
      <c r="B644" s="40"/>
      <c r="C644" s="40"/>
      <c r="D644" s="40"/>
      <c r="E644" s="40"/>
      <c r="F644" s="40"/>
      <c r="G644" s="40"/>
      <c r="H644" s="40"/>
      <c r="I644" s="40"/>
      <c r="J644" s="40"/>
      <c r="K644" s="40"/>
      <c r="L644" s="40"/>
      <c r="M644" s="40"/>
      <c r="N644" s="40"/>
      <c r="O644" s="40"/>
      <c r="P644" s="40"/>
      <c r="Q644" s="40"/>
      <c r="R644" s="40"/>
      <c r="S644" s="40"/>
      <c r="T644" s="40"/>
      <c r="U644" s="40"/>
      <c r="V644" s="40"/>
      <c r="W644" s="41"/>
      <c r="X644" s="41"/>
      <c r="Y644" s="41"/>
      <c r="Z644" s="41"/>
      <c r="AA644" s="41"/>
      <c r="AB644" s="41"/>
      <c r="AC644" s="41"/>
      <c r="AD644" s="41"/>
      <c r="AE644" s="41"/>
      <c r="AF644" s="41"/>
      <c r="AG644" s="41"/>
      <c r="AH644" s="41"/>
      <c r="AI644" s="41"/>
      <c r="AJ644" s="41"/>
      <c r="AK644" s="41"/>
      <c r="AL644" s="41"/>
      <c r="AM644" s="41"/>
      <c r="AN644" s="41"/>
      <c r="AO644" s="41"/>
      <c r="AP644" s="41"/>
      <c r="AQ644" s="41"/>
      <c r="AR644" s="41"/>
      <c r="AS644" s="41"/>
      <c r="AT644" s="41"/>
      <c r="AU644" s="41"/>
      <c r="AV644" s="41"/>
      <c r="AW644" s="41"/>
      <c r="AX644" s="41"/>
      <c r="AY644" s="41"/>
      <c r="AZ644" s="41"/>
      <c r="BA644" s="41"/>
      <c r="BB644" s="41"/>
      <c r="BC644" s="41"/>
      <c r="BD644" s="41"/>
      <c r="BE644" s="41"/>
      <c r="BF644" s="41"/>
      <c r="BG644" s="41"/>
      <c r="BH644" s="41"/>
      <c r="BI644" s="41"/>
      <c r="BJ644" s="41"/>
      <c r="BK644" s="41"/>
      <c r="BL644" s="41"/>
      <c r="BM644" s="41"/>
      <c r="BN644" s="41"/>
      <c r="BO644" s="41"/>
      <c r="BP644" s="41"/>
      <c r="BQ644" s="41"/>
      <c r="BR644" s="41"/>
      <c r="BS644" s="41"/>
      <c r="BT644" s="41"/>
      <c r="BU644" s="41"/>
      <c r="BV644" s="41"/>
      <c r="BW644" s="41"/>
      <c r="BX644" s="41"/>
      <c r="BY644" s="41"/>
      <c r="BZ644" s="40"/>
      <c r="CA644" s="40"/>
      <c r="CB644" s="40"/>
      <c r="CC644" s="40"/>
      <c r="CD644" s="40"/>
      <c r="CE644" s="40"/>
      <c r="CF644" s="40"/>
      <c r="CG644" s="40"/>
      <c r="CH644" s="40"/>
      <c r="CI644" s="40"/>
      <c r="CJ644" s="40"/>
      <c r="CK644" s="40"/>
      <c r="CL644" s="40"/>
      <c r="CM644" s="40"/>
      <c r="CN644" s="40"/>
      <c r="CO644" s="40"/>
      <c r="CP644" s="40"/>
      <c r="CQ644" s="40"/>
      <c r="CR644" s="40"/>
      <c r="CS644" s="40"/>
      <c r="CT644" s="40"/>
      <c r="CU644" s="40"/>
      <c r="CV644" s="40"/>
      <c r="CW644" s="40"/>
      <c r="CX644" s="40"/>
      <c r="CY644" s="40"/>
      <c r="CZ644" s="40"/>
      <c r="DA644" s="40"/>
      <c r="DB644" s="40"/>
      <c r="DC644" s="40"/>
      <c r="DD644" s="40"/>
      <c r="DE644" s="40"/>
      <c r="DF644" s="40"/>
      <c r="DG644" s="40"/>
      <c r="DH644" s="40"/>
      <c r="DI644" s="40"/>
    </row>
    <row r="645" spans="1:113">
      <c r="A645" s="40"/>
      <c r="B645" s="40"/>
      <c r="C645" s="40"/>
      <c r="D645" s="40"/>
      <c r="E645" s="40"/>
      <c r="F645" s="40"/>
      <c r="G645" s="40"/>
      <c r="H645" s="40"/>
      <c r="I645" s="40"/>
      <c r="J645" s="40"/>
      <c r="K645" s="40"/>
      <c r="L645" s="40"/>
      <c r="M645" s="40"/>
      <c r="N645" s="40"/>
      <c r="O645" s="40"/>
      <c r="P645" s="40"/>
      <c r="Q645" s="40"/>
      <c r="R645" s="40"/>
      <c r="S645" s="40"/>
      <c r="T645" s="40"/>
      <c r="U645" s="40"/>
      <c r="V645" s="40"/>
      <c r="W645" s="41"/>
      <c r="X645" s="41"/>
      <c r="Y645" s="41"/>
      <c r="Z645" s="41"/>
      <c r="AA645" s="41"/>
      <c r="AB645" s="41"/>
      <c r="AC645" s="41"/>
      <c r="AD645" s="41"/>
      <c r="AE645" s="41"/>
      <c r="AF645" s="41"/>
      <c r="AG645" s="41"/>
      <c r="AH645" s="41"/>
      <c r="AI645" s="41"/>
      <c r="AJ645" s="41"/>
      <c r="AK645" s="41"/>
      <c r="AL645" s="41"/>
      <c r="AM645" s="41"/>
      <c r="AN645" s="41"/>
      <c r="AO645" s="41"/>
      <c r="AP645" s="41"/>
      <c r="AQ645" s="41"/>
      <c r="AR645" s="41"/>
      <c r="AS645" s="41"/>
      <c r="AT645" s="41"/>
      <c r="AU645" s="41"/>
      <c r="AV645" s="41"/>
      <c r="AW645" s="41"/>
      <c r="AX645" s="41"/>
      <c r="AY645" s="41"/>
      <c r="AZ645" s="41"/>
      <c r="BA645" s="41"/>
      <c r="BB645" s="41"/>
      <c r="BC645" s="41"/>
      <c r="BD645" s="41"/>
      <c r="BE645" s="41"/>
      <c r="BF645" s="41"/>
      <c r="BG645" s="41"/>
      <c r="BH645" s="41"/>
      <c r="BI645" s="41"/>
      <c r="BJ645" s="41"/>
      <c r="BK645" s="41"/>
      <c r="BL645" s="41"/>
      <c r="BM645" s="41"/>
      <c r="BN645" s="41"/>
      <c r="BO645" s="41"/>
      <c r="BP645" s="41"/>
      <c r="BQ645" s="41"/>
      <c r="BR645" s="41"/>
      <c r="BS645" s="41"/>
      <c r="BT645" s="41"/>
      <c r="BU645" s="41"/>
      <c r="BV645" s="41"/>
      <c r="BW645" s="41"/>
      <c r="BX645" s="41"/>
      <c r="BY645" s="41"/>
      <c r="BZ645" s="40"/>
      <c r="CA645" s="40"/>
      <c r="CB645" s="40"/>
      <c r="CC645" s="40"/>
      <c r="CD645" s="40"/>
      <c r="CE645" s="40"/>
      <c r="CF645" s="40"/>
      <c r="CG645" s="40"/>
      <c r="CH645" s="40"/>
      <c r="CI645" s="40"/>
      <c r="CJ645" s="40"/>
      <c r="CK645" s="40"/>
      <c r="CL645" s="40"/>
      <c r="CM645" s="40"/>
      <c r="CN645" s="40"/>
      <c r="CO645" s="40"/>
      <c r="CP645" s="40"/>
      <c r="CQ645" s="40"/>
      <c r="CR645" s="40"/>
      <c r="CS645" s="40"/>
      <c r="CT645" s="40"/>
      <c r="CU645" s="40"/>
      <c r="CV645" s="40"/>
      <c r="CW645" s="40"/>
      <c r="CX645" s="40"/>
      <c r="CY645" s="40"/>
      <c r="CZ645" s="40"/>
      <c r="DA645" s="40"/>
      <c r="DB645" s="40"/>
      <c r="DC645" s="40"/>
      <c r="DD645" s="40"/>
      <c r="DE645" s="40"/>
      <c r="DF645" s="40"/>
      <c r="DG645" s="40"/>
      <c r="DH645" s="40"/>
      <c r="DI645" s="40"/>
    </row>
    <row r="646" spans="1:113">
      <c r="A646" s="40"/>
      <c r="B646" s="40"/>
      <c r="C646" s="40"/>
      <c r="D646" s="40"/>
      <c r="E646" s="40"/>
      <c r="F646" s="40"/>
      <c r="G646" s="40"/>
      <c r="H646" s="40"/>
      <c r="I646" s="40"/>
      <c r="J646" s="40"/>
      <c r="K646" s="40"/>
      <c r="L646" s="40"/>
      <c r="M646" s="40"/>
      <c r="N646" s="40"/>
      <c r="O646" s="40"/>
      <c r="P646" s="40"/>
      <c r="Q646" s="40"/>
      <c r="R646" s="40"/>
      <c r="S646" s="40"/>
      <c r="T646" s="40"/>
      <c r="U646" s="40"/>
      <c r="V646" s="40"/>
      <c r="W646" s="41"/>
      <c r="X646" s="41"/>
      <c r="Y646" s="41"/>
      <c r="Z646" s="41"/>
      <c r="AA646" s="41"/>
      <c r="AB646" s="41"/>
      <c r="AC646" s="41"/>
      <c r="AD646" s="41"/>
      <c r="AE646" s="41"/>
      <c r="AF646" s="41"/>
      <c r="AG646" s="41"/>
      <c r="AH646" s="41"/>
      <c r="AI646" s="41"/>
      <c r="AJ646" s="41"/>
      <c r="AK646" s="41"/>
      <c r="AL646" s="41"/>
      <c r="AM646" s="41"/>
      <c r="AN646" s="41"/>
      <c r="AO646" s="41"/>
      <c r="AP646" s="41"/>
      <c r="AQ646" s="41"/>
      <c r="AR646" s="41"/>
      <c r="AS646" s="41"/>
      <c r="AT646" s="41"/>
      <c r="AU646" s="41"/>
      <c r="AV646" s="41"/>
      <c r="AW646" s="41"/>
      <c r="AX646" s="41"/>
      <c r="AY646" s="41"/>
      <c r="AZ646" s="41"/>
      <c r="BA646" s="41"/>
      <c r="BB646" s="41"/>
      <c r="BC646" s="41"/>
      <c r="BD646" s="41"/>
      <c r="BE646" s="41"/>
      <c r="BF646" s="41"/>
      <c r="BG646" s="41"/>
      <c r="BH646" s="41"/>
      <c r="BI646" s="41"/>
      <c r="BJ646" s="41"/>
      <c r="BK646" s="41"/>
      <c r="BL646" s="41"/>
      <c r="BM646" s="41"/>
      <c r="BN646" s="41"/>
      <c r="BO646" s="41"/>
      <c r="BP646" s="41"/>
      <c r="BQ646" s="41"/>
      <c r="BR646" s="41"/>
      <c r="BS646" s="41"/>
      <c r="BT646" s="41"/>
      <c r="BU646" s="41"/>
      <c r="BV646" s="41"/>
      <c r="BW646" s="41"/>
      <c r="BX646" s="41"/>
      <c r="BY646" s="41"/>
      <c r="BZ646" s="40"/>
      <c r="CA646" s="40"/>
      <c r="CB646" s="40"/>
      <c r="CC646" s="40"/>
      <c r="CD646" s="40"/>
      <c r="CE646" s="40"/>
      <c r="CF646" s="40"/>
      <c r="CG646" s="40"/>
      <c r="CH646" s="40"/>
      <c r="CI646" s="40"/>
      <c r="CJ646" s="40"/>
      <c r="CK646" s="40"/>
      <c r="CL646" s="40"/>
      <c r="CM646" s="40"/>
      <c r="CN646" s="40"/>
      <c r="CO646" s="40"/>
      <c r="CP646" s="40"/>
      <c r="CQ646" s="40"/>
      <c r="CR646" s="40"/>
      <c r="CS646" s="40"/>
      <c r="CT646" s="40"/>
      <c r="CU646" s="40"/>
      <c r="CV646" s="40"/>
      <c r="CW646" s="40"/>
      <c r="CX646" s="40"/>
      <c r="CY646" s="40"/>
      <c r="CZ646" s="40"/>
      <c r="DA646" s="40"/>
      <c r="DB646" s="40"/>
      <c r="DC646" s="40"/>
      <c r="DD646" s="40"/>
      <c r="DE646" s="40"/>
      <c r="DF646" s="40"/>
      <c r="DG646" s="40"/>
      <c r="DH646" s="40"/>
      <c r="DI646" s="40"/>
    </row>
    <row r="647" spans="1:113">
      <c r="A647" s="40"/>
      <c r="B647" s="40"/>
      <c r="C647" s="40"/>
      <c r="D647" s="40"/>
      <c r="E647" s="40"/>
      <c r="F647" s="40"/>
      <c r="G647" s="40"/>
      <c r="H647" s="40"/>
      <c r="I647" s="40"/>
      <c r="J647" s="40"/>
      <c r="K647" s="40"/>
      <c r="L647" s="40"/>
      <c r="M647" s="40"/>
      <c r="N647" s="40"/>
      <c r="O647" s="40"/>
      <c r="P647" s="40"/>
      <c r="Q647" s="40"/>
      <c r="R647" s="40"/>
      <c r="S647" s="40"/>
      <c r="T647" s="40"/>
      <c r="U647" s="40"/>
      <c r="V647" s="40"/>
      <c r="W647" s="41"/>
      <c r="X647" s="41"/>
      <c r="Y647" s="41"/>
      <c r="Z647" s="41"/>
      <c r="AA647" s="41"/>
      <c r="AB647" s="41"/>
      <c r="AC647" s="41"/>
      <c r="AD647" s="41"/>
      <c r="AE647" s="41"/>
      <c r="AF647" s="41"/>
      <c r="AG647" s="41"/>
      <c r="AH647" s="41"/>
      <c r="AI647" s="41"/>
      <c r="AJ647" s="41"/>
      <c r="AK647" s="41"/>
      <c r="AL647" s="41"/>
      <c r="AM647" s="41"/>
      <c r="AN647" s="41"/>
      <c r="AO647" s="41"/>
      <c r="AP647" s="41"/>
      <c r="AQ647" s="41"/>
      <c r="AR647" s="41"/>
      <c r="AS647" s="41"/>
      <c r="AT647" s="41"/>
      <c r="AU647" s="41"/>
      <c r="AV647" s="41"/>
      <c r="AW647" s="41"/>
      <c r="AX647" s="41"/>
      <c r="AY647" s="41"/>
      <c r="AZ647" s="41"/>
      <c r="BA647" s="41"/>
      <c r="BB647" s="41"/>
      <c r="BC647" s="41"/>
      <c r="BD647" s="41"/>
      <c r="BE647" s="41"/>
      <c r="BF647" s="41"/>
      <c r="BG647" s="41"/>
      <c r="BH647" s="41"/>
      <c r="BI647" s="41"/>
      <c r="BJ647" s="41"/>
      <c r="BK647" s="41"/>
      <c r="BL647" s="41"/>
      <c r="BM647" s="41"/>
      <c r="BN647" s="41"/>
      <c r="BO647" s="41"/>
      <c r="BP647" s="41"/>
      <c r="BQ647" s="41"/>
      <c r="BR647" s="41"/>
      <c r="BS647" s="41"/>
      <c r="BT647" s="41"/>
      <c r="BU647" s="41"/>
      <c r="BV647" s="41"/>
      <c r="BW647" s="41"/>
      <c r="BX647" s="41"/>
      <c r="BY647" s="41"/>
      <c r="BZ647" s="40"/>
      <c r="CA647" s="40"/>
      <c r="CB647" s="40"/>
      <c r="CC647" s="40"/>
      <c r="CD647" s="40"/>
      <c r="CE647" s="40"/>
      <c r="CF647" s="40"/>
      <c r="CG647" s="40"/>
      <c r="CH647" s="40"/>
      <c r="CI647" s="40"/>
      <c r="CJ647" s="40"/>
      <c r="CK647" s="40"/>
      <c r="CL647" s="40"/>
      <c r="CM647" s="40"/>
      <c r="CN647" s="40"/>
      <c r="CO647" s="40"/>
      <c r="CP647" s="40"/>
      <c r="CQ647" s="40"/>
      <c r="CR647" s="40"/>
      <c r="CS647" s="40"/>
      <c r="CT647" s="40"/>
      <c r="CU647" s="40"/>
      <c r="CV647" s="40"/>
      <c r="CW647" s="40"/>
      <c r="CX647" s="40"/>
      <c r="CY647" s="40"/>
      <c r="CZ647" s="40"/>
      <c r="DA647" s="40"/>
      <c r="DB647" s="40"/>
      <c r="DC647" s="40"/>
      <c r="DD647" s="40"/>
      <c r="DE647" s="40"/>
      <c r="DF647" s="40"/>
      <c r="DG647" s="40"/>
      <c r="DH647" s="40"/>
      <c r="DI647" s="40"/>
    </row>
    <row r="648" spans="1:113">
      <c r="A648" s="40"/>
      <c r="B648" s="40"/>
      <c r="C648" s="40"/>
      <c r="D648" s="40"/>
      <c r="E648" s="40"/>
      <c r="F648" s="40"/>
      <c r="G648" s="40"/>
      <c r="H648" s="40"/>
      <c r="I648" s="40"/>
      <c r="J648" s="40"/>
      <c r="K648" s="40"/>
      <c r="L648" s="40"/>
      <c r="M648" s="40"/>
      <c r="N648" s="40"/>
      <c r="O648" s="40"/>
      <c r="P648" s="40"/>
      <c r="Q648" s="40"/>
      <c r="R648" s="40"/>
      <c r="S648" s="40"/>
      <c r="T648" s="40"/>
      <c r="U648" s="40"/>
      <c r="V648" s="40"/>
      <c r="W648" s="41"/>
      <c r="X648" s="41"/>
      <c r="Y648" s="41"/>
      <c r="Z648" s="41"/>
      <c r="AA648" s="41"/>
      <c r="AB648" s="41"/>
      <c r="AC648" s="41"/>
      <c r="AD648" s="41"/>
      <c r="AE648" s="41"/>
      <c r="AF648" s="41"/>
      <c r="AG648" s="41"/>
      <c r="AH648" s="41"/>
      <c r="AI648" s="41"/>
      <c r="AJ648" s="41"/>
      <c r="AK648" s="41"/>
      <c r="AL648" s="41"/>
      <c r="AM648" s="41"/>
      <c r="AN648" s="41"/>
      <c r="AO648" s="41"/>
      <c r="AP648" s="41"/>
      <c r="AQ648" s="41"/>
      <c r="AR648" s="41"/>
      <c r="AS648" s="41"/>
      <c r="AT648" s="41"/>
      <c r="AU648" s="41"/>
      <c r="AV648" s="41"/>
      <c r="AW648" s="41"/>
      <c r="AX648" s="41"/>
      <c r="AY648" s="41"/>
      <c r="AZ648" s="41"/>
      <c r="BA648" s="41"/>
      <c r="BB648" s="41"/>
      <c r="BC648" s="41"/>
      <c r="BD648" s="41"/>
      <c r="BE648" s="41"/>
      <c r="BF648" s="41"/>
      <c r="BG648" s="41"/>
      <c r="BH648" s="41"/>
      <c r="BI648" s="41"/>
      <c r="BJ648" s="41"/>
      <c r="BK648" s="41"/>
      <c r="BL648" s="41"/>
      <c r="BM648" s="41"/>
      <c r="BN648" s="41"/>
      <c r="BO648" s="41"/>
      <c r="BP648" s="41"/>
      <c r="BQ648" s="41"/>
      <c r="BR648" s="41"/>
      <c r="BS648" s="41"/>
      <c r="BT648" s="41"/>
      <c r="BU648" s="41"/>
      <c r="BV648" s="41"/>
      <c r="BW648" s="41"/>
      <c r="BX648" s="41"/>
      <c r="BY648" s="41"/>
      <c r="BZ648" s="40"/>
      <c r="CA648" s="40"/>
      <c r="CB648" s="40"/>
      <c r="CC648" s="40"/>
      <c r="CD648" s="40"/>
      <c r="CE648" s="40"/>
      <c r="CF648" s="40"/>
      <c r="CG648" s="40"/>
      <c r="CH648" s="40"/>
      <c r="CI648" s="40"/>
      <c r="CJ648" s="40"/>
      <c r="CK648" s="40"/>
      <c r="CL648" s="40"/>
      <c r="CM648" s="40"/>
      <c r="CN648" s="40"/>
      <c r="CO648" s="40"/>
      <c r="CP648" s="40"/>
      <c r="CQ648" s="40"/>
      <c r="CR648" s="40"/>
      <c r="CS648" s="40"/>
      <c r="CT648" s="40"/>
      <c r="CU648" s="40"/>
      <c r="CV648" s="40"/>
      <c r="CW648" s="40"/>
      <c r="CX648" s="40"/>
      <c r="CY648" s="40"/>
      <c r="CZ648" s="40"/>
      <c r="DA648" s="40"/>
      <c r="DB648" s="40"/>
      <c r="DC648" s="40"/>
      <c r="DD648" s="40"/>
      <c r="DE648" s="40"/>
      <c r="DF648" s="40"/>
      <c r="DG648" s="40"/>
      <c r="DH648" s="40"/>
      <c r="DI648" s="40"/>
    </row>
    <row r="649" spans="1:113">
      <c r="A649" s="40"/>
      <c r="B649" s="40"/>
      <c r="C649" s="40"/>
      <c r="D649" s="40"/>
      <c r="E649" s="40"/>
      <c r="F649" s="40"/>
      <c r="G649" s="40"/>
      <c r="H649" s="40"/>
      <c r="I649" s="40"/>
      <c r="J649" s="40"/>
      <c r="K649" s="40"/>
      <c r="L649" s="40"/>
      <c r="M649" s="40"/>
      <c r="N649" s="40"/>
      <c r="O649" s="40"/>
      <c r="P649" s="40"/>
      <c r="Q649" s="40"/>
      <c r="R649" s="40"/>
      <c r="S649" s="40"/>
      <c r="T649" s="40"/>
      <c r="U649" s="40"/>
      <c r="V649" s="40"/>
      <c r="W649" s="41"/>
      <c r="X649" s="41"/>
      <c r="Y649" s="41"/>
      <c r="Z649" s="41"/>
      <c r="AA649" s="41"/>
      <c r="AB649" s="41"/>
      <c r="AC649" s="41"/>
      <c r="AD649" s="41"/>
      <c r="AE649" s="41"/>
      <c r="AF649" s="41"/>
      <c r="AG649" s="41"/>
      <c r="AH649" s="41"/>
      <c r="AI649" s="41"/>
      <c r="AJ649" s="41"/>
      <c r="AK649" s="41"/>
      <c r="AL649" s="41"/>
      <c r="AM649" s="41"/>
      <c r="AN649" s="41"/>
      <c r="AO649" s="41"/>
      <c r="AP649" s="41"/>
      <c r="AQ649" s="41"/>
      <c r="AR649" s="41"/>
      <c r="AS649" s="41"/>
      <c r="AT649" s="41"/>
      <c r="AU649" s="41"/>
      <c r="AV649" s="41"/>
      <c r="AW649" s="41"/>
      <c r="AX649" s="41"/>
      <c r="AY649" s="41"/>
      <c r="AZ649" s="41"/>
      <c r="BA649" s="41"/>
      <c r="BB649" s="41"/>
      <c r="BC649" s="41"/>
      <c r="BD649" s="41"/>
      <c r="BE649" s="41"/>
      <c r="BF649" s="41"/>
      <c r="BG649" s="41"/>
      <c r="BH649" s="41"/>
      <c r="BI649" s="41"/>
      <c r="BJ649" s="41"/>
      <c r="BK649" s="41"/>
      <c r="BL649" s="41"/>
      <c r="BM649" s="41"/>
      <c r="BN649" s="41"/>
      <c r="BO649" s="41"/>
      <c r="BP649" s="41"/>
      <c r="BQ649" s="41"/>
      <c r="BR649" s="41"/>
      <c r="BS649" s="41"/>
      <c r="BT649" s="41"/>
      <c r="BU649" s="41"/>
      <c r="BV649" s="41"/>
      <c r="BW649" s="41"/>
      <c r="BX649" s="41"/>
      <c r="BY649" s="41"/>
      <c r="BZ649" s="40"/>
      <c r="CA649" s="40"/>
      <c r="CB649" s="40"/>
      <c r="CC649" s="40"/>
      <c r="CD649" s="40"/>
      <c r="CE649" s="40"/>
      <c r="CF649" s="40"/>
      <c r="CG649" s="40"/>
      <c r="CH649" s="40"/>
      <c r="CI649" s="40"/>
      <c r="CJ649" s="40"/>
      <c r="CK649" s="40"/>
      <c r="CL649" s="40"/>
      <c r="CM649" s="40"/>
      <c r="CN649" s="40"/>
      <c r="CO649" s="40"/>
      <c r="CP649" s="40"/>
      <c r="CQ649" s="40"/>
      <c r="CR649" s="40"/>
      <c r="CS649" s="40"/>
      <c r="CT649" s="40"/>
      <c r="CU649" s="40"/>
      <c r="CV649" s="40"/>
      <c r="CW649" s="40"/>
      <c r="CX649" s="40"/>
      <c r="CY649" s="40"/>
      <c r="CZ649" s="40"/>
      <c r="DA649" s="40"/>
      <c r="DB649" s="40"/>
      <c r="DC649" s="40"/>
      <c r="DD649" s="40"/>
      <c r="DE649" s="40"/>
      <c r="DF649" s="40"/>
      <c r="DG649" s="40"/>
      <c r="DH649" s="40"/>
      <c r="DI649" s="40"/>
    </row>
    <row r="650" spans="1:113">
      <c r="A650" s="40"/>
      <c r="B650" s="40"/>
      <c r="C650" s="40"/>
      <c r="D650" s="40"/>
      <c r="E650" s="40"/>
      <c r="F650" s="40"/>
      <c r="G650" s="40"/>
      <c r="H650" s="40"/>
      <c r="I650" s="40"/>
      <c r="J650" s="40"/>
      <c r="K650" s="40"/>
      <c r="L650" s="40"/>
      <c r="M650" s="40"/>
      <c r="N650" s="40"/>
      <c r="O650" s="40"/>
      <c r="P650" s="40"/>
      <c r="Q650" s="40"/>
      <c r="R650" s="40"/>
      <c r="S650" s="40"/>
      <c r="T650" s="40"/>
      <c r="U650" s="40"/>
      <c r="V650" s="40"/>
      <c r="W650" s="41"/>
      <c r="X650" s="41"/>
      <c r="Y650" s="41"/>
      <c r="Z650" s="41"/>
      <c r="AA650" s="41"/>
      <c r="AB650" s="41"/>
      <c r="AC650" s="41"/>
      <c r="AD650" s="41"/>
      <c r="AE650" s="41"/>
      <c r="AF650" s="41"/>
      <c r="AG650" s="41"/>
      <c r="AH650" s="41"/>
      <c r="AI650" s="41"/>
      <c r="AJ650" s="41"/>
      <c r="AK650" s="41"/>
      <c r="AL650" s="41"/>
      <c r="AM650" s="41"/>
      <c r="AN650" s="41"/>
      <c r="AO650" s="41"/>
      <c r="AP650" s="41"/>
      <c r="AQ650" s="41"/>
      <c r="AR650" s="41"/>
      <c r="AS650" s="41"/>
      <c r="AT650" s="41"/>
      <c r="AU650" s="41"/>
      <c r="AV650" s="41"/>
      <c r="AW650" s="41"/>
      <c r="AX650" s="41"/>
      <c r="AY650" s="41"/>
      <c r="AZ650" s="41"/>
      <c r="BA650" s="41"/>
      <c r="BB650" s="41"/>
      <c r="BC650" s="41"/>
      <c r="BD650" s="41"/>
      <c r="BE650" s="41"/>
      <c r="BF650" s="41"/>
      <c r="BG650" s="41"/>
      <c r="BH650" s="41"/>
      <c r="BI650" s="41"/>
      <c r="BJ650" s="41"/>
      <c r="BK650" s="41"/>
      <c r="BL650" s="41"/>
      <c r="BM650" s="41"/>
      <c r="BN650" s="41"/>
      <c r="BO650" s="41"/>
      <c r="BP650" s="41"/>
      <c r="BQ650" s="41"/>
      <c r="BR650" s="41"/>
      <c r="BS650" s="41"/>
      <c r="BT650" s="41"/>
      <c r="BU650" s="41"/>
      <c r="BV650" s="41"/>
      <c r="BW650" s="41"/>
      <c r="BX650" s="41"/>
      <c r="BY650" s="41"/>
      <c r="BZ650" s="40"/>
      <c r="CA650" s="40"/>
      <c r="CB650" s="40"/>
      <c r="CC650" s="40"/>
      <c r="CD650" s="40"/>
      <c r="CE650" s="40"/>
      <c r="CF650" s="40"/>
      <c r="CG650" s="40"/>
      <c r="CH650" s="40"/>
      <c r="CI650" s="40"/>
      <c r="CJ650" s="40"/>
      <c r="CK650" s="40"/>
      <c r="CL650" s="40"/>
      <c r="CM650" s="40"/>
      <c r="CN650" s="40"/>
      <c r="CO650" s="40"/>
      <c r="CP650" s="40"/>
      <c r="CQ650" s="40"/>
      <c r="CR650" s="40"/>
      <c r="CS650" s="40"/>
      <c r="CT650" s="40"/>
      <c r="CU650" s="40"/>
      <c r="CV650" s="40"/>
      <c r="CW650" s="40"/>
      <c r="CX650" s="40"/>
      <c r="CY650" s="40"/>
      <c r="CZ650" s="40"/>
      <c r="DA650" s="40"/>
      <c r="DB650" s="40"/>
      <c r="DC650" s="40"/>
      <c r="DD650" s="40"/>
      <c r="DE650" s="40"/>
      <c r="DF650" s="40"/>
      <c r="DG650" s="40"/>
      <c r="DH650" s="40"/>
      <c r="DI650" s="40"/>
    </row>
    <row r="651" spans="1:113">
      <c r="A651" s="40"/>
      <c r="B651" s="40"/>
      <c r="C651" s="40"/>
      <c r="D651" s="40"/>
      <c r="E651" s="40"/>
      <c r="F651" s="40"/>
      <c r="G651" s="40"/>
      <c r="H651" s="40"/>
      <c r="I651" s="40"/>
      <c r="J651" s="40"/>
      <c r="K651" s="40"/>
      <c r="L651" s="40"/>
      <c r="M651" s="40"/>
      <c r="N651" s="40"/>
      <c r="O651" s="40"/>
      <c r="P651" s="40"/>
      <c r="Q651" s="40"/>
      <c r="R651" s="40"/>
      <c r="S651" s="40"/>
      <c r="T651" s="40"/>
      <c r="U651" s="40"/>
      <c r="V651" s="40"/>
      <c r="W651" s="41"/>
      <c r="X651" s="41"/>
      <c r="Y651" s="41"/>
      <c r="Z651" s="41"/>
      <c r="AA651" s="41"/>
      <c r="AB651" s="41"/>
      <c r="AC651" s="41"/>
      <c r="AD651" s="41"/>
      <c r="AE651" s="41"/>
      <c r="AF651" s="41"/>
      <c r="AG651" s="41"/>
      <c r="AH651" s="41"/>
      <c r="AI651" s="41"/>
      <c r="AJ651" s="41"/>
      <c r="AK651" s="41"/>
      <c r="AL651" s="41"/>
      <c r="AM651" s="41"/>
      <c r="AN651" s="41"/>
      <c r="AO651" s="41"/>
      <c r="AP651" s="41"/>
      <c r="AQ651" s="41"/>
      <c r="AR651" s="41"/>
      <c r="AS651" s="41"/>
      <c r="AT651" s="41"/>
      <c r="AU651" s="41"/>
      <c r="AV651" s="41"/>
      <c r="AW651" s="41"/>
      <c r="AX651" s="41"/>
      <c r="AY651" s="41"/>
      <c r="AZ651" s="41"/>
      <c r="BA651" s="41"/>
      <c r="BB651" s="41"/>
      <c r="BC651" s="41"/>
      <c r="BD651" s="41"/>
      <c r="BE651" s="41"/>
      <c r="BF651" s="41"/>
      <c r="BG651" s="41"/>
      <c r="BH651" s="41"/>
      <c r="BI651" s="41"/>
      <c r="BJ651" s="41"/>
      <c r="BK651" s="41"/>
      <c r="BL651" s="41"/>
      <c r="BM651" s="41"/>
      <c r="BN651" s="41"/>
      <c r="BO651" s="41"/>
      <c r="BP651" s="41"/>
      <c r="BQ651" s="41"/>
      <c r="BR651" s="41"/>
      <c r="BS651" s="41"/>
      <c r="BT651" s="41"/>
      <c r="BU651" s="41"/>
      <c r="BV651" s="41"/>
      <c r="BW651" s="41"/>
      <c r="BX651" s="41"/>
      <c r="BY651" s="41"/>
      <c r="BZ651" s="40"/>
      <c r="CA651" s="40"/>
      <c r="CB651" s="40"/>
      <c r="CC651" s="40"/>
      <c r="CD651" s="40"/>
      <c r="CE651" s="40"/>
      <c r="CF651" s="40"/>
      <c r="CG651" s="40"/>
      <c r="CH651" s="40"/>
      <c r="CI651" s="40"/>
      <c r="CJ651" s="40"/>
      <c r="CK651" s="40"/>
      <c r="CL651" s="40"/>
      <c r="CM651" s="40"/>
      <c r="CN651" s="40"/>
      <c r="CO651" s="40"/>
      <c r="CP651" s="40"/>
      <c r="CQ651" s="40"/>
      <c r="CR651" s="40"/>
      <c r="CS651" s="40"/>
      <c r="CT651" s="40"/>
      <c r="CU651" s="40"/>
      <c r="CV651" s="40"/>
      <c r="CW651" s="40"/>
      <c r="CX651" s="40"/>
      <c r="CY651" s="40"/>
      <c r="CZ651" s="40"/>
      <c r="DA651" s="40"/>
      <c r="DB651" s="40"/>
      <c r="DC651" s="40"/>
      <c r="DD651" s="40"/>
      <c r="DE651" s="40"/>
      <c r="DF651" s="40"/>
      <c r="DG651" s="40"/>
      <c r="DH651" s="40"/>
      <c r="DI651" s="40"/>
    </row>
    <row r="652" spans="1:113">
      <c r="A652" s="40"/>
      <c r="B652" s="40"/>
      <c r="C652" s="40"/>
      <c r="D652" s="40"/>
      <c r="E652" s="40"/>
      <c r="F652" s="40"/>
      <c r="G652" s="40"/>
      <c r="H652" s="40"/>
      <c r="I652" s="40"/>
      <c r="J652" s="40"/>
      <c r="K652" s="40"/>
      <c r="L652" s="40"/>
      <c r="M652" s="40"/>
      <c r="N652" s="40"/>
      <c r="O652" s="40"/>
      <c r="P652" s="40"/>
      <c r="Q652" s="40"/>
      <c r="R652" s="40"/>
      <c r="S652" s="40"/>
      <c r="T652" s="40"/>
      <c r="U652" s="40"/>
      <c r="V652" s="40"/>
      <c r="W652" s="41"/>
      <c r="X652" s="41"/>
      <c r="Y652" s="41"/>
      <c r="Z652" s="41"/>
      <c r="AA652" s="41"/>
      <c r="AB652" s="41"/>
      <c r="AC652" s="41"/>
      <c r="AD652" s="41"/>
      <c r="AE652" s="41"/>
      <c r="AF652" s="41"/>
      <c r="AG652" s="41"/>
      <c r="AH652" s="41"/>
      <c r="AI652" s="41"/>
      <c r="AJ652" s="41"/>
      <c r="AK652" s="41"/>
      <c r="AL652" s="41"/>
      <c r="AM652" s="41"/>
      <c r="AN652" s="41"/>
      <c r="AO652" s="41"/>
      <c r="AP652" s="41"/>
      <c r="AQ652" s="41"/>
      <c r="AR652" s="41"/>
      <c r="AS652" s="41"/>
      <c r="AT652" s="41"/>
      <c r="AU652" s="41"/>
      <c r="AV652" s="41"/>
      <c r="AW652" s="41"/>
      <c r="AX652" s="41"/>
      <c r="AY652" s="41"/>
      <c r="AZ652" s="41"/>
      <c r="BA652" s="41"/>
      <c r="BB652" s="41"/>
      <c r="BC652" s="41"/>
      <c r="BD652" s="41"/>
      <c r="BE652" s="41"/>
      <c r="BF652" s="41"/>
      <c r="BG652" s="41"/>
      <c r="BH652" s="41"/>
      <c r="BI652" s="41"/>
      <c r="BJ652" s="41"/>
      <c r="BK652" s="41"/>
      <c r="BL652" s="41"/>
      <c r="BM652" s="41"/>
      <c r="BN652" s="41"/>
      <c r="BO652" s="41"/>
      <c r="BP652" s="41"/>
      <c r="BQ652" s="41"/>
      <c r="BR652" s="41"/>
      <c r="BS652" s="41"/>
      <c r="BT652" s="41"/>
      <c r="BU652" s="41"/>
      <c r="BV652" s="41"/>
      <c r="BW652" s="41"/>
      <c r="BX652" s="41"/>
      <c r="BY652" s="41"/>
      <c r="BZ652" s="40"/>
      <c r="CA652" s="40"/>
      <c r="CB652" s="40"/>
      <c r="CC652" s="40"/>
      <c r="CD652" s="40"/>
      <c r="CE652" s="40"/>
      <c r="CF652" s="40"/>
      <c r="CG652" s="40"/>
      <c r="CH652" s="40"/>
      <c r="CI652" s="40"/>
      <c r="CJ652" s="40"/>
      <c r="CK652" s="40"/>
      <c r="CL652" s="40"/>
      <c r="CM652" s="40"/>
      <c r="CN652" s="40"/>
      <c r="CO652" s="40"/>
      <c r="CP652" s="40"/>
      <c r="CQ652" s="40"/>
      <c r="CR652" s="40"/>
      <c r="CS652" s="40"/>
      <c r="CT652" s="40"/>
      <c r="CU652" s="40"/>
      <c r="CV652" s="40"/>
      <c r="CW652" s="40"/>
      <c r="CX652" s="40"/>
      <c r="CY652" s="40"/>
      <c r="CZ652" s="40"/>
      <c r="DA652" s="40"/>
      <c r="DB652" s="40"/>
      <c r="DC652" s="40"/>
      <c r="DD652" s="40"/>
      <c r="DE652" s="40"/>
      <c r="DF652" s="40"/>
      <c r="DG652" s="40"/>
      <c r="DH652" s="40"/>
      <c r="DI652" s="40"/>
    </row>
    <row r="653" spans="1:113">
      <c r="A653" s="40"/>
      <c r="B653" s="40"/>
      <c r="C653" s="40"/>
      <c r="D653" s="40"/>
      <c r="E653" s="40"/>
      <c r="F653" s="40"/>
      <c r="G653" s="40"/>
      <c r="H653" s="40"/>
      <c r="I653" s="40"/>
      <c r="J653" s="40"/>
      <c r="K653" s="40"/>
      <c r="L653" s="40"/>
      <c r="M653" s="40"/>
      <c r="N653" s="40"/>
      <c r="O653" s="40"/>
      <c r="P653" s="40"/>
      <c r="Q653" s="40"/>
      <c r="R653" s="40"/>
      <c r="S653" s="40"/>
      <c r="T653" s="40"/>
      <c r="U653" s="40"/>
      <c r="V653" s="40"/>
      <c r="W653" s="41"/>
      <c r="X653" s="41"/>
      <c r="Y653" s="41"/>
      <c r="Z653" s="41"/>
      <c r="AA653" s="41"/>
      <c r="AB653" s="41"/>
      <c r="AC653" s="41"/>
      <c r="AD653" s="41"/>
      <c r="AE653" s="41"/>
      <c r="AF653" s="41"/>
      <c r="AG653" s="41"/>
      <c r="AH653" s="41"/>
      <c r="AI653" s="41"/>
      <c r="AJ653" s="41"/>
      <c r="AK653" s="41"/>
      <c r="AL653" s="41"/>
      <c r="AM653" s="41"/>
      <c r="AN653" s="41"/>
      <c r="AO653" s="41"/>
      <c r="AP653" s="41"/>
      <c r="AQ653" s="41"/>
      <c r="AR653" s="41"/>
      <c r="AS653" s="41"/>
      <c r="AT653" s="41"/>
      <c r="AU653" s="41"/>
      <c r="AV653" s="41"/>
      <c r="AW653" s="41"/>
      <c r="AX653" s="41"/>
      <c r="AY653" s="41"/>
      <c r="AZ653" s="41"/>
      <c r="BA653" s="41"/>
      <c r="BB653" s="41"/>
      <c r="BC653" s="41"/>
      <c r="BD653" s="41"/>
      <c r="BE653" s="41"/>
      <c r="BF653" s="41"/>
      <c r="BG653" s="41"/>
      <c r="BH653" s="41"/>
      <c r="BI653" s="41"/>
      <c r="BJ653" s="41"/>
      <c r="BK653" s="41"/>
      <c r="BL653" s="41"/>
      <c r="BM653" s="41"/>
      <c r="BN653" s="41"/>
      <c r="BO653" s="41"/>
      <c r="BP653" s="41"/>
      <c r="BQ653" s="41"/>
      <c r="BR653" s="41"/>
      <c r="BS653" s="41"/>
      <c r="BT653" s="41"/>
      <c r="BU653" s="41"/>
      <c r="BV653" s="41"/>
      <c r="BW653" s="41"/>
      <c r="BX653" s="41"/>
      <c r="BY653" s="41"/>
      <c r="BZ653" s="40"/>
      <c r="CA653" s="40"/>
      <c r="CB653" s="40"/>
      <c r="CC653" s="40"/>
      <c r="CD653" s="40"/>
      <c r="CE653" s="40"/>
      <c r="CF653" s="40"/>
      <c r="CG653" s="40"/>
      <c r="CH653" s="40"/>
      <c r="CI653" s="40"/>
      <c r="CJ653" s="40"/>
      <c r="CK653" s="40"/>
      <c r="CL653" s="40"/>
      <c r="CM653" s="40"/>
      <c r="CN653" s="40"/>
      <c r="CO653" s="40"/>
      <c r="CP653" s="40"/>
      <c r="CQ653" s="40"/>
      <c r="CR653" s="40"/>
      <c r="CS653" s="40"/>
      <c r="CT653" s="40"/>
      <c r="CU653" s="40"/>
      <c r="CV653" s="40"/>
      <c r="CW653" s="40"/>
      <c r="CX653" s="40"/>
      <c r="CY653" s="40"/>
      <c r="CZ653" s="40"/>
      <c r="DA653" s="40"/>
      <c r="DB653" s="40"/>
      <c r="DC653" s="40"/>
      <c r="DD653" s="40"/>
      <c r="DE653" s="40"/>
      <c r="DF653" s="40"/>
      <c r="DG653" s="40"/>
      <c r="DH653" s="40"/>
      <c r="DI653" s="40"/>
    </row>
    <row r="654" spans="1:113">
      <c r="A654" s="40"/>
      <c r="B654" s="40"/>
      <c r="C654" s="40"/>
      <c r="D654" s="40"/>
      <c r="E654" s="40"/>
      <c r="F654" s="40"/>
      <c r="G654" s="40"/>
      <c r="H654" s="40"/>
      <c r="I654" s="40"/>
      <c r="J654" s="40"/>
      <c r="K654" s="40"/>
      <c r="L654" s="40"/>
      <c r="M654" s="40"/>
      <c r="N654" s="40"/>
      <c r="O654" s="40"/>
      <c r="P654" s="40"/>
      <c r="Q654" s="40"/>
      <c r="R654" s="40"/>
      <c r="S654" s="40"/>
      <c r="T654" s="40"/>
      <c r="U654" s="40"/>
      <c r="V654" s="40"/>
      <c r="W654" s="41"/>
      <c r="X654" s="41"/>
      <c r="Y654" s="41"/>
      <c r="Z654" s="41"/>
      <c r="AA654" s="41"/>
      <c r="AB654" s="41"/>
      <c r="AC654" s="41"/>
      <c r="AD654" s="41"/>
      <c r="AE654" s="41"/>
      <c r="AF654" s="41"/>
      <c r="AG654" s="41"/>
      <c r="AH654" s="41"/>
      <c r="AI654" s="41"/>
      <c r="AJ654" s="41"/>
      <c r="AK654" s="41"/>
      <c r="AL654" s="41"/>
      <c r="AM654" s="41"/>
      <c r="AN654" s="41"/>
      <c r="AO654" s="41"/>
      <c r="AP654" s="41"/>
      <c r="AQ654" s="41"/>
      <c r="AR654" s="41"/>
      <c r="AS654" s="41"/>
      <c r="AT654" s="41"/>
      <c r="AU654" s="41"/>
      <c r="AV654" s="41"/>
      <c r="AW654" s="41"/>
      <c r="AX654" s="41"/>
      <c r="AY654" s="41"/>
      <c r="AZ654" s="41"/>
      <c r="BA654" s="41"/>
      <c r="BB654" s="41"/>
      <c r="BC654" s="41"/>
      <c r="BD654" s="41"/>
      <c r="BE654" s="41"/>
      <c r="BF654" s="41"/>
      <c r="BG654" s="41"/>
      <c r="BH654" s="41"/>
      <c r="BI654" s="41"/>
      <c r="BJ654" s="41"/>
      <c r="BK654" s="41"/>
      <c r="BL654" s="41"/>
      <c r="BM654" s="41"/>
      <c r="BN654" s="41"/>
      <c r="BO654" s="41"/>
      <c r="BP654" s="41"/>
      <c r="BQ654" s="41"/>
      <c r="BR654" s="41"/>
      <c r="BS654" s="41"/>
      <c r="BT654" s="41"/>
      <c r="BU654" s="41"/>
      <c r="BV654" s="41"/>
      <c r="BW654" s="41"/>
      <c r="BX654" s="41"/>
      <c r="BY654" s="41"/>
      <c r="BZ654" s="40"/>
      <c r="CA654" s="40"/>
      <c r="CB654" s="40"/>
      <c r="CC654" s="40"/>
      <c r="CD654" s="40"/>
      <c r="CE654" s="40"/>
      <c r="CF654" s="40"/>
      <c r="CG654" s="40"/>
      <c r="CH654" s="40"/>
      <c r="CI654" s="40"/>
      <c r="CJ654" s="40"/>
      <c r="CK654" s="40"/>
      <c r="CL654" s="40"/>
      <c r="CM654" s="40"/>
      <c r="CN654" s="40"/>
      <c r="CO654" s="40"/>
      <c r="CP654" s="40"/>
      <c r="CQ654" s="40"/>
      <c r="CR654" s="40"/>
      <c r="CS654" s="40"/>
      <c r="CT654" s="40"/>
      <c r="CU654" s="40"/>
      <c r="CV654" s="40"/>
      <c r="CW654" s="40"/>
      <c r="CX654" s="40"/>
      <c r="CY654" s="40"/>
      <c r="CZ654" s="40"/>
      <c r="DA654" s="40"/>
      <c r="DB654" s="40"/>
      <c r="DC654" s="40"/>
      <c r="DD654" s="40"/>
      <c r="DE654" s="40"/>
      <c r="DF654" s="40"/>
      <c r="DG654" s="40"/>
      <c r="DH654" s="40"/>
      <c r="DI654" s="40"/>
    </row>
    <row r="655" spans="1:113">
      <c r="A655" s="40"/>
      <c r="B655" s="40"/>
      <c r="C655" s="40"/>
      <c r="D655" s="40"/>
      <c r="E655" s="40"/>
      <c r="F655" s="40"/>
      <c r="G655" s="40"/>
      <c r="H655" s="40"/>
      <c r="I655" s="40"/>
      <c r="J655" s="40"/>
      <c r="K655" s="40"/>
      <c r="L655" s="40"/>
      <c r="M655" s="40"/>
      <c r="N655" s="40"/>
      <c r="O655" s="40"/>
      <c r="P655" s="40"/>
      <c r="Q655" s="40"/>
      <c r="R655" s="40"/>
      <c r="S655" s="40"/>
      <c r="T655" s="40"/>
      <c r="U655" s="40"/>
      <c r="V655" s="40"/>
      <c r="W655" s="41"/>
      <c r="X655" s="41"/>
      <c r="Y655" s="41"/>
      <c r="Z655" s="41"/>
      <c r="AA655" s="41"/>
      <c r="AB655" s="41"/>
      <c r="AC655" s="41"/>
      <c r="AD655" s="41"/>
      <c r="AE655" s="41"/>
      <c r="AF655" s="41"/>
      <c r="AG655" s="41"/>
      <c r="AH655" s="41"/>
      <c r="AI655" s="41"/>
      <c r="AJ655" s="41"/>
      <c r="AK655" s="41"/>
      <c r="AL655" s="41"/>
      <c r="AM655" s="41"/>
      <c r="AN655" s="41"/>
      <c r="AO655" s="41"/>
      <c r="AP655" s="41"/>
      <c r="AQ655" s="41"/>
      <c r="AR655" s="41"/>
      <c r="AS655" s="41"/>
      <c r="AT655" s="41"/>
      <c r="AU655" s="41"/>
      <c r="AV655" s="41"/>
      <c r="AW655" s="41"/>
      <c r="AX655" s="41"/>
      <c r="AY655" s="41"/>
      <c r="AZ655" s="41"/>
      <c r="BA655" s="41"/>
      <c r="BB655" s="41"/>
      <c r="BC655" s="41"/>
      <c r="BD655" s="41"/>
      <c r="BE655" s="41"/>
      <c r="BF655" s="41"/>
      <c r="BG655" s="41"/>
      <c r="BH655" s="41"/>
      <c r="BI655" s="41"/>
      <c r="BJ655" s="41"/>
      <c r="BK655" s="41"/>
      <c r="BL655" s="41"/>
      <c r="BM655" s="41"/>
      <c r="BN655" s="41"/>
      <c r="BO655" s="41"/>
      <c r="BP655" s="41"/>
      <c r="BQ655" s="41"/>
      <c r="BR655" s="41"/>
      <c r="BS655" s="41"/>
      <c r="BT655" s="41"/>
      <c r="BU655" s="41"/>
      <c r="BV655" s="41"/>
      <c r="BW655" s="41"/>
      <c r="BX655" s="41"/>
      <c r="BY655" s="41"/>
      <c r="BZ655" s="40"/>
      <c r="CA655" s="40"/>
      <c r="CB655" s="40"/>
      <c r="CC655" s="40"/>
      <c r="CD655" s="40"/>
      <c r="CE655" s="40"/>
      <c r="CF655" s="40"/>
      <c r="CG655" s="40"/>
      <c r="CH655" s="40"/>
      <c r="CI655" s="40"/>
      <c r="CJ655" s="40"/>
      <c r="CK655" s="40"/>
      <c r="CL655" s="40"/>
      <c r="CM655" s="40"/>
      <c r="CN655" s="40"/>
      <c r="CO655" s="40"/>
      <c r="CP655" s="40"/>
      <c r="CQ655" s="40"/>
      <c r="CR655" s="40"/>
      <c r="CS655" s="40"/>
      <c r="CT655" s="40"/>
      <c r="CU655" s="40"/>
      <c r="CV655" s="40"/>
      <c r="CW655" s="40"/>
      <c r="CX655" s="40"/>
      <c r="CY655" s="40"/>
      <c r="CZ655" s="40"/>
      <c r="DA655" s="40"/>
      <c r="DB655" s="40"/>
      <c r="DC655" s="40"/>
      <c r="DD655" s="40"/>
      <c r="DE655" s="40"/>
      <c r="DF655" s="40"/>
      <c r="DG655" s="40"/>
      <c r="DH655" s="40"/>
      <c r="DI655" s="40"/>
    </row>
    <row r="656" spans="1:113">
      <c r="A656" s="40"/>
      <c r="B656" s="40"/>
      <c r="C656" s="40"/>
      <c r="D656" s="40"/>
      <c r="E656" s="40"/>
      <c r="F656" s="40"/>
      <c r="G656" s="40"/>
      <c r="H656" s="40"/>
      <c r="I656" s="40"/>
      <c r="J656" s="40"/>
      <c r="K656" s="40"/>
      <c r="L656" s="40"/>
      <c r="M656" s="40"/>
      <c r="N656" s="40"/>
      <c r="O656" s="40"/>
      <c r="P656" s="40"/>
      <c r="Q656" s="40"/>
      <c r="R656" s="40"/>
      <c r="S656" s="40"/>
      <c r="T656" s="40"/>
      <c r="U656" s="40"/>
      <c r="V656" s="40"/>
      <c r="W656" s="41"/>
      <c r="X656" s="41"/>
      <c r="Y656" s="41"/>
      <c r="Z656" s="41"/>
      <c r="AA656" s="41"/>
      <c r="AB656" s="41"/>
      <c r="AC656" s="41"/>
      <c r="AD656" s="41"/>
      <c r="AE656" s="41"/>
      <c r="AF656" s="41"/>
      <c r="AG656" s="41"/>
      <c r="AH656" s="41"/>
      <c r="AI656" s="41"/>
      <c r="AJ656" s="41"/>
      <c r="AK656" s="41"/>
      <c r="AL656" s="41"/>
      <c r="AM656" s="41"/>
      <c r="AN656" s="41"/>
      <c r="AO656" s="41"/>
      <c r="AP656" s="41"/>
      <c r="AQ656" s="41"/>
      <c r="AR656" s="41"/>
      <c r="AS656" s="41"/>
      <c r="AT656" s="41"/>
      <c r="AU656" s="41"/>
      <c r="AV656" s="41"/>
      <c r="AW656" s="41"/>
      <c r="AX656" s="41"/>
      <c r="AY656" s="41"/>
      <c r="AZ656" s="41"/>
      <c r="BA656" s="41"/>
      <c r="BB656" s="41"/>
      <c r="BC656" s="41"/>
      <c r="BD656" s="41"/>
      <c r="BE656" s="41"/>
      <c r="BF656" s="41"/>
      <c r="BG656" s="41"/>
      <c r="BH656" s="41"/>
      <c r="BI656" s="41"/>
      <c r="BJ656" s="41"/>
      <c r="BK656" s="41"/>
      <c r="BL656" s="41"/>
      <c r="BM656" s="41"/>
      <c r="BN656" s="41"/>
      <c r="BO656" s="41"/>
      <c r="BP656" s="41"/>
      <c r="BQ656" s="41"/>
      <c r="BR656" s="41"/>
      <c r="BS656" s="41"/>
      <c r="BT656" s="41"/>
      <c r="BU656" s="41"/>
      <c r="BV656" s="41"/>
      <c r="BW656" s="41"/>
      <c r="BX656" s="41"/>
      <c r="BY656" s="41"/>
      <c r="BZ656" s="40"/>
      <c r="CA656" s="40"/>
      <c r="CB656" s="40"/>
      <c r="CC656" s="40"/>
      <c r="CD656" s="40"/>
      <c r="CE656" s="40"/>
      <c r="CF656" s="40"/>
      <c r="CG656" s="40"/>
      <c r="CH656" s="40"/>
      <c r="CI656" s="40"/>
      <c r="CJ656" s="40"/>
      <c r="CK656" s="40"/>
      <c r="CL656" s="40"/>
      <c r="CM656" s="40"/>
      <c r="CN656" s="40"/>
      <c r="CO656" s="40"/>
      <c r="CP656" s="40"/>
      <c r="CQ656" s="40"/>
      <c r="CR656" s="40"/>
      <c r="CS656" s="40"/>
      <c r="CT656" s="40"/>
      <c r="CU656" s="40"/>
      <c r="CV656" s="40"/>
      <c r="CW656" s="40"/>
      <c r="CX656" s="40"/>
      <c r="CY656" s="40"/>
      <c r="CZ656" s="40"/>
      <c r="DA656" s="40"/>
      <c r="DB656" s="40"/>
      <c r="DC656" s="40"/>
      <c r="DD656" s="40"/>
      <c r="DE656" s="40"/>
      <c r="DF656" s="40"/>
      <c r="DG656" s="40"/>
      <c r="DH656" s="40"/>
      <c r="DI656" s="40"/>
    </row>
    <row r="657" spans="1:113">
      <c r="A657" s="40"/>
      <c r="B657" s="40"/>
      <c r="C657" s="40"/>
      <c r="D657" s="40"/>
      <c r="E657" s="40"/>
      <c r="F657" s="40"/>
      <c r="G657" s="40"/>
      <c r="H657" s="40"/>
      <c r="I657" s="40"/>
      <c r="J657" s="40"/>
      <c r="K657" s="40"/>
      <c r="L657" s="40"/>
      <c r="M657" s="40"/>
      <c r="N657" s="40"/>
      <c r="O657" s="40"/>
      <c r="P657" s="40"/>
      <c r="Q657" s="40"/>
      <c r="R657" s="40"/>
      <c r="S657" s="40"/>
      <c r="T657" s="40"/>
      <c r="U657" s="40"/>
      <c r="V657" s="40"/>
      <c r="W657" s="41"/>
      <c r="X657" s="41"/>
      <c r="Y657" s="41"/>
      <c r="Z657" s="41"/>
      <c r="AA657" s="41"/>
      <c r="AB657" s="41"/>
      <c r="AC657" s="41"/>
      <c r="AD657" s="41"/>
      <c r="AE657" s="41"/>
      <c r="AF657" s="41"/>
      <c r="AG657" s="41"/>
      <c r="AH657" s="41"/>
      <c r="AI657" s="41"/>
      <c r="AJ657" s="41"/>
      <c r="AK657" s="41"/>
      <c r="AL657" s="41"/>
      <c r="AM657" s="41"/>
      <c r="AN657" s="41"/>
      <c r="AO657" s="41"/>
      <c r="AP657" s="41"/>
      <c r="AQ657" s="41"/>
      <c r="AR657" s="41"/>
      <c r="AS657" s="41"/>
      <c r="AT657" s="41"/>
      <c r="AU657" s="41"/>
      <c r="AV657" s="41"/>
      <c r="AW657" s="41"/>
      <c r="AX657" s="41"/>
      <c r="AY657" s="41"/>
      <c r="AZ657" s="41"/>
      <c r="BA657" s="41"/>
      <c r="BB657" s="41"/>
      <c r="BC657" s="41"/>
      <c r="BD657" s="41"/>
      <c r="BE657" s="41"/>
      <c r="BF657" s="41"/>
      <c r="BG657" s="41"/>
      <c r="BH657" s="41"/>
      <c r="BI657" s="41"/>
      <c r="BJ657" s="41"/>
      <c r="BK657" s="41"/>
      <c r="BL657" s="41"/>
      <c r="BM657" s="41"/>
      <c r="BN657" s="41"/>
      <c r="BO657" s="41"/>
      <c r="BP657" s="41"/>
      <c r="BQ657" s="41"/>
      <c r="BR657" s="41"/>
      <c r="BS657" s="41"/>
      <c r="BT657" s="41"/>
      <c r="BU657" s="41"/>
      <c r="BV657" s="41"/>
      <c r="BW657" s="41"/>
      <c r="BX657" s="41"/>
      <c r="BY657" s="41"/>
      <c r="BZ657" s="40"/>
      <c r="CA657" s="40"/>
      <c r="CB657" s="40"/>
      <c r="CC657" s="40"/>
      <c r="CD657" s="40"/>
      <c r="CE657" s="40"/>
      <c r="CF657" s="40"/>
      <c r="CG657" s="40"/>
      <c r="CH657" s="40"/>
      <c r="CI657" s="40"/>
      <c r="CJ657" s="40"/>
      <c r="CK657" s="40"/>
      <c r="CL657" s="40"/>
      <c r="CM657" s="40"/>
      <c r="CN657" s="40"/>
      <c r="CO657" s="40"/>
      <c r="CP657" s="40"/>
      <c r="CQ657" s="40"/>
      <c r="CR657" s="40"/>
      <c r="CS657" s="40"/>
      <c r="CT657" s="40"/>
      <c r="CU657" s="40"/>
      <c r="CV657" s="40"/>
      <c r="CW657" s="40"/>
      <c r="CX657" s="40"/>
      <c r="CY657" s="40"/>
      <c r="CZ657" s="40"/>
      <c r="DA657" s="40"/>
      <c r="DB657" s="40"/>
      <c r="DC657" s="40"/>
      <c r="DD657" s="40"/>
      <c r="DE657" s="40"/>
      <c r="DF657" s="40"/>
      <c r="DG657" s="40"/>
      <c r="DH657" s="40"/>
      <c r="DI657" s="40"/>
    </row>
    <row r="658" spans="1:113">
      <c r="A658" s="40"/>
      <c r="B658" s="40"/>
      <c r="C658" s="40"/>
      <c r="D658" s="40"/>
      <c r="E658" s="40"/>
      <c r="F658" s="40"/>
      <c r="G658" s="40"/>
      <c r="H658" s="40"/>
      <c r="I658" s="40"/>
      <c r="J658" s="40"/>
      <c r="K658" s="40"/>
      <c r="L658" s="40"/>
      <c r="M658" s="40"/>
      <c r="N658" s="40"/>
      <c r="O658" s="40"/>
      <c r="P658" s="40"/>
      <c r="Q658" s="40"/>
      <c r="R658" s="40"/>
      <c r="S658" s="40"/>
      <c r="T658" s="40"/>
      <c r="U658" s="40"/>
      <c r="V658" s="40"/>
      <c r="W658" s="41"/>
      <c r="X658" s="41"/>
      <c r="Y658" s="41"/>
      <c r="Z658" s="41"/>
      <c r="AA658" s="41"/>
      <c r="AB658" s="41"/>
      <c r="AC658" s="41"/>
      <c r="AD658" s="41"/>
      <c r="AE658" s="41"/>
      <c r="AF658" s="41"/>
      <c r="AG658" s="41"/>
      <c r="AH658" s="41"/>
      <c r="AI658" s="41"/>
      <c r="AJ658" s="41"/>
      <c r="AK658" s="41"/>
      <c r="AL658" s="41"/>
      <c r="AM658" s="41"/>
      <c r="AN658" s="41"/>
      <c r="AO658" s="41"/>
      <c r="AP658" s="41"/>
      <c r="AQ658" s="41"/>
      <c r="AR658" s="41"/>
      <c r="AS658" s="41"/>
      <c r="AT658" s="41"/>
      <c r="AU658" s="41"/>
      <c r="AV658" s="41"/>
      <c r="AW658" s="41"/>
      <c r="AX658" s="41"/>
      <c r="AY658" s="41"/>
      <c r="AZ658" s="41"/>
      <c r="BA658" s="41"/>
      <c r="BB658" s="41"/>
      <c r="BC658" s="41"/>
      <c r="BD658" s="41"/>
      <c r="BE658" s="41"/>
      <c r="BF658" s="41"/>
      <c r="BG658" s="41"/>
      <c r="BH658" s="41"/>
      <c r="BI658" s="41"/>
      <c r="BJ658" s="41"/>
      <c r="BK658" s="41"/>
      <c r="BL658" s="41"/>
      <c r="BM658" s="41"/>
      <c r="BN658" s="41"/>
      <c r="BO658" s="41"/>
      <c r="BP658" s="41"/>
      <c r="BQ658" s="41"/>
      <c r="BR658" s="41"/>
      <c r="BS658" s="41"/>
      <c r="BT658" s="41"/>
      <c r="BU658" s="41"/>
      <c r="BV658" s="41"/>
      <c r="BW658" s="41"/>
      <c r="BX658" s="41"/>
      <c r="BY658" s="41"/>
      <c r="BZ658" s="40"/>
      <c r="CA658" s="40"/>
      <c r="CB658" s="40"/>
      <c r="CC658" s="40"/>
      <c r="CD658" s="40"/>
      <c r="CE658" s="40"/>
      <c r="CF658" s="40"/>
      <c r="CG658" s="40"/>
      <c r="CH658" s="40"/>
      <c r="CI658" s="40"/>
      <c r="CJ658" s="40"/>
      <c r="CK658" s="40"/>
      <c r="CL658" s="40"/>
      <c r="CM658" s="40"/>
      <c r="CN658" s="40"/>
      <c r="CO658" s="40"/>
      <c r="CP658" s="40"/>
      <c r="CQ658" s="40"/>
      <c r="CR658" s="40"/>
      <c r="CS658" s="40"/>
      <c r="CT658" s="40"/>
      <c r="CU658" s="40"/>
      <c r="CV658" s="40"/>
      <c r="CW658" s="40"/>
      <c r="CX658" s="40"/>
      <c r="CY658" s="40"/>
      <c r="CZ658" s="40"/>
      <c r="DA658" s="40"/>
      <c r="DB658" s="40"/>
      <c r="DC658" s="40"/>
      <c r="DD658" s="40"/>
      <c r="DE658" s="40"/>
      <c r="DF658" s="40"/>
      <c r="DG658" s="40"/>
      <c r="DH658" s="40"/>
      <c r="DI658" s="40"/>
    </row>
    <row r="659" spans="1:113">
      <c r="A659" s="40"/>
      <c r="B659" s="40"/>
      <c r="C659" s="40"/>
      <c r="D659" s="40"/>
      <c r="E659" s="40"/>
      <c r="F659" s="40"/>
      <c r="G659" s="40"/>
      <c r="H659" s="40"/>
      <c r="I659" s="40"/>
      <c r="J659" s="40"/>
      <c r="K659" s="40"/>
      <c r="L659" s="40"/>
      <c r="M659" s="40"/>
      <c r="N659" s="40"/>
      <c r="O659" s="40"/>
      <c r="P659" s="40"/>
      <c r="Q659" s="40"/>
      <c r="R659" s="40"/>
      <c r="S659" s="40"/>
      <c r="T659" s="40"/>
      <c r="U659" s="40"/>
      <c r="V659" s="40"/>
      <c r="W659" s="41"/>
      <c r="X659" s="41"/>
      <c r="Y659" s="41"/>
      <c r="Z659" s="41"/>
      <c r="AA659" s="41"/>
      <c r="AB659" s="41"/>
      <c r="AC659" s="41"/>
      <c r="AD659" s="41"/>
      <c r="AE659" s="41"/>
      <c r="AF659" s="41"/>
      <c r="AG659" s="41"/>
      <c r="AH659" s="41"/>
      <c r="AI659" s="41"/>
      <c r="AJ659" s="41"/>
      <c r="AK659" s="41"/>
      <c r="AL659" s="41"/>
      <c r="AM659" s="41"/>
      <c r="AN659" s="41"/>
      <c r="AO659" s="41"/>
      <c r="AP659" s="41"/>
      <c r="AQ659" s="41"/>
      <c r="AR659" s="41"/>
      <c r="AS659" s="41"/>
      <c r="AT659" s="41"/>
      <c r="AU659" s="41"/>
      <c r="AV659" s="41"/>
      <c r="AW659" s="41"/>
      <c r="AX659" s="41"/>
      <c r="AY659" s="41"/>
      <c r="AZ659" s="41"/>
      <c r="BA659" s="41"/>
      <c r="BB659" s="41"/>
      <c r="BC659" s="41"/>
      <c r="BD659" s="41"/>
      <c r="BE659" s="41"/>
      <c r="BF659" s="41"/>
      <c r="BG659" s="41"/>
      <c r="BH659" s="41"/>
      <c r="BI659" s="41"/>
      <c r="BJ659" s="41"/>
      <c r="BK659" s="41"/>
      <c r="BL659" s="41"/>
      <c r="BM659" s="41"/>
      <c r="BN659" s="41"/>
      <c r="BO659" s="41"/>
      <c r="BP659" s="41"/>
      <c r="BQ659" s="41"/>
      <c r="BR659" s="41"/>
      <c r="BS659" s="41"/>
      <c r="BT659" s="41"/>
      <c r="BU659" s="41"/>
      <c r="BV659" s="41"/>
      <c r="BW659" s="41"/>
      <c r="BX659" s="41"/>
      <c r="BY659" s="41"/>
      <c r="BZ659" s="40"/>
      <c r="CA659" s="40"/>
      <c r="CB659" s="40"/>
      <c r="CC659" s="40"/>
      <c r="CD659" s="40"/>
      <c r="CE659" s="40"/>
      <c r="CF659" s="40"/>
      <c r="CG659" s="40"/>
      <c r="CH659" s="40"/>
      <c r="CI659" s="40"/>
      <c r="CJ659" s="40"/>
      <c r="CK659" s="40"/>
      <c r="CL659" s="40"/>
      <c r="CM659" s="40"/>
      <c r="CN659" s="40"/>
      <c r="CO659" s="40"/>
      <c r="CP659" s="40"/>
      <c r="CQ659" s="40"/>
      <c r="CR659" s="40"/>
      <c r="CS659" s="40"/>
      <c r="CT659" s="40"/>
      <c r="CU659" s="40"/>
      <c r="CV659" s="40"/>
      <c r="CW659" s="40"/>
      <c r="CX659" s="40"/>
      <c r="CY659" s="40"/>
      <c r="CZ659" s="40"/>
      <c r="DA659" s="40"/>
      <c r="DB659" s="40"/>
      <c r="DC659" s="40"/>
      <c r="DD659" s="40"/>
      <c r="DE659" s="40"/>
      <c r="DF659" s="40"/>
      <c r="DG659" s="40"/>
      <c r="DH659" s="40"/>
      <c r="DI659" s="40"/>
    </row>
    <row r="660" spans="1:113">
      <c r="A660" s="40"/>
      <c r="B660" s="40"/>
      <c r="C660" s="40"/>
      <c r="D660" s="40"/>
      <c r="E660" s="40"/>
      <c r="F660" s="40"/>
      <c r="G660" s="40"/>
      <c r="H660" s="40"/>
      <c r="I660" s="40"/>
      <c r="J660" s="40"/>
      <c r="K660" s="40"/>
      <c r="L660" s="40"/>
      <c r="M660" s="40"/>
      <c r="N660" s="40"/>
      <c r="O660" s="40"/>
      <c r="P660" s="40"/>
      <c r="Q660" s="40"/>
      <c r="R660" s="40"/>
      <c r="S660" s="40"/>
      <c r="T660" s="40"/>
      <c r="U660" s="40"/>
      <c r="V660" s="40"/>
      <c r="W660" s="41"/>
      <c r="X660" s="41"/>
      <c r="Y660" s="41"/>
      <c r="Z660" s="41"/>
      <c r="AA660" s="41"/>
      <c r="AB660" s="41"/>
      <c r="AC660" s="41"/>
      <c r="AD660" s="41"/>
      <c r="AE660" s="41"/>
      <c r="AF660" s="41"/>
      <c r="AG660" s="41"/>
      <c r="AH660" s="41"/>
      <c r="AI660" s="41"/>
      <c r="AJ660" s="41"/>
      <c r="AK660" s="41"/>
      <c r="AL660" s="41"/>
      <c r="AM660" s="41"/>
      <c r="AN660" s="41"/>
      <c r="AO660" s="41"/>
      <c r="AP660" s="41"/>
      <c r="AQ660" s="41"/>
      <c r="AR660" s="41"/>
      <c r="AS660" s="41"/>
      <c r="AT660" s="41"/>
      <c r="AU660" s="41"/>
      <c r="AV660" s="41"/>
      <c r="AW660" s="41"/>
      <c r="AX660" s="41"/>
      <c r="AY660" s="41"/>
      <c r="AZ660" s="41"/>
      <c r="BA660" s="41"/>
      <c r="BB660" s="41"/>
      <c r="BC660" s="41"/>
      <c r="BD660" s="41"/>
      <c r="BE660" s="41"/>
      <c r="BF660" s="41"/>
      <c r="BG660" s="41"/>
      <c r="BH660" s="41"/>
      <c r="BI660" s="41"/>
      <c r="BJ660" s="41"/>
      <c r="BK660" s="41"/>
      <c r="BL660" s="41"/>
      <c r="BM660" s="41"/>
      <c r="BN660" s="41"/>
      <c r="BO660" s="41"/>
      <c r="BP660" s="41"/>
      <c r="BQ660" s="41"/>
      <c r="BR660" s="41"/>
      <c r="BS660" s="41"/>
      <c r="BT660" s="41"/>
      <c r="BU660" s="41"/>
      <c r="BV660" s="41"/>
      <c r="BW660" s="41"/>
      <c r="BX660" s="41"/>
      <c r="BY660" s="41"/>
      <c r="BZ660" s="40"/>
      <c r="CA660" s="40"/>
      <c r="CB660" s="40"/>
      <c r="CC660" s="40"/>
      <c r="CD660" s="40"/>
      <c r="CE660" s="40"/>
      <c r="CF660" s="40"/>
      <c r="CG660" s="40"/>
      <c r="CH660" s="40"/>
      <c r="CI660" s="40"/>
      <c r="CJ660" s="40"/>
      <c r="CK660" s="40"/>
      <c r="CL660" s="40"/>
      <c r="CM660" s="40"/>
      <c r="CN660" s="40"/>
      <c r="CO660" s="40"/>
      <c r="CP660" s="40"/>
      <c r="CQ660" s="40"/>
      <c r="CR660" s="40"/>
      <c r="CS660" s="40"/>
      <c r="CT660" s="40"/>
      <c r="CU660" s="40"/>
      <c r="CV660" s="40"/>
      <c r="CW660" s="40"/>
      <c r="CX660" s="40"/>
      <c r="CY660" s="40"/>
      <c r="CZ660" s="40"/>
      <c r="DA660" s="40"/>
      <c r="DB660" s="40"/>
      <c r="DC660" s="40"/>
      <c r="DD660" s="40"/>
      <c r="DE660" s="40"/>
      <c r="DF660" s="40"/>
      <c r="DG660" s="40"/>
      <c r="DH660" s="40"/>
      <c r="DI660" s="40"/>
    </row>
    <row r="661" spans="1:113">
      <c r="A661" s="40"/>
      <c r="B661" s="40"/>
      <c r="C661" s="40"/>
      <c r="D661" s="40"/>
      <c r="E661" s="40"/>
      <c r="F661" s="40"/>
      <c r="G661" s="40"/>
      <c r="H661" s="40"/>
      <c r="I661" s="40"/>
      <c r="J661" s="40"/>
      <c r="K661" s="40"/>
      <c r="L661" s="40"/>
      <c r="M661" s="40"/>
      <c r="N661" s="40"/>
      <c r="O661" s="40"/>
      <c r="P661" s="40"/>
      <c r="Q661" s="40"/>
      <c r="R661" s="40"/>
      <c r="S661" s="40"/>
      <c r="T661" s="40"/>
      <c r="U661" s="40"/>
      <c r="V661" s="40"/>
      <c r="W661" s="41"/>
      <c r="X661" s="41"/>
      <c r="Y661" s="41"/>
      <c r="Z661" s="41"/>
      <c r="AA661" s="41"/>
      <c r="AB661" s="41"/>
      <c r="AC661" s="41"/>
      <c r="AD661" s="41"/>
      <c r="AE661" s="41"/>
      <c r="AF661" s="41"/>
      <c r="AG661" s="41"/>
      <c r="AH661" s="41"/>
      <c r="AI661" s="41"/>
      <c r="AJ661" s="41"/>
      <c r="AK661" s="41"/>
      <c r="AL661" s="41"/>
      <c r="AM661" s="41"/>
      <c r="AN661" s="41"/>
      <c r="AO661" s="41"/>
      <c r="AP661" s="41"/>
      <c r="AQ661" s="41"/>
      <c r="AR661" s="41"/>
      <c r="AS661" s="41"/>
      <c r="AT661" s="41"/>
      <c r="AU661" s="41"/>
      <c r="AV661" s="41"/>
      <c r="AW661" s="41"/>
      <c r="AX661" s="41"/>
      <c r="AY661" s="41"/>
      <c r="AZ661" s="41"/>
      <c r="BA661" s="41"/>
      <c r="BB661" s="41"/>
      <c r="BC661" s="41"/>
      <c r="BD661" s="41"/>
      <c r="BE661" s="41"/>
      <c r="BF661" s="41"/>
      <c r="BG661" s="41"/>
      <c r="BH661" s="41"/>
      <c r="BI661" s="41"/>
      <c r="BJ661" s="41"/>
      <c r="BK661" s="41"/>
      <c r="BL661" s="41"/>
      <c r="BM661" s="41"/>
      <c r="BN661" s="41"/>
      <c r="BO661" s="41"/>
      <c r="BP661" s="41"/>
      <c r="BQ661" s="41"/>
      <c r="BR661" s="41"/>
      <c r="BS661" s="41"/>
      <c r="BT661" s="41"/>
      <c r="BU661" s="41"/>
      <c r="BV661" s="41"/>
      <c r="BW661" s="41"/>
      <c r="BX661" s="41"/>
      <c r="BY661" s="41"/>
      <c r="BZ661" s="40"/>
      <c r="CA661" s="40"/>
      <c r="CB661" s="40"/>
      <c r="CC661" s="40"/>
      <c r="CD661" s="40"/>
      <c r="CE661" s="40"/>
      <c r="CF661" s="40"/>
      <c r="CG661" s="40"/>
      <c r="CH661" s="40"/>
      <c r="CI661" s="40"/>
      <c r="CJ661" s="40"/>
      <c r="CK661" s="40"/>
      <c r="CL661" s="40"/>
      <c r="CM661" s="40"/>
      <c r="CN661" s="40"/>
      <c r="CO661" s="40"/>
      <c r="CP661" s="40"/>
      <c r="CQ661" s="40"/>
      <c r="CR661" s="40"/>
      <c r="CS661" s="40"/>
      <c r="CT661" s="40"/>
      <c r="CU661" s="40"/>
      <c r="CV661" s="40"/>
      <c r="CW661" s="40"/>
      <c r="CX661" s="40"/>
      <c r="CY661" s="40"/>
      <c r="CZ661" s="40"/>
      <c r="DA661" s="40"/>
      <c r="DB661" s="40"/>
      <c r="DC661" s="40"/>
      <c r="DD661" s="40"/>
      <c r="DE661" s="40"/>
      <c r="DF661" s="40"/>
      <c r="DG661" s="40"/>
      <c r="DH661" s="40"/>
      <c r="DI661" s="40"/>
    </row>
    <row r="662" spans="1:113">
      <c r="A662" s="40"/>
      <c r="B662" s="40"/>
      <c r="C662" s="40"/>
      <c r="D662" s="40"/>
      <c r="E662" s="40"/>
      <c r="F662" s="40"/>
      <c r="G662" s="40"/>
      <c r="H662" s="40"/>
      <c r="I662" s="40"/>
      <c r="J662" s="40"/>
      <c r="K662" s="40"/>
      <c r="L662" s="40"/>
      <c r="M662" s="40"/>
      <c r="N662" s="40"/>
      <c r="O662" s="40"/>
      <c r="P662" s="40"/>
      <c r="Q662" s="40"/>
      <c r="R662" s="40"/>
      <c r="S662" s="40"/>
      <c r="T662" s="40"/>
      <c r="U662" s="40"/>
      <c r="V662" s="40"/>
      <c r="W662" s="41"/>
      <c r="X662" s="41"/>
      <c r="Y662" s="41"/>
      <c r="Z662" s="41"/>
      <c r="AA662" s="41"/>
      <c r="AB662" s="41"/>
      <c r="AC662" s="41"/>
      <c r="AD662" s="41"/>
      <c r="AE662" s="41"/>
      <c r="AF662" s="41"/>
      <c r="AG662" s="41"/>
      <c r="AH662" s="41"/>
      <c r="AI662" s="41"/>
      <c r="AJ662" s="41"/>
      <c r="AK662" s="41"/>
      <c r="AL662" s="41"/>
      <c r="AM662" s="41"/>
      <c r="AN662" s="41"/>
      <c r="AO662" s="41"/>
      <c r="AP662" s="41"/>
      <c r="AQ662" s="41"/>
      <c r="AR662" s="41"/>
      <c r="AS662" s="41"/>
      <c r="AT662" s="41"/>
      <c r="AU662" s="41"/>
      <c r="AV662" s="41"/>
      <c r="AW662" s="41"/>
      <c r="AX662" s="41"/>
      <c r="AY662" s="41"/>
      <c r="AZ662" s="41"/>
      <c r="BA662" s="41"/>
      <c r="BB662" s="41"/>
      <c r="BC662" s="41"/>
      <c r="BD662" s="41"/>
      <c r="BE662" s="41"/>
      <c r="BF662" s="41"/>
      <c r="BG662" s="41"/>
      <c r="BH662" s="41"/>
      <c r="BI662" s="41"/>
      <c r="BJ662" s="41"/>
      <c r="BK662" s="41"/>
      <c r="BL662" s="41"/>
      <c r="BM662" s="41"/>
      <c r="BN662" s="41"/>
      <c r="BO662" s="41"/>
      <c r="BP662" s="41"/>
      <c r="BQ662" s="41"/>
      <c r="BR662" s="41"/>
      <c r="BS662" s="41"/>
      <c r="BT662" s="41"/>
      <c r="BU662" s="41"/>
      <c r="BV662" s="41"/>
      <c r="BW662" s="41"/>
      <c r="BX662" s="41"/>
      <c r="BY662" s="41"/>
      <c r="BZ662" s="40"/>
      <c r="CA662" s="40"/>
      <c r="CB662" s="40"/>
      <c r="CC662" s="40"/>
      <c r="CD662" s="40"/>
      <c r="CE662" s="40"/>
      <c r="CF662" s="40"/>
      <c r="CG662" s="40"/>
      <c r="CH662" s="40"/>
      <c r="CI662" s="40"/>
      <c r="CJ662" s="40"/>
      <c r="CK662" s="40"/>
      <c r="CL662" s="40"/>
      <c r="CM662" s="40"/>
      <c r="CN662" s="40"/>
      <c r="CO662" s="40"/>
      <c r="CP662" s="40"/>
      <c r="CQ662" s="40"/>
      <c r="CR662" s="40"/>
      <c r="CS662" s="40"/>
      <c r="CT662" s="40"/>
      <c r="CU662" s="40"/>
      <c r="CV662" s="40"/>
      <c r="CW662" s="40"/>
      <c r="CX662" s="40"/>
      <c r="CY662" s="40"/>
      <c r="CZ662" s="40"/>
      <c r="DA662" s="40"/>
      <c r="DB662" s="40"/>
      <c r="DC662" s="40"/>
      <c r="DD662" s="40"/>
      <c r="DE662" s="40"/>
      <c r="DF662" s="40"/>
      <c r="DG662" s="40"/>
      <c r="DH662" s="40"/>
      <c r="DI662" s="40"/>
    </row>
    <row r="663" spans="1:113">
      <c r="A663" s="40"/>
      <c r="B663" s="40"/>
      <c r="C663" s="40"/>
      <c r="D663" s="40"/>
      <c r="E663" s="40"/>
      <c r="F663" s="40"/>
      <c r="G663" s="40"/>
      <c r="H663" s="40"/>
      <c r="I663" s="40"/>
      <c r="J663" s="40"/>
      <c r="K663" s="40"/>
      <c r="L663" s="40"/>
      <c r="M663" s="40"/>
      <c r="N663" s="40"/>
      <c r="O663" s="40"/>
      <c r="P663" s="40"/>
      <c r="Q663" s="40"/>
      <c r="R663" s="40"/>
      <c r="S663" s="40"/>
      <c r="T663" s="40"/>
      <c r="U663" s="40"/>
      <c r="V663" s="40"/>
      <c r="W663" s="41"/>
      <c r="X663" s="41"/>
      <c r="Y663" s="41"/>
      <c r="Z663" s="41"/>
      <c r="AA663" s="41"/>
      <c r="AB663" s="41"/>
      <c r="AC663" s="41"/>
      <c r="AD663" s="41"/>
      <c r="AE663" s="41"/>
      <c r="AF663" s="41"/>
      <c r="AG663" s="41"/>
      <c r="AH663" s="41"/>
      <c r="AI663" s="41"/>
      <c r="AJ663" s="41"/>
      <c r="AK663" s="41"/>
      <c r="AL663" s="41"/>
      <c r="AM663" s="41"/>
      <c r="AN663" s="41"/>
      <c r="AO663" s="41"/>
      <c r="AP663" s="41"/>
      <c r="AQ663" s="41"/>
      <c r="AR663" s="41"/>
      <c r="AS663" s="41"/>
      <c r="AT663" s="41"/>
      <c r="AU663" s="41"/>
      <c r="AV663" s="41"/>
      <c r="AW663" s="41"/>
      <c r="AX663" s="41"/>
      <c r="AY663" s="41"/>
      <c r="AZ663" s="41"/>
      <c r="BA663" s="41"/>
      <c r="BB663" s="41"/>
      <c r="BC663" s="41"/>
      <c r="BD663" s="41"/>
      <c r="BE663" s="41"/>
      <c r="BF663" s="41"/>
      <c r="BG663" s="41"/>
      <c r="BH663" s="41"/>
      <c r="BI663" s="41"/>
      <c r="BJ663" s="41"/>
      <c r="BK663" s="41"/>
      <c r="BL663" s="41"/>
      <c r="BM663" s="41"/>
      <c r="BN663" s="41"/>
      <c r="BO663" s="41"/>
      <c r="BP663" s="41"/>
      <c r="BQ663" s="41"/>
      <c r="BR663" s="41"/>
      <c r="BS663" s="41"/>
      <c r="BT663" s="41"/>
      <c r="BU663" s="41"/>
      <c r="BV663" s="41"/>
      <c r="BW663" s="41"/>
      <c r="BX663" s="41"/>
      <c r="BY663" s="41"/>
      <c r="BZ663" s="40"/>
      <c r="CA663" s="40"/>
      <c r="CB663" s="40"/>
      <c r="CC663" s="40"/>
      <c r="CD663" s="40"/>
      <c r="CE663" s="40"/>
      <c r="CF663" s="40"/>
      <c r="CG663" s="40"/>
      <c r="CH663" s="40"/>
      <c r="CI663" s="40"/>
      <c r="CJ663" s="40"/>
      <c r="CK663" s="40"/>
      <c r="CL663" s="40"/>
      <c r="CM663" s="40"/>
      <c r="CN663" s="40"/>
      <c r="CO663" s="40"/>
      <c r="CP663" s="40"/>
      <c r="CQ663" s="40"/>
      <c r="CR663" s="40"/>
      <c r="CS663" s="40"/>
      <c r="CT663" s="40"/>
      <c r="CU663" s="40"/>
      <c r="CV663" s="40"/>
      <c r="CW663" s="40"/>
      <c r="CX663" s="40"/>
      <c r="CY663" s="40"/>
      <c r="CZ663" s="40"/>
      <c r="DA663" s="40"/>
      <c r="DB663" s="40"/>
      <c r="DC663" s="40"/>
      <c r="DD663" s="40"/>
      <c r="DE663" s="40"/>
      <c r="DF663" s="40"/>
      <c r="DG663" s="40"/>
      <c r="DH663" s="40"/>
      <c r="DI663" s="40"/>
    </row>
    <row r="664" spans="1:113">
      <c r="A664" s="40"/>
      <c r="B664" s="40"/>
      <c r="C664" s="40"/>
      <c r="D664" s="40"/>
      <c r="E664" s="40"/>
      <c r="F664" s="40"/>
      <c r="G664" s="40"/>
      <c r="H664" s="40"/>
      <c r="I664" s="40"/>
      <c r="J664" s="40"/>
      <c r="K664" s="40"/>
      <c r="L664" s="40"/>
      <c r="M664" s="40"/>
      <c r="N664" s="40"/>
      <c r="O664" s="40"/>
      <c r="P664" s="40"/>
      <c r="Q664" s="40"/>
      <c r="R664" s="40"/>
      <c r="S664" s="40"/>
      <c r="T664" s="40"/>
      <c r="U664" s="40"/>
      <c r="V664" s="40"/>
      <c r="W664" s="41"/>
      <c r="X664" s="41"/>
      <c r="Y664" s="41"/>
      <c r="Z664" s="41"/>
      <c r="AA664" s="41"/>
      <c r="AB664" s="41"/>
      <c r="AC664" s="41"/>
      <c r="AD664" s="41"/>
      <c r="AE664" s="41"/>
      <c r="AF664" s="41"/>
      <c r="AG664" s="41"/>
      <c r="AH664" s="41"/>
      <c r="AI664" s="41"/>
      <c r="AJ664" s="41"/>
      <c r="AK664" s="41"/>
      <c r="AL664" s="41"/>
      <c r="AM664" s="41"/>
      <c r="AN664" s="41"/>
      <c r="AO664" s="41"/>
      <c r="AP664" s="41"/>
      <c r="AQ664" s="41"/>
      <c r="AR664" s="41"/>
      <c r="AS664" s="41"/>
      <c r="AT664" s="41"/>
      <c r="AU664" s="41"/>
      <c r="AV664" s="41"/>
      <c r="AW664" s="41"/>
      <c r="AX664" s="41"/>
      <c r="AY664" s="41"/>
      <c r="AZ664" s="41"/>
      <c r="BA664" s="41"/>
      <c r="BB664" s="41"/>
      <c r="BC664" s="41"/>
      <c r="BD664" s="41"/>
      <c r="BE664" s="41"/>
      <c r="BF664" s="41"/>
      <c r="BG664" s="41"/>
      <c r="BH664" s="41"/>
      <c r="BI664" s="41"/>
      <c r="BJ664" s="41"/>
      <c r="BK664" s="41"/>
      <c r="BL664" s="41"/>
      <c r="BM664" s="41"/>
      <c r="BN664" s="41"/>
      <c r="BO664" s="41"/>
      <c r="BP664" s="41"/>
      <c r="BQ664" s="41"/>
      <c r="BR664" s="41"/>
      <c r="BS664" s="41"/>
      <c r="BT664" s="41"/>
      <c r="BU664" s="41"/>
      <c r="BV664" s="41"/>
      <c r="BW664" s="41"/>
      <c r="BX664" s="41"/>
      <c r="BY664" s="41"/>
      <c r="BZ664" s="40"/>
      <c r="CA664" s="40"/>
      <c r="CB664" s="40"/>
      <c r="CC664" s="40"/>
      <c r="CD664" s="40"/>
      <c r="CE664" s="40"/>
      <c r="CF664" s="40"/>
      <c r="CG664" s="40"/>
      <c r="CH664" s="40"/>
      <c r="CI664" s="40"/>
      <c r="CJ664" s="40"/>
      <c r="CK664" s="40"/>
      <c r="CL664" s="40"/>
      <c r="CM664" s="40"/>
      <c r="CN664" s="40"/>
      <c r="CO664" s="40"/>
      <c r="CP664" s="40"/>
      <c r="CQ664" s="40"/>
      <c r="CR664" s="40"/>
      <c r="CS664" s="40"/>
      <c r="CT664" s="40"/>
      <c r="CU664" s="40"/>
      <c r="CV664" s="40"/>
      <c r="CW664" s="40"/>
      <c r="CX664" s="40"/>
      <c r="CY664" s="40"/>
      <c r="CZ664" s="40"/>
      <c r="DA664" s="40"/>
      <c r="DB664" s="40"/>
      <c r="DC664" s="40"/>
      <c r="DD664" s="40"/>
      <c r="DE664" s="40"/>
      <c r="DF664" s="40"/>
      <c r="DG664" s="40"/>
      <c r="DH664" s="40"/>
      <c r="DI664" s="40"/>
    </row>
    <row r="665" spans="1:113">
      <c r="A665" s="40"/>
      <c r="B665" s="40"/>
      <c r="C665" s="40"/>
      <c r="D665" s="40"/>
      <c r="E665" s="40"/>
      <c r="F665" s="40"/>
      <c r="G665" s="40"/>
      <c r="H665" s="40"/>
      <c r="I665" s="40"/>
      <c r="J665" s="40"/>
      <c r="K665" s="40"/>
      <c r="L665" s="40"/>
      <c r="M665" s="40"/>
      <c r="N665" s="40"/>
      <c r="O665" s="40"/>
      <c r="P665" s="40"/>
      <c r="Q665" s="40"/>
      <c r="R665" s="40"/>
      <c r="S665" s="40"/>
      <c r="T665" s="40"/>
      <c r="U665" s="40"/>
      <c r="V665" s="40"/>
      <c r="W665" s="41"/>
      <c r="X665" s="41"/>
      <c r="Y665" s="41"/>
      <c r="Z665" s="41"/>
      <c r="AA665" s="41"/>
      <c r="AB665" s="41"/>
      <c r="AC665" s="41"/>
      <c r="AD665" s="41"/>
      <c r="AE665" s="41"/>
      <c r="AF665" s="41"/>
      <c r="AG665" s="41"/>
      <c r="AH665" s="41"/>
      <c r="AI665" s="41"/>
      <c r="AJ665" s="41"/>
      <c r="AK665" s="41"/>
      <c r="AL665" s="41"/>
      <c r="AM665" s="41"/>
      <c r="AN665" s="41"/>
      <c r="AO665" s="41"/>
      <c r="AP665" s="41"/>
      <c r="AQ665" s="41"/>
      <c r="AR665" s="41"/>
      <c r="AS665" s="41"/>
      <c r="AT665" s="41"/>
      <c r="AU665" s="41"/>
      <c r="AV665" s="41"/>
      <c r="AW665" s="41"/>
      <c r="AX665" s="41"/>
      <c r="AY665" s="41"/>
      <c r="AZ665" s="41"/>
      <c r="BA665" s="41"/>
      <c r="BB665" s="41"/>
      <c r="BC665" s="41"/>
      <c r="BD665" s="41"/>
      <c r="BE665" s="41"/>
      <c r="BF665" s="41"/>
      <c r="BG665" s="41"/>
      <c r="BH665" s="41"/>
      <c r="BI665" s="41"/>
      <c r="BJ665" s="41"/>
      <c r="BK665" s="41"/>
      <c r="BL665" s="41"/>
      <c r="BM665" s="41"/>
      <c r="BN665" s="41"/>
      <c r="BO665" s="41"/>
      <c r="BP665" s="41"/>
      <c r="BQ665" s="41"/>
      <c r="BR665" s="41"/>
      <c r="BS665" s="41"/>
      <c r="BT665" s="41"/>
      <c r="BU665" s="41"/>
      <c r="BV665" s="41"/>
      <c r="BW665" s="41"/>
      <c r="BX665" s="41"/>
      <c r="BY665" s="41"/>
      <c r="BZ665" s="40"/>
      <c r="CA665" s="40"/>
      <c r="CB665" s="40"/>
      <c r="CC665" s="40"/>
      <c r="CD665" s="40"/>
      <c r="CE665" s="40"/>
      <c r="CF665" s="40"/>
      <c r="CG665" s="40"/>
      <c r="CH665" s="40"/>
      <c r="CI665" s="40"/>
      <c r="CJ665" s="40"/>
      <c r="CK665" s="40"/>
      <c r="CL665" s="40"/>
      <c r="CM665" s="40"/>
      <c r="CN665" s="40"/>
      <c r="CO665" s="40"/>
      <c r="CP665" s="40"/>
      <c r="CQ665" s="40"/>
      <c r="CR665" s="40"/>
      <c r="CS665" s="40"/>
      <c r="CT665" s="40"/>
      <c r="CU665" s="40"/>
      <c r="CV665" s="40"/>
      <c r="CW665" s="40"/>
      <c r="CX665" s="40"/>
      <c r="CY665" s="40"/>
      <c r="CZ665" s="40"/>
      <c r="DA665" s="40"/>
      <c r="DB665" s="40"/>
      <c r="DC665" s="40"/>
      <c r="DD665" s="40"/>
      <c r="DE665" s="40"/>
      <c r="DF665" s="40"/>
      <c r="DG665" s="40"/>
      <c r="DH665" s="40"/>
      <c r="DI665" s="40"/>
    </row>
    <row r="666" spans="1:113">
      <c r="A666" s="40"/>
      <c r="B666" s="40"/>
      <c r="C666" s="40"/>
      <c r="D666" s="40"/>
      <c r="E666" s="40"/>
      <c r="F666" s="40"/>
      <c r="G666" s="40"/>
      <c r="H666" s="40"/>
      <c r="I666" s="40"/>
      <c r="J666" s="40"/>
      <c r="K666" s="40"/>
      <c r="L666" s="40"/>
      <c r="M666" s="40"/>
      <c r="N666" s="40"/>
      <c r="O666" s="40"/>
      <c r="P666" s="40"/>
      <c r="Q666" s="40"/>
      <c r="R666" s="40"/>
      <c r="S666" s="40"/>
      <c r="T666" s="40"/>
      <c r="U666" s="40"/>
      <c r="V666" s="40"/>
      <c r="W666" s="41"/>
      <c r="X666" s="41"/>
      <c r="Y666" s="41"/>
      <c r="Z666" s="41"/>
      <c r="AA666" s="41"/>
      <c r="AB666" s="41"/>
      <c r="AC666" s="41"/>
      <c r="AD666" s="41"/>
      <c r="AE666" s="41"/>
      <c r="AF666" s="41"/>
      <c r="AG666" s="41"/>
      <c r="AH666" s="41"/>
      <c r="AI666" s="41"/>
      <c r="AJ666" s="41"/>
      <c r="AK666" s="41"/>
      <c r="AL666" s="41"/>
      <c r="AM666" s="41"/>
      <c r="AN666" s="41"/>
      <c r="AO666" s="41"/>
      <c r="AP666" s="41"/>
      <c r="AQ666" s="41"/>
      <c r="AR666" s="41"/>
      <c r="AS666" s="41"/>
      <c r="AT666" s="41"/>
      <c r="AU666" s="41"/>
      <c r="AV666" s="41"/>
      <c r="AW666" s="41"/>
      <c r="AX666" s="41"/>
      <c r="AY666" s="41"/>
      <c r="AZ666" s="41"/>
      <c r="BA666" s="41"/>
      <c r="BB666" s="41"/>
      <c r="BC666" s="41"/>
      <c r="BD666" s="41"/>
      <c r="BE666" s="41"/>
      <c r="BF666" s="41"/>
      <c r="BG666" s="41"/>
      <c r="BH666" s="41"/>
      <c r="BI666" s="41"/>
      <c r="BJ666" s="41"/>
      <c r="BK666" s="41"/>
      <c r="BL666" s="41"/>
      <c r="BM666" s="41"/>
      <c r="BN666" s="41"/>
      <c r="BO666" s="41"/>
      <c r="BP666" s="41"/>
      <c r="BQ666" s="41"/>
      <c r="BR666" s="41"/>
      <c r="BS666" s="41"/>
      <c r="BT666" s="41"/>
      <c r="BU666" s="41"/>
      <c r="BV666" s="41"/>
      <c r="BW666" s="41"/>
      <c r="BX666" s="41"/>
      <c r="BY666" s="41"/>
      <c r="BZ666" s="40"/>
      <c r="CA666" s="40"/>
      <c r="CB666" s="40"/>
      <c r="CC666" s="40"/>
      <c r="CD666" s="40"/>
      <c r="CE666" s="40"/>
      <c r="CF666" s="40"/>
      <c r="CG666" s="40"/>
      <c r="CH666" s="40"/>
      <c r="CI666" s="40"/>
      <c r="CJ666" s="40"/>
      <c r="CK666" s="40"/>
      <c r="CL666" s="40"/>
      <c r="CM666" s="40"/>
      <c r="CN666" s="40"/>
      <c r="CO666" s="40"/>
      <c r="CP666" s="40"/>
      <c r="CQ666" s="40"/>
      <c r="CR666" s="40"/>
      <c r="CS666" s="40"/>
      <c r="CT666" s="40"/>
      <c r="CU666" s="40"/>
      <c r="CV666" s="40"/>
      <c r="CW666" s="40"/>
      <c r="CX666" s="40"/>
      <c r="CY666" s="40"/>
      <c r="CZ666" s="40"/>
      <c r="DA666" s="40"/>
      <c r="DB666" s="40"/>
      <c r="DC666" s="40"/>
      <c r="DD666" s="40"/>
      <c r="DE666" s="40"/>
      <c r="DF666" s="40"/>
      <c r="DG666" s="40"/>
      <c r="DH666" s="40"/>
      <c r="DI666" s="40"/>
    </row>
    <row r="667" spans="1:113">
      <c r="A667" s="40"/>
      <c r="B667" s="40"/>
      <c r="C667" s="40"/>
      <c r="D667" s="40"/>
      <c r="E667" s="40"/>
      <c r="F667" s="40"/>
      <c r="G667" s="40"/>
      <c r="H667" s="40"/>
      <c r="I667" s="40"/>
      <c r="J667" s="40"/>
      <c r="K667" s="40"/>
      <c r="L667" s="40"/>
      <c r="M667" s="40"/>
      <c r="N667" s="40"/>
      <c r="O667" s="40"/>
      <c r="P667" s="40"/>
      <c r="Q667" s="40"/>
      <c r="R667" s="40"/>
      <c r="S667" s="40"/>
      <c r="T667" s="40"/>
      <c r="U667" s="40"/>
      <c r="V667" s="40"/>
      <c r="W667" s="41"/>
      <c r="X667" s="41"/>
      <c r="Y667" s="41"/>
      <c r="Z667" s="41"/>
      <c r="AA667" s="41"/>
      <c r="AB667" s="41"/>
      <c r="AC667" s="41"/>
      <c r="AD667" s="41"/>
      <c r="AE667" s="41"/>
      <c r="AF667" s="41"/>
      <c r="AG667" s="41"/>
      <c r="AH667" s="41"/>
      <c r="AI667" s="41"/>
      <c r="AJ667" s="41"/>
      <c r="AK667" s="41"/>
      <c r="AL667" s="41"/>
      <c r="AM667" s="41"/>
      <c r="AN667" s="41"/>
      <c r="AO667" s="41"/>
      <c r="AP667" s="41"/>
      <c r="AQ667" s="41"/>
      <c r="AR667" s="41"/>
      <c r="AS667" s="41"/>
      <c r="AT667" s="41"/>
      <c r="AU667" s="41"/>
      <c r="AV667" s="41"/>
      <c r="AW667" s="41"/>
      <c r="AX667" s="41"/>
      <c r="AY667" s="41"/>
      <c r="AZ667" s="41"/>
      <c r="BA667" s="41"/>
      <c r="BB667" s="41"/>
      <c r="BC667" s="41"/>
      <c r="BD667" s="41"/>
      <c r="BE667" s="41"/>
      <c r="BF667" s="41"/>
      <c r="BG667" s="41"/>
      <c r="BH667" s="41"/>
      <c r="BI667" s="41"/>
      <c r="BJ667" s="41"/>
      <c r="BK667" s="41"/>
      <c r="BL667" s="41"/>
      <c r="BM667" s="41"/>
      <c r="BN667" s="41"/>
      <c r="BO667" s="41"/>
      <c r="BP667" s="41"/>
      <c r="BQ667" s="41"/>
      <c r="BR667" s="41"/>
      <c r="BS667" s="41"/>
      <c r="BT667" s="41"/>
      <c r="BU667" s="41"/>
      <c r="BV667" s="41"/>
      <c r="BW667" s="41"/>
      <c r="BX667" s="41"/>
      <c r="BY667" s="41"/>
      <c r="BZ667" s="40"/>
      <c r="CA667" s="40"/>
      <c r="CB667" s="40"/>
      <c r="CC667" s="40"/>
      <c r="CD667" s="40"/>
      <c r="CE667" s="40"/>
      <c r="CF667" s="40"/>
      <c r="CG667" s="40"/>
      <c r="CH667" s="40"/>
      <c r="CI667" s="40"/>
      <c r="CJ667" s="40"/>
      <c r="CK667" s="40"/>
      <c r="CL667" s="40"/>
      <c r="CM667" s="40"/>
      <c r="CN667" s="40"/>
      <c r="CO667" s="40"/>
      <c r="CP667" s="40"/>
      <c r="CQ667" s="40"/>
      <c r="CR667" s="40"/>
      <c r="CS667" s="40"/>
      <c r="CT667" s="40"/>
      <c r="CU667" s="40"/>
      <c r="CV667" s="40"/>
      <c r="CW667" s="40"/>
      <c r="CX667" s="40"/>
      <c r="CY667" s="40"/>
      <c r="CZ667" s="40"/>
      <c r="DA667" s="40"/>
      <c r="DB667" s="40"/>
      <c r="DC667" s="40"/>
      <c r="DD667" s="40"/>
      <c r="DE667" s="40"/>
      <c r="DF667" s="40"/>
      <c r="DG667" s="40"/>
      <c r="DH667" s="40"/>
      <c r="DI667" s="40"/>
    </row>
    <row r="668" spans="1:113">
      <c r="A668" s="40"/>
      <c r="B668" s="40"/>
      <c r="C668" s="40"/>
      <c r="D668" s="40"/>
      <c r="E668" s="40"/>
      <c r="F668" s="40"/>
      <c r="G668" s="40"/>
      <c r="H668" s="40"/>
      <c r="I668" s="40"/>
      <c r="J668" s="40"/>
      <c r="K668" s="40"/>
      <c r="L668" s="40"/>
      <c r="M668" s="40"/>
      <c r="N668" s="40"/>
      <c r="O668" s="40"/>
      <c r="P668" s="40"/>
      <c r="Q668" s="40"/>
      <c r="R668" s="40"/>
      <c r="S668" s="40"/>
      <c r="T668" s="40"/>
      <c r="U668" s="40"/>
      <c r="V668" s="40"/>
      <c r="W668" s="41"/>
      <c r="X668" s="41"/>
      <c r="Y668" s="41"/>
      <c r="Z668" s="41"/>
      <c r="AA668" s="41"/>
      <c r="AB668" s="41"/>
      <c r="AC668" s="41"/>
      <c r="AD668" s="41"/>
      <c r="AE668" s="41"/>
      <c r="AF668" s="41"/>
      <c r="AG668" s="41"/>
      <c r="AH668" s="41"/>
      <c r="AI668" s="41"/>
      <c r="AJ668" s="41"/>
      <c r="AK668" s="41"/>
      <c r="AL668" s="41"/>
      <c r="AM668" s="41"/>
      <c r="AN668" s="41"/>
      <c r="AO668" s="41"/>
      <c r="AP668" s="41"/>
      <c r="AQ668" s="41"/>
      <c r="AR668" s="41"/>
      <c r="AS668" s="41"/>
      <c r="AT668" s="41"/>
      <c r="AU668" s="41"/>
      <c r="AV668" s="41"/>
      <c r="AW668" s="41"/>
      <c r="AX668" s="41"/>
      <c r="AY668" s="41"/>
      <c r="AZ668" s="41"/>
      <c r="BA668" s="41"/>
      <c r="BB668" s="41"/>
      <c r="BC668" s="41"/>
      <c r="BD668" s="41"/>
      <c r="BE668" s="41"/>
      <c r="BF668" s="41"/>
      <c r="BG668" s="41"/>
      <c r="BH668" s="41"/>
      <c r="BI668" s="41"/>
      <c r="BJ668" s="41"/>
      <c r="BK668" s="41"/>
      <c r="BL668" s="41"/>
      <c r="BM668" s="41"/>
      <c r="BN668" s="41"/>
      <c r="BO668" s="41"/>
      <c r="BP668" s="41"/>
      <c r="BQ668" s="41"/>
      <c r="BR668" s="41"/>
      <c r="BS668" s="41"/>
      <c r="BT668" s="41"/>
      <c r="BU668" s="41"/>
      <c r="BV668" s="41"/>
      <c r="BW668" s="41"/>
      <c r="BX668" s="41"/>
      <c r="BY668" s="41"/>
      <c r="BZ668" s="40"/>
      <c r="CA668" s="40"/>
      <c r="CB668" s="40"/>
      <c r="CC668" s="40"/>
      <c r="CD668" s="40"/>
      <c r="CE668" s="40"/>
      <c r="CF668" s="40"/>
      <c r="CG668" s="40"/>
      <c r="CH668" s="40"/>
      <c r="CI668" s="40"/>
      <c r="CJ668" s="40"/>
      <c r="CK668" s="40"/>
      <c r="CL668" s="40"/>
      <c r="CM668" s="40"/>
      <c r="CN668" s="40"/>
      <c r="CO668" s="40"/>
      <c r="CP668" s="40"/>
      <c r="CQ668" s="40"/>
      <c r="CR668" s="40"/>
      <c r="CS668" s="40"/>
      <c r="CT668" s="40"/>
      <c r="CU668" s="40"/>
      <c r="CV668" s="40"/>
      <c r="CW668" s="40"/>
      <c r="CX668" s="40"/>
      <c r="CY668" s="40"/>
      <c r="CZ668" s="40"/>
      <c r="DA668" s="40"/>
      <c r="DB668" s="40"/>
      <c r="DC668" s="40"/>
      <c r="DD668" s="40"/>
      <c r="DE668" s="40"/>
      <c r="DF668" s="40"/>
      <c r="DG668" s="40"/>
      <c r="DH668" s="40"/>
      <c r="DI668" s="40"/>
    </row>
    <row r="669" spans="1:113">
      <c r="A669" s="40"/>
      <c r="B669" s="40"/>
      <c r="C669" s="40"/>
      <c r="D669" s="40"/>
      <c r="E669" s="40"/>
      <c r="F669" s="40"/>
      <c r="G669" s="40"/>
      <c r="H669" s="40"/>
      <c r="I669" s="40"/>
      <c r="J669" s="40"/>
      <c r="K669" s="40"/>
      <c r="L669" s="40"/>
      <c r="M669" s="40"/>
      <c r="N669" s="40"/>
      <c r="O669" s="40"/>
      <c r="P669" s="40"/>
      <c r="Q669" s="40"/>
      <c r="R669" s="40"/>
      <c r="S669" s="40"/>
      <c r="T669" s="40"/>
      <c r="U669" s="40"/>
      <c r="V669" s="40"/>
      <c r="W669" s="41"/>
      <c r="X669" s="41"/>
      <c r="Y669" s="41"/>
      <c r="Z669" s="41"/>
      <c r="AA669" s="41"/>
      <c r="AB669" s="41"/>
      <c r="AC669" s="41"/>
      <c r="AD669" s="41"/>
      <c r="AE669" s="41"/>
      <c r="AF669" s="41"/>
      <c r="AG669" s="41"/>
      <c r="AH669" s="41"/>
      <c r="AI669" s="41"/>
      <c r="AJ669" s="41"/>
      <c r="AK669" s="41"/>
      <c r="AL669" s="41"/>
      <c r="AM669" s="41"/>
      <c r="AN669" s="41"/>
      <c r="AO669" s="41"/>
      <c r="AP669" s="41"/>
      <c r="AQ669" s="41"/>
      <c r="AR669" s="41"/>
      <c r="AS669" s="41"/>
      <c r="AT669" s="41"/>
      <c r="AU669" s="41"/>
      <c r="AV669" s="41"/>
      <c r="AW669" s="41"/>
      <c r="AX669" s="41"/>
      <c r="AY669" s="41"/>
      <c r="AZ669" s="41"/>
      <c r="BA669" s="41"/>
      <c r="BB669" s="41"/>
      <c r="BC669" s="41"/>
      <c r="BD669" s="41"/>
      <c r="BE669" s="41"/>
      <c r="BF669" s="41"/>
      <c r="BG669" s="41"/>
      <c r="BH669" s="41"/>
      <c r="BI669" s="41"/>
      <c r="BJ669" s="41"/>
      <c r="BK669" s="41"/>
      <c r="BL669" s="41"/>
      <c r="BM669" s="41"/>
      <c r="BN669" s="41"/>
      <c r="BO669" s="41"/>
      <c r="BP669" s="41"/>
      <c r="BQ669" s="41"/>
      <c r="BR669" s="41"/>
      <c r="BS669" s="41"/>
      <c r="BT669" s="41"/>
      <c r="BU669" s="41"/>
      <c r="BV669" s="41"/>
      <c r="BW669" s="41"/>
      <c r="BX669" s="41"/>
      <c r="BY669" s="41"/>
      <c r="BZ669" s="40"/>
      <c r="CA669" s="40"/>
      <c r="CB669" s="40"/>
      <c r="CC669" s="40"/>
      <c r="CD669" s="40"/>
      <c r="CE669" s="40"/>
      <c r="CF669" s="40"/>
      <c r="CG669" s="40"/>
      <c r="CH669" s="40"/>
      <c r="CI669" s="40"/>
      <c r="CJ669" s="40"/>
      <c r="CK669" s="40"/>
      <c r="CL669" s="40"/>
      <c r="CM669" s="40"/>
      <c r="CN669" s="40"/>
      <c r="CO669" s="40"/>
      <c r="CP669" s="40"/>
      <c r="CQ669" s="40"/>
      <c r="CR669" s="40"/>
      <c r="CS669" s="40"/>
      <c r="CT669" s="40"/>
      <c r="CU669" s="40"/>
      <c r="CV669" s="40"/>
      <c r="CW669" s="40"/>
      <c r="CX669" s="40"/>
      <c r="CY669" s="40"/>
      <c r="CZ669" s="40"/>
      <c r="DA669" s="40"/>
      <c r="DB669" s="40"/>
      <c r="DC669" s="40"/>
      <c r="DD669" s="40"/>
      <c r="DE669" s="40"/>
      <c r="DF669" s="40"/>
      <c r="DG669" s="40"/>
      <c r="DH669" s="40"/>
      <c r="DI669" s="40"/>
    </row>
    <row r="670" spans="1:113">
      <c r="A670" s="40"/>
      <c r="B670" s="40"/>
      <c r="C670" s="40"/>
      <c r="D670" s="40"/>
      <c r="E670" s="40"/>
      <c r="F670" s="40"/>
      <c r="G670" s="40"/>
      <c r="H670" s="40"/>
      <c r="I670" s="40"/>
      <c r="J670" s="40"/>
      <c r="K670" s="40"/>
      <c r="L670" s="40"/>
      <c r="M670" s="40"/>
      <c r="N670" s="40"/>
      <c r="O670" s="40"/>
      <c r="P670" s="40"/>
      <c r="Q670" s="40"/>
      <c r="R670" s="40"/>
      <c r="S670" s="40"/>
      <c r="T670" s="40"/>
      <c r="U670" s="40"/>
      <c r="V670" s="40"/>
      <c r="W670" s="41"/>
      <c r="X670" s="41"/>
      <c r="Y670" s="41"/>
      <c r="Z670" s="41"/>
      <c r="AA670" s="41"/>
      <c r="AB670" s="41"/>
      <c r="AC670" s="41"/>
      <c r="AD670" s="41"/>
      <c r="AE670" s="41"/>
      <c r="AF670" s="41"/>
      <c r="AG670" s="41"/>
      <c r="AH670" s="41"/>
      <c r="AI670" s="41"/>
      <c r="AJ670" s="41"/>
      <c r="AK670" s="41"/>
      <c r="AL670" s="41"/>
      <c r="AM670" s="41"/>
      <c r="AN670" s="41"/>
      <c r="AO670" s="41"/>
      <c r="AP670" s="41"/>
      <c r="AQ670" s="41"/>
      <c r="AR670" s="41"/>
      <c r="AS670" s="41"/>
      <c r="AT670" s="41"/>
      <c r="AU670" s="41"/>
      <c r="AV670" s="41"/>
      <c r="AW670" s="41"/>
      <c r="AX670" s="41"/>
      <c r="AY670" s="41"/>
      <c r="AZ670" s="41"/>
      <c r="BA670" s="41"/>
      <c r="BB670" s="41"/>
      <c r="BC670" s="41"/>
      <c r="BD670" s="41"/>
      <c r="BE670" s="41"/>
      <c r="BF670" s="41"/>
      <c r="BG670" s="41"/>
      <c r="BH670" s="41"/>
      <c r="BI670" s="41"/>
      <c r="BJ670" s="41"/>
      <c r="BK670" s="41"/>
      <c r="BL670" s="41"/>
      <c r="BM670" s="41"/>
      <c r="BN670" s="41"/>
      <c r="BO670" s="41"/>
      <c r="BP670" s="41"/>
      <c r="BQ670" s="41"/>
      <c r="BR670" s="41"/>
      <c r="BS670" s="41"/>
      <c r="BT670" s="41"/>
      <c r="BU670" s="41"/>
      <c r="BV670" s="41"/>
      <c r="BW670" s="41"/>
      <c r="BX670" s="41"/>
      <c r="BY670" s="41"/>
      <c r="BZ670" s="40"/>
      <c r="CA670" s="40"/>
      <c r="CB670" s="40"/>
      <c r="CC670" s="40"/>
      <c r="CD670" s="40"/>
      <c r="CE670" s="40"/>
      <c r="CF670" s="40"/>
      <c r="CG670" s="40"/>
      <c r="CH670" s="40"/>
      <c r="CI670" s="40"/>
      <c r="CJ670" s="40"/>
      <c r="CK670" s="40"/>
      <c r="CL670" s="40"/>
      <c r="CM670" s="40"/>
      <c r="CN670" s="40"/>
      <c r="CO670" s="40"/>
      <c r="CP670" s="40"/>
      <c r="CQ670" s="40"/>
      <c r="CR670" s="40"/>
      <c r="CS670" s="40"/>
      <c r="CT670" s="40"/>
      <c r="CU670" s="40"/>
      <c r="CV670" s="40"/>
      <c r="CW670" s="40"/>
      <c r="CX670" s="40"/>
      <c r="CY670" s="40"/>
      <c r="CZ670" s="40"/>
      <c r="DA670" s="40"/>
      <c r="DB670" s="40"/>
      <c r="DC670" s="40"/>
      <c r="DD670" s="40"/>
      <c r="DE670" s="40"/>
      <c r="DF670" s="40"/>
      <c r="DG670" s="40"/>
      <c r="DH670" s="40"/>
      <c r="DI670" s="40"/>
    </row>
    <row r="671" spans="1:113">
      <c r="A671" s="40"/>
      <c r="B671" s="40"/>
      <c r="C671" s="40"/>
      <c r="D671" s="40"/>
      <c r="E671" s="40"/>
      <c r="F671" s="40"/>
      <c r="G671" s="40"/>
      <c r="H671" s="40"/>
      <c r="I671" s="40"/>
      <c r="J671" s="40"/>
      <c r="K671" s="40"/>
      <c r="L671" s="40"/>
      <c r="M671" s="40"/>
      <c r="N671" s="40"/>
      <c r="O671" s="40"/>
      <c r="P671" s="40"/>
      <c r="Q671" s="40"/>
      <c r="R671" s="40"/>
      <c r="S671" s="40"/>
      <c r="T671" s="40"/>
      <c r="U671" s="40"/>
      <c r="V671" s="40"/>
      <c r="W671" s="41"/>
      <c r="X671" s="41"/>
      <c r="Y671" s="41"/>
      <c r="Z671" s="41"/>
      <c r="AA671" s="41"/>
      <c r="AB671" s="41"/>
      <c r="AC671" s="41"/>
      <c r="AD671" s="41"/>
      <c r="AE671" s="41"/>
      <c r="AF671" s="41"/>
      <c r="AG671" s="41"/>
      <c r="AH671" s="41"/>
      <c r="AI671" s="41"/>
      <c r="AJ671" s="41"/>
      <c r="AK671" s="41"/>
      <c r="AL671" s="41"/>
      <c r="AM671" s="41"/>
      <c r="AN671" s="41"/>
      <c r="AO671" s="41"/>
      <c r="AP671" s="41"/>
      <c r="AQ671" s="41"/>
      <c r="AR671" s="41"/>
      <c r="AS671" s="41"/>
      <c r="AT671" s="41"/>
      <c r="AU671" s="41"/>
      <c r="AV671" s="41"/>
      <c r="AW671" s="41"/>
      <c r="AX671" s="41"/>
      <c r="AY671" s="41"/>
      <c r="AZ671" s="41"/>
      <c r="BA671" s="41"/>
      <c r="BB671" s="41"/>
      <c r="BC671" s="41"/>
      <c r="BD671" s="41"/>
      <c r="BE671" s="41"/>
      <c r="BF671" s="41"/>
      <c r="BG671" s="41"/>
      <c r="BH671" s="41"/>
      <c r="BI671" s="41"/>
      <c r="BJ671" s="41"/>
      <c r="BK671" s="41"/>
      <c r="BL671" s="41"/>
      <c r="BM671" s="41"/>
      <c r="BN671" s="41"/>
      <c r="BO671" s="41"/>
      <c r="BP671" s="41"/>
      <c r="BQ671" s="41"/>
      <c r="BR671" s="41"/>
      <c r="BS671" s="41"/>
      <c r="BT671" s="41"/>
      <c r="BU671" s="41"/>
      <c r="BV671" s="41"/>
      <c r="BW671" s="41"/>
      <c r="BX671" s="41"/>
      <c r="BY671" s="41"/>
      <c r="BZ671" s="40"/>
      <c r="CA671" s="40"/>
      <c r="CB671" s="40"/>
      <c r="CC671" s="40"/>
      <c r="CD671" s="40"/>
      <c r="CE671" s="40"/>
      <c r="CF671" s="40"/>
      <c r="CG671" s="40"/>
      <c r="CH671" s="40"/>
      <c r="CI671" s="40"/>
      <c r="CJ671" s="40"/>
      <c r="CK671" s="40"/>
      <c r="CL671" s="40"/>
      <c r="CM671" s="40"/>
      <c r="CN671" s="40"/>
      <c r="CO671" s="40"/>
      <c r="CP671" s="40"/>
      <c r="CQ671" s="40"/>
      <c r="CR671" s="40"/>
      <c r="CS671" s="40"/>
      <c r="CT671" s="40"/>
      <c r="CU671" s="40"/>
      <c r="CV671" s="40"/>
      <c r="CW671" s="40"/>
      <c r="CX671" s="40"/>
      <c r="CY671" s="40"/>
      <c r="CZ671" s="40"/>
      <c r="DA671" s="40"/>
      <c r="DB671" s="40"/>
      <c r="DC671" s="40"/>
      <c r="DD671" s="40"/>
      <c r="DE671" s="40"/>
      <c r="DF671" s="40"/>
      <c r="DG671" s="40"/>
      <c r="DH671" s="40"/>
      <c r="DI671" s="40"/>
    </row>
    <row r="672" spans="1:113">
      <c r="A672" s="40"/>
      <c r="B672" s="40"/>
      <c r="C672" s="40"/>
      <c r="D672" s="40"/>
      <c r="E672" s="40"/>
      <c r="F672" s="40"/>
      <c r="G672" s="40"/>
      <c r="H672" s="40"/>
      <c r="I672" s="40"/>
      <c r="J672" s="40"/>
      <c r="K672" s="40"/>
      <c r="L672" s="40"/>
      <c r="M672" s="40"/>
      <c r="N672" s="40"/>
      <c r="O672" s="40"/>
      <c r="P672" s="40"/>
      <c r="Q672" s="40"/>
      <c r="R672" s="40"/>
      <c r="S672" s="40"/>
      <c r="T672" s="40"/>
      <c r="U672" s="40"/>
      <c r="V672" s="40"/>
      <c r="W672" s="41"/>
      <c r="X672" s="41"/>
      <c r="Y672" s="41"/>
      <c r="Z672" s="41"/>
      <c r="AA672" s="41"/>
      <c r="AB672" s="41"/>
      <c r="AC672" s="41"/>
      <c r="AD672" s="41"/>
      <c r="AE672" s="41"/>
      <c r="AF672" s="41"/>
      <c r="AG672" s="41"/>
      <c r="AH672" s="41"/>
      <c r="AI672" s="41"/>
      <c r="AJ672" s="41"/>
      <c r="AK672" s="41"/>
      <c r="AL672" s="41"/>
      <c r="AM672" s="41"/>
      <c r="AN672" s="41"/>
      <c r="AO672" s="41"/>
      <c r="AP672" s="41"/>
      <c r="AQ672" s="41"/>
      <c r="AR672" s="41"/>
      <c r="AS672" s="41"/>
      <c r="AT672" s="41"/>
      <c r="AU672" s="41"/>
      <c r="AV672" s="41"/>
      <c r="AW672" s="41"/>
      <c r="AX672" s="41"/>
      <c r="AY672" s="41"/>
      <c r="AZ672" s="41"/>
      <c r="BA672" s="41"/>
      <c r="BB672" s="41"/>
      <c r="BC672" s="41"/>
      <c r="BD672" s="41"/>
      <c r="BE672" s="41"/>
      <c r="BF672" s="41"/>
      <c r="BG672" s="41"/>
      <c r="BH672" s="41"/>
      <c r="BI672" s="41"/>
      <c r="BJ672" s="41"/>
      <c r="BK672" s="41"/>
      <c r="BL672" s="41"/>
      <c r="BM672" s="41"/>
      <c r="BN672" s="41"/>
      <c r="BO672" s="41"/>
      <c r="BP672" s="41"/>
      <c r="BQ672" s="41"/>
      <c r="BR672" s="41"/>
      <c r="BS672" s="41"/>
      <c r="BT672" s="41"/>
      <c r="BU672" s="41"/>
      <c r="BV672" s="41"/>
      <c r="BW672" s="41"/>
      <c r="BX672" s="41"/>
      <c r="BY672" s="41"/>
      <c r="BZ672" s="40"/>
      <c r="CA672" s="40"/>
      <c r="CB672" s="40"/>
      <c r="CC672" s="40"/>
      <c r="CD672" s="40"/>
      <c r="CE672" s="40"/>
      <c r="CF672" s="40"/>
      <c r="CG672" s="40"/>
      <c r="CH672" s="40"/>
      <c r="CI672" s="40"/>
      <c r="CJ672" s="40"/>
      <c r="CK672" s="40"/>
      <c r="CL672" s="40"/>
      <c r="CM672" s="40"/>
      <c r="CN672" s="40"/>
      <c r="CO672" s="40"/>
      <c r="CP672" s="40"/>
      <c r="CQ672" s="40"/>
      <c r="CR672" s="40"/>
      <c r="CS672" s="40"/>
      <c r="CT672" s="40"/>
      <c r="CU672" s="40"/>
      <c r="CV672" s="40"/>
      <c r="CW672" s="40"/>
      <c r="CX672" s="40"/>
      <c r="CY672" s="40"/>
      <c r="CZ672" s="40"/>
      <c r="DA672" s="40"/>
      <c r="DB672" s="40"/>
      <c r="DC672" s="40"/>
      <c r="DD672" s="40"/>
      <c r="DE672" s="40"/>
      <c r="DF672" s="40"/>
      <c r="DG672" s="40"/>
      <c r="DH672" s="40"/>
      <c r="DI672" s="40"/>
    </row>
    <row r="673" spans="1:113">
      <c r="A673" s="40"/>
      <c r="B673" s="40"/>
      <c r="C673" s="40"/>
      <c r="D673" s="40"/>
      <c r="E673" s="40"/>
      <c r="F673" s="40"/>
      <c r="G673" s="40"/>
      <c r="H673" s="40"/>
      <c r="I673" s="40"/>
      <c r="J673" s="40"/>
      <c r="K673" s="40"/>
      <c r="L673" s="40"/>
      <c r="M673" s="40"/>
      <c r="N673" s="40"/>
      <c r="O673" s="40"/>
      <c r="P673" s="40"/>
      <c r="Q673" s="40"/>
      <c r="R673" s="40"/>
      <c r="S673" s="40"/>
      <c r="T673" s="40"/>
      <c r="U673" s="40"/>
      <c r="V673" s="40"/>
      <c r="W673" s="41"/>
      <c r="X673" s="41"/>
      <c r="Y673" s="41"/>
      <c r="Z673" s="41"/>
      <c r="AA673" s="41"/>
      <c r="AB673" s="41"/>
      <c r="AC673" s="41"/>
      <c r="AD673" s="41"/>
      <c r="AE673" s="41"/>
      <c r="AF673" s="41"/>
      <c r="AG673" s="41"/>
      <c r="AH673" s="41"/>
      <c r="AI673" s="41"/>
      <c r="AJ673" s="41"/>
      <c r="AK673" s="41"/>
      <c r="AL673" s="41"/>
      <c r="AM673" s="41"/>
      <c r="AN673" s="41"/>
      <c r="AO673" s="41"/>
      <c r="AP673" s="41"/>
      <c r="AQ673" s="41"/>
      <c r="AR673" s="41"/>
      <c r="AS673" s="41"/>
      <c r="AT673" s="41"/>
      <c r="AU673" s="41"/>
      <c r="AV673" s="41"/>
      <c r="AW673" s="41"/>
      <c r="AX673" s="41"/>
      <c r="AY673" s="41"/>
      <c r="AZ673" s="41"/>
      <c r="BA673" s="41"/>
      <c r="BB673" s="41"/>
      <c r="BC673" s="41"/>
      <c r="BD673" s="41"/>
      <c r="BE673" s="41"/>
      <c r="BF673" s="41"/>
      <c r="BG673" s="41"/>
      <c r="BH673" s="41"/>
      <c r="BI673" s="41"/>
      <c r="BJ673" s="41"/>
      <c r="BK673" s="41"/>
      <c r="BL673" s="41"/>
      <c r="BM673" s="41"/>
      <c r="BN673" s="41"/>
      <c r="BO673" s="41"/>
      <c r="BP673" s="41"/>
      <c r="BQ673" s="41"/>
      <c r="BR673" s="41"/>
      <c r="BS673" s="41"/>
      <c r="BT673" s="41"/>
      <c r="BU673" s="41"/>
      <c r="BV673" s="41"/>
      <c r="BW673" s="41"/>
      <c r="BX673" s="41"/>
      <c r="BY673" s="41"/>
      <c r="BZ673" s="40"/>
      <c r="CA673" s="40"/>
      <c r="CB673" s="40"/>
      <c r="CC673" s="40"/>
      <c r="CD673" s="40"/>
      <c r="CE673" s="40"/>
      <c r="CF673" s="40"/>
      <c r="CG673" s="40"/>
      <c r="CH673" s="40"/>
      <c r="CI673" s="40"/>
      <c r="CJ673" s="40"/>
      <c r="CK673" s="40"/>
      <c r="CL673" s="40"/>
      <c r="CM673" s="40"/>
      <c r="CN673" s="40"/>
      <c r="CO673" s="40"/>
      <c r="CP673" s="40"/>
      <c r="CQ673" s="40"/>
      <c r="CR673" s="40"/>
      <c r="CS673" s="40"/>
      <c r="CT673" s="40"/>
      <c r="CU673" s="40"/>
      <c r="CV673" s="40"/>
      <c r="CW673" s="40"/>
      <c r="CX673" s="40"/>
      <c r="CY673" s="40"/>
      <c r="CZ673" s="40"/>
      <c r="DA673" s="40"/>
      <c r="DB673" s="40"/>
      <c r="DC673" s="40"/>
      <c r="DD673" s="40"/>
      <c r="DE673" s="40"/>
      <c r="DF673" s="40"/>
      <c r="DG673" s="40"/>
      <c r="DH673" s="40"/>
      <c r="DI673" s="40"/>
    </row>
    <row r="674" spans="1:113">
      <c r="A674" s="40"/>
      <c r="B674" s="40"/>
      <c r="C674" s="40"/>
      <c r="D674" s="40"/>
      <c r="E674" s="40"/>
      <c r="F674" s="40"/>
      <c r="G674" s="40"/>
      <c r="H674" s="40"/>
      <c r="I674" s="40"/>
      <c r="J674" s="40"/>
      <c r="K674" s="40"/>
      <c r="L674" s="40"/>
      <c r="M674" s="40"/>
      <c r="N674" s="40"/>
      <c r="O674" s="40"/>
      <c r="P674" s="40"/>
      <c r="Q674" s="40"/>
      <c r="R674" s="40"/>
      <c r="S674" s="40"/>
      <c r="T674" s="40"/>
      <c r="U674" s="40"/>
      <c r="V674" s="40"/>
      <c r="W674" s="41"/>
      <c r="X674" s="41"/>
      <c r="Y674" s="41"/>
      <c r="Z674" s="41"/>
      <c r="AA674" s="41"/>
      <c r="AB674" s="41"/>
      <c r="AC674" s="41"/>
      <c r="AD674" s="41"/>
      <c r="AE674" s="41"/>
      <c r="AF674" s="41"/>
      <c r="AG674" s="41"/>
      <c r="AH674" s="41"/>
      <c r="AI674" s="41"/>
      <c r="AJ674" s="41"/>
      <c r="AK674" s="41"/>
      <c r="AL674" s="41"/>
      <c r="AM674" s="41"/>
      <c r="AN674" s="41"/>
      <c r="AO674" s="41"/>
      <c r="AP674" s="41"/>
      <c r="AQ674" s="41"/>
      <c r="AR674" s="41"/>
      <c r="AS674" s="41"/>
      <c r="AT674" s="41"/>
      <c r="AU674" s="41"/>
      <c r="AV674" s="41"/>
      <c r="AW674" s="41"/>
      <c r="AX674" s="41"/>
      <c r="AY674" s="41"/>
      <c r="AZ674" s="41"/>
      <c r="BA674" s="41"/>
      <c r="BB674" s="41"/>
      <c r="BC674" s="41"/>
      <c r="BD674" s="41"/>
      <c r="BE674" s="41"/>
      <c r="BF674" s="41"/>
      <c r="BG674" s="41"/>
      <c r="BH674" s="41"/>
      <c r="BI674" s="41"/>
      <c r="BJ674" s="41"/>
      <c r="BK674" s="41"/>
      <c r="BL674" s="41"/>
      <c r="BM674" s="41"/>
      <c r="BN674" s="41"/>
      <c r="BO674" s="41"/>
      <c r="BP674" s="41"/>
      <c r="BQ674" s="41"/>
      <c r="BR674" s="41"/>
      <c r="BS674" s="41"/>
      <c r="BT674" s="41"/>
      <c r="BU674" s="41"/>
      <c r="BV674" s="41"/>
      <c r="BW674" s="41"/>
      <c r="BX674" s="41"/>
      <c r="BY674" s="41"/>
      <c r="BZ674" s="40"/>
      <c r="CA674" s="40"/>
      <c r="CB674" s="40"/>
      <c r="CC674" s="40"/>
      <c r="CD674" s="40"/>
      <c r="CE674" s="40"/>
      <c r="CF674" s="40"/>
      <c r="CG674" s="40"/>
      <c r="CH674" s="40"/>
      <c r="CI674" s="40"/>
      <c r="CJ674" s="40"/>
      <c r="CK674" s="40"/>
      <c r="CL674" s="40"/>
      <c r="CM674" s="40"/>
      <c r="CN674" s="40"/>
      <c r="CO674" s="40"/>
      <c r="CP674" s="40"/>
      <c r="CQ674" s="40"/>
      <c r="CR674" s="40"/>
      <c r="CS674" s="40"/>
      <c r="CT674" s="40"/>
      <c r="CU674" s="40"/>
      <c r="CV674" s="40"/>
      <c r="CW674" s="40"/>
      <c r="CX674" s="40"/>
      <c r="CY674" s="40"/>
      <c r="CZ674" s="40"/>
      <c r="DA674" s="40"/>
      <c r="DB674" s="40"/>
      <c r="DC674" s="40"/>
      <c r="DD674" s="40"/>
      <c r="DE674" s="40"/>
      <c r="DF674" s="40"/>
      <c r="DG674" s="40"/>
      <c r="DH674" s="40"/>
      <c r="DI674" s="40"/>
    </row>
    <row r="675" spans="1:113">
      <c r="A675" s="40"/>
      <c r="B675" s="40"/>
      <c r="C675" s="40"/>
      <c r="D675" s="40"/>
      <c r="E675" s="40"/>
      <c r="F675" s="40"/>
      <c r="G675" s="40"/>
      <c r="H675" s="40"/>
      <c r="I675" s="40"/>
      <c r="J675" s="40"/>
      <c r="K675" s="40"/>
      <c r="L675" s="40"/>
      <c r="M675" s="40"/>
      <c r="N675" s="40"/>
      <c r="O675" s="40"/>
      <c r="P675" s="40"/>
      <c r="Q675" s="40"/>
      <c r="R675" s="40"/>
      <c r="S675" s="40"/>
      <c r="T675" s="40"/>
      <c r="U675" s="40"/>
      <c r="V675" s="40"/>
      <c r="W675" s="41"/>
      <c r="X675" s="41"/>
      <c r="Y675" s="41"/>
      <c r="Z675" s="41"/>
      <c r="AA675" s="41"/>
      <c r="AB675" s="41"/>
      <c r="AC675" s="41"/>
      <c r="AD675" s="41"/>
      <c r="AE675" s="41"/>
      <c r="AF675" s="41"/>
      <c r="AG675" s="41"/>
      <c r="AH675" s="41"/>
      <c r="AI675" s="41"/>
      <c r="AJ675" s="41"/>
      <c r="AK675" s="41"/>
      <c r="AL675" s="41"/>
      <c r="AM675" s="41"/>
      <c r="AN675" s="41"/>
      <c r="AO675" s="41"/>
      <c r="AP675" s="41"/>
      <c r="AQ675" s="41"/>
      <c r="AR675" s="41"/>
      <c r="AS675" s="41"/>
      <c r="AT675" s="41"/>
      <c r="AU675" s="41"/>
      <c r="AV675" s="41"/>
      <c r="AW675" s="41"/>
      <c r="AX675" s="41"/>
      <c r="AY675" s="41"/>
      <c r="AZ675" s="41"/>
      <c r="BA675" s="41"/>
      <c r="BB675" s="41"/>
      <c r="BC675" s="41"/>
      <c r="BD675" s="41"/>
      <c r="BE675" s="41"/>
      <c r="BF675" s="41"/>
      <c r="BG675" s="41"/>
      <c r="BH675" s="41"/>
      <c r="BI675" s="41"/>
      <c r="BJ675" s="41"/>
      <c r="BK675" s="41"/>
      <c r="BL675" s="41"/>
      <c r="BM675" s="41"/>
      <c r="BN675" s="41"/>
      <c r="BO675" s="41"/>
      <c r="BP675" s="41"/>
      <c r="BQ675" s="41"/>
      <c r="BR675" s="41"/>
      <c r="BS675" s="41"/>
      <c r="BT675" s="41"/>
      <c r="BU675" s="41"/>
      <c r="BV675" s="41"/>
      <c r="BW675" s="41"/>
      <c r="BX675" s="41"/>
      <c r="BY675" s="41"/>
      <c r="BZ675" s="40"/>
      <c r="CA675" s="40"/>
      <c r="CB675" s="40"/>
      <c r="CC675" s="40"/>
      <c r="CD675" s="40"/>
      <c r="CE675" s="40"/>
      <c r="CF675" s="40"/>
      <c r="CG675" s="40"/>
      <c r="CH675" s="40"/>
      <c r="CI675" s="40"/>
      <c r="CJ675" s="40"/>
      <c r="CK675" s="40"/>
      <c r="CL675" s="40"/>
      <c r="CM675" s="40"/>
      <c r="CN675" s="40"/>
      <c r="CO675" s="40"/>
      <c r="CP675" s="40"/>
      <c r="CQ675" s="40"/>
      <c r="CR675" s="40"/>
      <c r="CS675" s="40"/>
      <c r="CT675" s="40"/>
      <c r="CU675" s="40"/>
      <c r="CV675" s="40"/>
      <c r="CW675" s="40"/>
      <c r="CX675" s="40"/>
      <c r="CY675" s="40"/>
      <c r="CZ675" s="40"/>
      <c r="DA675" s="40"/>
      <c r="DB675" s="40"/>
      <c r="DC675" s="40"/>
      <c r="DD675" s="40"/>
      <c r="DE675" s="40"/>
      <c r="DF675" s="40"/>
      <c r="DG675" s="40"/>
      <c r="DH675" s="40"/>
      <c r="DI675" s="40"/>
    </row>
    <row r="676" spans="1:113">
      <c r="A676" s="40"/>
      <c r="B676" s="40"/>
      <c r="C676" s="40"/>
      <c r="D676" s="40"/>
      <c r="E676" s="40"/>
      <c r="F676" s="40"/>
      <c r="G676" s="40"/>
      <c r="H676" s="40"/>
      <c r="I676" s="40"/>
      <c r="J676" s="40"/>
      <c r="K676" s="40"/>
      <c r="L676" s="40"/>
      <c r="M676" s="40"/>
      <c r="N676" s="40"/>
      <c r="O676" s="40"/>
      <c r="P676" s="40"/>
      <c r="Q676" s="40"/>
      <c r="R676" s="40"/>
      <c r="S676" s="40"/>
      <c r="T676" s="40"/>
      <c r="U676" s="40"/>
      <c r="V676" s="40"/>
      <c r="W676" s="41"/>
      <c r="X676" s="41"/>
      <c r="Y676" s="41"/>
      <c r="Z676" s="41"/>
      <c r="AA676" s="41"/>
      <c r="AB676" s="41"/>
      <c r="AC676" s="41"/>
      <c r="AD676" s="41"/>
      <c r="AE676" s="41"/>
      <c r="AF676" s="41"/>
      <c r="AG676" s="41"/>
      <c r="AH676" s="41"/>
      <c r="AI676" s="41"/>
      <c r="AJ676" s="41"/>
      <c r="AK676" s="41"/>
      <c r="AL676" s="41"/>
      <c r="AM676" s="41"/>
      <c r="AN676" s="41"/>
      <c r="AO676" s="41"/>
      <c r="AP676" s="41"/>
      <c r="AQ676" s="41"/>
      <c r="AR676" s="41"/>
      <c r="AS676" s="41"/>
      <c r="AT676" s="41"/>
      <c r="AU676" s="41"/>
      <c r="AV676" s="41"/>
      <c r="AW676" s="41"/>
      <c r="AX676" s="41"/>
      <c r="AY676" s="41"/>
      <c r="AZ676" s="41"/>
      <c r="BA676" s="41"/>
      <c r="BB676" s="41"/>
      <c r="BC676" s="41"/>
      <c r="BD676" s="41"/>
      <c r="BE676" s="41"/>
      <c r="BF676" s="41"/>
      <c r="BG676" s="41"/>
      <c r="BH676" s="41"/>
      <c r="BI676" s="41"/>
      <c r="BJ676" s="41"/>
      <c r="BK676" s="41"/>
      <c r="BL676" s="41"/>
      <c r="BM676" s="41"/>
      <c r="BN676" s="41"/>
      <c r="BO676" s="41"/>
      <c r="BP676" s="41"/>
      <c r="BQ676" s="41"/>
      <c r="BR676" s="41"/>
      <c r="BS676" s="41"/>
      <c r="BT676" s="41"/>
      <c r="BU676" s="41"/>
      <c r="BV676" s="41"/>
      <c r="BW676" s="41"/>
      <c r="BX676" s="41"/>
      <c r="BY676" s="41"/>
      <c r="BZ676" s="40"/>
      <c r="CA676" s="40"/>
      <c r="CB676" s="40"/>
      <c r="CC676" s="40"/>
      <c r="CD676" s="40"/>
      <c r="CE676" s="40"/>
      <c r="CF676" s="40"/>
      <c r="CG676" s="40"/>
      <c r="CH676" s="40"/>
      <c r="CI676" s="40"/>
      <c r="CJ676" s="40"/>
      <c r="CK676" s="40"/>
      <c r="CL676" s="40"/>
      <c r="CM676" s="40"/>
      <c r="CN676" s="40"/>
      <c r="CO676" s="40"/>
      <c r="CP676" s="40"/>
      <c r="CQ676" s="40"/>
      <c r="CR676" s="40"/>
      <c r="CS676" s="40"/>
      <c r="CT676" s="40"/>
      <c r="CU676" s="40"/>
      <c r="CV676" s="40"/>
      <c r="CW676" s="40"/>
      <c r="CX676" s="40"/>
      <c r="CY676" s="40"/>
      <c r="CZ676" s="40"/>
      <c r="DA676" s="40"/>
      <c r="DB676" s="40"/>
      <c r="DC676" s="40"/>
      <c r="DD676" s="40"/>
      <c r="DE676" s="40"/>
      <c r="DF676" s="40"/>
      <c r="DG676" s="40"/>
      <c r="DH676" s="40"/>
      <c r="DI676" s="40"/>
    </row>
    <row r="677" spans="1:113">
      <c r="A677" s="40"/>
      <c r="B677" s="40"/>
      <c r="C677" s="40"/>
      <c r="D677" s="40"/>
      <c r="E677" s="40"/>
      <c r="F677" s="40"/>
      <c r="G677" s="40"/>
      <c r="H677" s="40"/>
      <c r="I677" s="40"/>
      <c r="J677" s="40"/>
      <c r="K677" s="40"/>
      <c r="L677" s="40"/>
      <c r="M677" s="40"/>
      <c r="N677" s="40"/>
      <c r="O677" s="40"/>
      <c r="P677" s="40"/>
      <c r="Q677" s="40"/>
      <c r="R677" s="40"/>
      <c r="S677" s="40"/>
      <c r="T677" s="40"/>
      <c r="U677" s="40"/>
      <c r="V677" s="40"/>
      <c r="W677" s="41"/>
      <c r="X677" s="41"/>
      <c r="Y677" s="41"/>
      <c r="Z677" s="41"/>
      <c r="AA677" s="41"/>
      <c r="AB677" s="41"/>
      <c r="AC677" s="41"/>
      <c r="AD677" s="41"/>
      <c r="AE677" s="41"/>
      <c r="AF677" s="41"/>
      <c r="AG677" s="41"/>
      <c r="AH677" s="41"/>
      <c r="AI677" s="41"/>
      <c r="AJ677" s="41"/>
      <c r="AK677" s="41"/>
      <c r="AL677" s="41"/>
      <c r="AM677" s="41"/>
      <c r="AN677" s="41"/>
      <c r="AO677" s="41"/>
      <c r="AP677" s="41"/>
      <c r="AQ677" s="41"/>
      <c r="AR677" s="41"/>
      <c r="AS677" s="41"/>
      <c r="AT677" s="41"/>
      <c r="AU677" s="41"/>
      <c r="AV677" s="41"/>
      <c r="AW677" s="41"/>
      <c r="AX677" s="41"/>
      <c r="AY677" s="41"/>
      <c r="AZ677" s="41"/>
      <c r="BA677" s="41"/>
      <c r="BB677" s="41"/>
      <c r="BC677" s="41"/>
      <c r="BD677" s="41"/>
      <c r="BE677" s="41"/>
      <c r="BF677" s="41"/>
      <c r="BG677" s="41"/>
      <c r="BH677" s="41"/>
      <c r="BI677" s="41"/>
      <c r="BJ677" s="41"/>
      <c r="BK677" s="41"/>
      <c r="BL677" s="41"/>
      <c r="BM677" s="41"/>
      <c r="BN677" s="41"/>
      <c r="BO677" s="41"/>
      <c r="BP677" s="41"/>
      <c r="BQ677" s="41"/>
      <c r="BR677" s="41"/>
      <c r="BS677" s="41"/>
      <c r="BT677" s="41"/>
      <c r="BU677" s="41"/>
      <c r="BV677" s="41"/>
      <c r="BW677" s="41"/>
      <c r="BX677" s="41"/>
      <c r="BY677" s="41"/>
      <c r="BZ677" s="40"/>
      <c r="CA677" s="40"/>
      <c r="CB677" s="40"/>
      <c r="CC677" s="40"/>
      <c r="CD677" s="40"/>
      <c r="CE677" s="40"/>
      <c r="CF677" s="40"/>
      <c r="CG677" s="40"/>
      <c r="CH677" s="40"/>
      <c r="CI677" s="40"/>
      <c r="CJ677" s="40"/>
      <c r="CK677" s="40"/>
      <c r="CL677" s="40"/>
      <c r="CM677" s="40"/>
      <c r="CN677" s="40"/>
      <c r="CO677" s="40"/>
      <c r="CP677" s="40"/>
      <c r="CQ677" s="40"/>
      <c r="CR677" s="40"/>
      <c r="CS677" s="40"/>
      <c r="CT677" s="40"/>
      <c r="CU677" s="40"/>
      <c r="CV677" s="40"/>
      <c r="CW677" s="40"/>
      <c r="CX677" s="40"/>
      <c r="CY677" s="40"/>
      <c r="CZ677" s="40"/>
      <c r="DA677" s="40"/>
      <c r="DB677" s="40"/>
      <c r="DC677" s="40"/>
      <c r="DD677" s="40"/>
      <c r="DE677" s="40"/>
      <c r="DF677" s="40"/>
      <c r="DG677" s="40"/>
      <c r="DH677" s="40"/>
      <c r="DI677" s="40"/>
    </row>
    <row r="678" spans="1:113">
      <c r="A678" s="40"/>
      <c r="B678" s="40"/>
      <c r="C678" s="40"/>
      <c r="D678" s="40"/>
      <c r="E678" s="40"/>
      <c r="F678" s="40"/>
      <c r="G678" s="40"/>
      <c r="H678" s="40"/>
      <c r="I678" s="40"/>
      <c r="J678" s="40"/>
      <c r="K678" s="40"/>
      <c r="L678" s="40"/>
      <c r="M678" s="40"/>
      <c r="N678" s="40"/>
      <c r="O678" s="40"/>
      <c r="P678" s="40"/>
      <c r="Q678" s="40"/>
      <c r="R678" s="40"/>
      <c r="S678" s="40"/>
      <c r="T678" s="40"/>
      <c r="U678" s="40"/>
      <c r="V678" s="40"/>
      <c r="W678" s="41"/>
      <c r="X678" s="41"/>
      <c r="Y678" s="41"/>
      <c r="Z678" s="41"/>
      <c r="AA678" s="41"/>
      <c r="AB678" s="41"/>
      <c r="AC678" s="41"/>
      <c r="AD678" s="41"/>
      <c r="AE678" s="41"/>
      <c r="AF678" s="41"/>
      <c r="AG678" s="41"/>
      <c r="AH678" s="41"/>
      <c r="AI678" s="41"/>
      <c r="AJ678" s="41"/>
      <c r="AK678" s="41"/>
      <c r="AL678" s="41"/>
      <c r="AM678" s="41"/>
      <c r="AN678" s="41"/>
      <c r="AO678" s="41"/>
      <c r="AP678" s="41"/>
      <c r="AQ678" s="41"/>
      <c r="AR678" s="41"/>
      <c r="AS678" s="41"/>
      <c r="AT678" s="41"/>
      <c r="AU678" s="41"/>
      <c r="AV678" s="41"/>
      <c r="AW678" s="41"/>
      <c r="AX678" s="41"/>
      <c r="AY678" s="41"/>
      <c r="AZ678" s="41"/>
      <c r="BA678" s="41"/>
      <c r="BB678" s="41"/>
      <c r="BC678" s="41"/>
      <c r="BD678" s="41"/>
      <c r="BE678" s="41"/>
      <c r="BF678" s="41"/>
      <c r="BG678" s="41"/>
      <c r="BH678" s="41"/>
      <c r="BI678" s="41"/>
      <c r="BJ678" s="41"/>
      <c r="BK678" s="41"/>
      <c r="BL678" s="41"/>
      <c r="BM678" s="41"/>
      <c r="BN678" s="41"/>
      <c r="BO678" s="41"/>
      <c r="BP678" s="41"/>
      <c r="BQ678" s="41"/>
      <c r="BR678" s="41"/>
      <c r="BS678" s="41"/>
      <c r="BT678" s="41"/>
      <c r="BU678" s="41"/>
      <c r="BV678" s="41"/>
      <c r="BW678" s="41"/>
      <c r="BX678" s="41"/>
      <c r="BY678" s="41"/>
      <c r="BZ678" s="40"/>
      <c r="CA678" s="40"/>
      <c r="CB678" s="40"/>
      <c r="CC678" s="40"/>
      <c r="CD678" s="40"/>
      <c r="CE678" s="40"/>
      <c r="CF678" s="40"/>
      <c r="CG678" s="40"/>
      <c r="CH678" s="40"/>
      <c r="CI678" s="40"/>
      <c r="CJ678" s="40"/>
      <c r="CK678" s="40"/>
      <c r="CL678" s="40"/>
      <c r="CM678" s="40"/>
      <c r="CN678" s="40"/>
      <c r="CO678" s="40"/>
      <c r="CP678" s="40"/>
      <c r="CQ678" s="40"/>
      <c r="CR678" s="40"/>
      <c r="CS678" s="40"/>
      <c r="CT678" s="40"/>
      <c r="CU678" s="40"/>
      <c r="CV678" s="40"/>
      <c r="CW678" s="40"/>
      <c r="CX678" s="40"/>
      <c r="CY678" s="40"/>
      <c r="CZ678" s="40"/>
      <c r="DA678" s="40"/>
      <c r="DB678" s="40"/>
      <c r="DC678" s="40"/>
      <c r="DD678" s="40"/>
      <c r="DE678" s="40"/>
      <c r="DF678" s="40"/>
      <c r="DG678" s="40"/>
      <c r="DH678" s="40"/>
      <c r="DI678" s="40"/>
    </row>
    <row r="679" spans="1:113">
      <c r="A679" s="40"/>
      <c r="B679" s="40"/>
      <c r="C679" s="40"/>
      <c r="D679" s="40"/>
      <c r="E679" s="40"/>
      <c r="F679" s="40"/>
      <c r="G679" s="40"/>
      <c r="H679" s="40"/>
      <c r="I679" s="40"/>
      <c r="J679" s="40"/>
      <c r="K679" s="40"/>
      <c r="L679" s="40"/>
      <c r="M679" s="40"/>
      <c r="N679" s="40"/>
      <c r="O679" s="40"/>
      <c r="P679" s="40"/>
      <c r="Q679" s="40"/>
      <c r="R679" s="40"/>
      <c r="S679" s="40"/>
      <c r="T679" s="40"/>
      <c r="U679" s="40"/>
      <c r="V679" s="40"/>
      <c r="W679" s="41"/>
      <c r="X679" s="41"/>
      <c r="Y679" s="41"/>
      <c r="Z679" s="41"/>
      <c r="AA679" s="41"/>
      <c r="AB679" s="41"/>
      <c r="AC679" s="41"/>
      <c r="AD679" s="41"/>
      <c r="AE679" s="41"/>
      <c r="AF679" s="41"/>
      <c r="AG679" s="41"/>
      <c r="AH679" s="41"/>
      <c r="AI679" s="41"/>
      <c r="AJ679" s="41"/>
      <c r="AK679" s="41"/>
      <c r="AL679" s="41"/>
      <c r="AM679" s="41"/>
      <c r="AN679" s="41"/>
      <c r="AO679" s="41"/>
      <c r="AP679" s="41"/>
      <c r="AQ679" s="41"/>
      <c r="AR679" s="41"/>
      <c r="AS679" s="41"/>
      <c r="AT679" s="41"/>
      <c r="AU679" s="41"/>
      <c r="AV679" s="41"/>
      <c r="AW679" s="41"/>
      <c r="AX679" s="41"/>
      <c r="AY679" s="41"/>
      <c r="AZ679" s="41"/>
      <c r="BA679" s="41"/>
      <c r="BB679" s="41"/>
      <c r="BC679" s="41"/>
      <c r="BD679" s="41"/>
      <c r="BE679" s="41"/>
      <c r="BF679" s="41"/>
      <c r="BG679" s="41"/>
      <c r="BH679" s="41"/>
      <c r="BI679" s="41"/>
      <c r="BJ679" s="41"/>
      <c r="BK679" s="41"/>
      <c r="BL679" s="41"/>
      <c r="BM679" s="41"/>
      <c r="BN679" s="41"/>
      <c r="BO679" s="41"/>
      <c r="BP679" s="41"/>
      <c r="BQ679" s="41"/>
      <c r="BR679" s="41"/>
      <c r="BS679" s="41"/>
      <c r="BT679" s="41"/>
      <c r="BU679" s="41"/>
      <c r="BV679" s="41"/>
      <c r="BW679" s="41"/>
      <c r="BX679" s="41"/>
      <c r="BY679" s="41"/>
      <c r="BZ679" s="40"/>
      <c r="CA679" s="40"/>
      <c r="CB679" s="40"/>
      <c r="CC679" s="40"/>
      <c r="CD679" s="40"/>
      <c r="CE679" s="40"/>
      <c r="CF679" s="40"/>
      <c r="CG679" s="40"/>
      <c r="CH679" s="40"/>
      <c r="CI679" s="40"/>
      <c r="CJ679" s="40"/>
      <c r="CK679" s="40"/>
      <c r="CL679" s="40"/>
      <c r="CM679" s="40"/>
      <c r="CN679" s="40"/>
      <c r="CO679" s="40"/>
      <c r="CP679" s="40"/>
      <c r="CQ679" s="40"/>
      <c r="CR679" s="40"/>
      <c r="CS679" s="40"/>
      <c r="CT679" s="40"/>
      <c r="CU679" s="40"/>
      <c r="CV679" s="40"/>
      <c r="CW679" s="40"/>
      <c r="CX679" s="40"/>
      <c r="CY679" s="40"/>
      <c r="CZ679" s="40"/>
      <c r="DA679" s="40"/>
      <c r="DB679" s="40"/>
      <c r="DC679" s="40"/>
      <c r="DD679" s="40"/>
      <c r="DE679" s="40"/>
      <c r="DF679" s="40"/>
      <c r="DG679" s="40"/>
      <c r="DH679" s="40"/>
      <c r="DI679" s="40"/>
    </row>
    <row r="680" spans="1:113">
      <c r="A680" s="40"/>
      <c r="B680" s="40"/>
      <c r="C680" s="40"/>
      <c r="D680" s="40"/>
      <c r="E680" s="40"/>
      <c r="F680" s="40"/>
      <c r="G680" s="40"/>
      <c r="H680" s="40"/>
      <c r="I680" s="40"/>
      <c r="J680" s="40"/>
      <c r="K680" s="40"/>
      <c r="L680" s="40"/>
      <c r="M680" s="40"/>
      <c r="N680" s="40"/>
      <c r="O680" s="40"/>
      <c r="P680" s="40"/>
      <c r="Q680" s="40"/>
      <c r="R680" s="40"/>
      <c r="S680" s="40"/>
      <c r="T680" s="40"/>
      <c r="U680" s="40"/>
      <c r="V680" s="40"/>
      <c r="W680" s="41"/>
      <c r="X680" s="41"/>
      <c r="Y680" s="41"/>
      <c r="Z680" s="41"/>
      <c r="AA680" s="41"/>
      <c r="AB680" s="41"/>
      <c r="AC680" s="41"/>
      <c r="AD680" s="41"/>
      <c r="AE680" s="41"/>
      <c r="AF680" s="41"/>
      <c r="AG680" s="41"/>
      <c r="AH680" s="41"/>
      <c r="AI680" s="41"/>
      <c r="AJ680" s="41"/>
      <c r="AK680" s="41"/>
      <c r="AL680" s="41"/>
      <c r="AM680" s="41"/>
      <c r="AN680" s="41"/>
      <c r="AO680" s="41"/>
      <c r="AP680" s="41"/>
      <c r="AQ680" s="41"/>
      <c r="AR680" s="41"/>
      <c r="AS680" s="41"/>
      <c r="AT680" s="41"/>
      <c r="AU680" s="41"/>
      <c r="AV680" s="41"/>
      <c r="AW680" s="41"/>
      <c r="AX680" s="41"/>
      <c r="AY680" s="41"/>
      <c r="AZ680" s="41"/>
      <c r="BA680" s="41"/>
      <c r="BB680" s="41"/>
      <c r="BC680" s="41"/>
      <c r="BD680" s="41"/>
      <c r="BE680" s="41"/>
      <c r="BF680" s="41"/>
      <c r="BG680" s="41"/>
      <c r="BH680" s="41"/>
      <c r="BI680" s="41"/>
      <c r="BJ680" s="41"/>
      <c r="BK680" s="41"/>
      <c r="BL680" s="41"/>
      <c r="BM680" s="41"/>
      <c r="BN680" s="41"/>
      <c r="BO680" s="41"/>
      <c r="BP680" s="41"/>
      <c r="BQ680" s="41"/>
      <c r="BR680" s="41"/>
      <c r="BS680" s="41"/>
      <c r="BT680" s="41"/>
      <c r="BU680" s="41"/>
      <c r="BV680" s="41"/>
      <c r="BW680" s="41"/>
      <c r="BX680" s="41"/>
      <c r="BY680" s="41"/>
      <c r="BZ680" s="40"/>
      <c r="CA680" s="40"/>
      <c r="CB680" s="40"/>
      <c r="CC680" s="40"/>
      <c r="CD680" s="40"/>
      <c r="CE680" s="40"/>
      <c r="CF680" s="40"/>
      <c r="CG680" s="40"/>
      <c r="CH680" s="40"/>
      <c r="CI680" s="40"/>
      <c r="CJ680" s="40"/>
      <c r="CK680" s="40"/>
      <c r="CL680" s="40"/>
      <c r="CM680" s="40"/>
      <c r="CN680" s="40"/>
      <c r="CO680" s="40"/>
      <c r="CP680" s="40"/>
      <c r="CQ680" s="40"/>
      <c r="CR680" s="40"/>
      <c r="CS680" s="40"/>
      <c r="CT680" s="40"/>
      <c r="CU680" s="40"/>
      <c r="CV680" s="40"/>
      <c r="CW680" s="40"/>
      <c r="CX680" s="40"/>
      <c r="CY680" s="40"/>
      <c r="CZ680" s="40"/>
      <c r="DA680" s="40"/>
      <c r="DB680" s="40"/>
      <c r="DC680" s="40"/>
      <c r="DD680" s="40"/>
      <c r="DE680" s="40"/>
      <c r="DF680" s="40"/>
      <c r="DG680" s="40"/>
      <c r="DH680" s="40"/>
      <c r="DI680" s="40"/>
    </row>
    <row r="681" spans="1:113">
      <c r="A681" s="40"/>
      <c r="B681" s="40"/>
      <c r="C681" s="40"/>
      <c r="D681" s="40"/>
      <c r="E681" s="40"/>
      <c r="F681" s="40"/>
      <c r="G681" s="40"/>
      <c r="H681" s="40"/>
      <c r="I681" s="40"/>
      <c r="J681" s="40"/>
      <c r="K681" s="40"/>
      <c r="L681" s="40"/>
      <c r="M681" s="40"/>
      <c r="N681" s="40"/>
      <c r="O681" s="40"/>
      <c r="P681" s="40"/>
      <c r="Q681" s="40"/>
      <c r="R681" s="40"/>
      <c r="S681" s="40"/>
      <c r="T681" s="40"/>
      <c r="U681" s="40"/>
      <c r="V681" s="40"/>
      <c r="W681" s="41"/>
      <c r="X681" s="41"/>
      <c r="Y681" s="41"/>
      <c r="Z681" s="41"/>
      <c r="AA681" s="41"/>
      <c r="AB681" s="41"/>
      <c r="AC681" s="41"/>
      <c r="AD681" s="41"/>
      <c r="AE681" s="41"/>
      <c r="AF681" s="41"/>
      <c r="AG681" s="41"/>
      <c r="AH681" s="41"/>
      <c r="AI681" s="41"/>
      <c r="AJ681" s="41"/>
      <c r="AK681" s="41"/>
      <c r="AL681" s="41"/>
      <c r="AM681" s="41"/>
      <c r="AN681" s="41"/>
      <c r="AO681" s="41"/>
      <c r="AP681" s="41"/>
      <c r="AQ681" s="41"/>
      <c r="AR681" s="41"/>
      <c r="AS681" s="41"/>
      <c r="AT681" s="41"/>
      <c r="AU681" s="41"/>
      <c r="AV681" s="41"/>
      <c r="AW681" s="41"/>
      <c r="AX681" s="41"/>
      <c r="AY681" s="41"/>
      <c r="AZ681" s="41"/>
      <c r="BA681" s="41"/>
      <c r="BB681" s="41"/>
      <c r="BC681" s="41"/>
      <c r="BD681" s="41"/>
      <c r="BE681" s="41"/>
      <c r="BF681" s="41"/>
      <c r="BG681" s="41"/>
      <c r="BH681" s="41"/>
      <c r="BI681" s="41"/>
      <c r="BJ681" s="41"/>
      <c r="BK681" s="41"/>
      <c r="BL681" s="41"/>
      <c r="BM681" s="41"/>
      <c r="BN681" s="41"/>
      <c r="BO681" s="41"/>
      <c r="BP681" s="41"/>
      <c r="BQ681" s="41"/>
      <c r="BR681" s="41"/>
      <c r="BS681" s="41"/>
      <c r="BT681" s="41"/>
      <c r="BU681" s="41"/>
      <c r="BV681" s="41"/>
      <c r="BW681" s="41"/>
      <c r="BX681" s="41"/>
      <c r="BY681" s="41"/>
      <c r="BZ681" s="40"/>
      <c r="CA681" s="40"/>
      <c r="CB681" s="40"/>
      <c r="CC681" s="40"/>
      <c r="CD681" s="40"/>
      <c r="CE681" s="40"/>
      <c r="CF681" s="40"/>
      <c r="CG681" s="40"/>
      <c r="CH681" s="40"/>
      <c r="CI681" s="40"/>
      <c r="CJ681" s="40"/>
      <c r="CK681" s="40"/>
      <c r="CL681" s="40"/>
      <c r="CM681" s="40"/>
      <c r="CN681" s="40"/>
      <c r="CO681" s="40"/>
      <c r="CP681" s="40"/>
      <c r="CQ681" s="40"/>
      <c r="CR681" s="40"/>
      <c r="CS681" s="40"/>
      <c r="CT681" s="40"/>
      <c r="CU681" s="40"/>
      <c r="CV681" s="40"/>
      <c r="CW681" s="40"/>
      <c r="CX681" s="40"/>
      <c r="CY681" s="40"/>
      <c r="CZ681" s="40"/>
      <c r="DA681" s="40"/>
      <c r="DB681" s="40"/>
      <c r="DC681" s="40"/>
      <c r="DD681" s="40"/>
      <c r="DE681" s="40"/>
      <c r="DF681" s="40"/>
      <c r="DG681" s="40"/>
      <c r="DH681" s="40"/>
      <c r="DI681" s="40"/>
    </row>
    <row r="682" spans="1:113">
      <c r="A682" s="40"/>
      <c r="B682" s="40"/>
      <c r="C682" s="40"/>
      <c r="D682" s="40"/>
      <c r="E682" s="40"/>
      <c r="F682" s="40"/>
      <c r="G682" s="40"/>
      <c r="H682" s="40"/>
      <c r="I682" s="40"/>
      <c r="J682" s="40"/>
      <c r="K682" s="40"/>
      <c r="L682" s="40"/>
      <c r="M682" s="40"/>
      <c r="N682" s="40"/>
      <c r="O682" s="40"/>
      <c r="P682" s="40"/>
      <c r="Q682" s="40"/>
      <c r="R682" s="40"/>
      <c r="S682" s="40"/>
      <c r="T682" s="40"/>
      <c r="U682" s="40"/>
      <c r="V682" s="40"/>
      <c r="W682" s="41"/>
      <c r="X682" s="41"/>
      <c r="Y682" s="41"/>
      <c r="Z682" s="41"/>
      <c r="AA682" s="41"/>
      <c r="AB682" s="41"/>
      <c r="AC682" s="41"/>
      <c r="AD682" s="41"/>
      <c r="AE682" s="41"/>
      <c r="AF682" s="41"/>
      <c r="AG682" s="41"/>
      <c r="AH682" s="41"/>
      <c r="AI682" s="41"/>
      <c r="AJ682" s="41"/>
      <c r="AK682" s="41"/>
      <c r="AL682" s="41"/>
      <c r="AM682" s="41"/>
      <c r="AN682" s="41"/>
      <c r="AO682" s="41"/>
      <c r="AP682" s="41"/>
      <c r="AQ682" s="41"/>
      <c r="AR682" s="41"/>
      <c r="AS682" s="41"/>
      <c r="AT682" s="41"/>
      <c r="AU682" s="41"/>
      <c r="AV682" s="41"/>
      <c r="AW682" s="41"/>
      <c r="AX682" s="41"/>
      <c r="AY682" s="41"/>
      <c r="AZ682" s="41"/>
      <c r="BA682" s="41"/>
      <c r="BB682" s="41"/>
      <c r="BC682" s="41"/>
      <c r="BD682" s="41"/>
      <c r="BE682" s="41"/>
      <c r="BF682" s="41"/>
      <c r="BG682" s="41"/>
      <c r="BH682" s="41"/>
      <c r="BI682" s="41"/>
      <c r="BJ682" s="41"/>
      <c r="BK682" s="41"/>
      <c r="BL682" s="41"/>
      <c r="BM682" s="41"/>
      <c r="BN682" s="41"/>
      <c r="BO682" s="41"/>
      <c r="BP682" s="41"/>
      <c r="BQ682" s="41"/>
      <c r="BR682" s="41"/>
      <c r="BS682" s="41"/>
      <c r="BT682" s="41"/>
      <c r="BU682" s="41"/>
      <c r="BV682" s="41"/>
      <c r="BW682" s="41"/>
      <c r="BX682" s="41"/>
      <c r="BY682" s="41"/>
      <c r="BZ682" s="40"/>
      <c r="CA682" s="40"/>
      <c r="CB682" s="40"/>
      <c r="CC682" s="40"/>
      <c r="CD682" s="40"/>
      <c r="CE682" s="40"/>
      <c r="CF682" s="40"/>
      <c r="CG682" s="40"/>
      <c r="CH682" s="40"/>
      <c r="CI682" s="40"/>
      <c r="CJ682" s="40"/>
      <c r="CK682" s="40"/>
      <c r="CL682" s="40"/>
      <c r="CM682" s="40"/>
      <c r="CN682" s="40"/>
      <c r="CO682" s="40"/>
      <c r="CP682" s="40"/>
      <c r="CQ682" s="40"/>
      <c r="CR682" s="40"/>
      <c r="CS682" s="40"/>
      <c r="CT682" s="40"/>
      <c r="CU682" s="40"/>
      <c r="CV682" s="40"/>
      <c r="CW682" s="40"/>
      <c r="CX682" s="40"/>
      <c r="CY682" s="40"/>
      <c r="CZ682" s="40"/>
      <c r="DA682" s="40"/>
      <c r="DB682" s="40"/>
      <c r="DC682" s="40"/>
      <c r="DD682" s="40"/>
      <c r="DE682" s="40"/>
      <c r="DF682" s="40"/>
      <c r="DG682" s="40"/>
      <c r="DH682" s="40"/>
      <c r="DI682" s="40"/>
    </row>
    <row r="683" spans="1:113">
      <c r="A683" s="40"/>
      <c r="B683" s="40"/>
      <c r="C683" s="40"/>
      <c r="D683" s="40"/>
      <c r="E683" s="40"/>
      <c r="F683" s="40"/>
      <c r="G683" s="40"/>
      <c r="H683" s="40"/>
      <c r="I683" s="40"/>
      <c r="J683" s="40"/>
      <c r="K683" s="40"/>
      <c r="L683" s="40"/>
      <c r="M683" s="40"/>
      <c r="N683" s="40"/>
      <c r="O683" s="40"/>
      <c r="P683" s="40"/>
      <c r="Q683" s="40"/>
      <c r="R683" s="40"/>
      <c r="S683" s="40"/>
      <c r="T683" s="40"/>
      <c r="U683" s="40"/>
      <c r="V683" s="40"/>
      <c r="W683" s="41"/>
      <c r="X683" s="41"/>
      <c r="Y683" s="41"/>
      <c r="Z683" s="41"/>
      <c r="AA683" s="41"/>
      <c r="AB683" s="41"/>
      <c r="AC683" s="41"/>
      <c r="AD683" s="41"/>
      <c r="AE683" s="41"/>
      <c r="AF683" s="41"/>
      <c r="AG683" s="41"/>
      <c r="AH683" s="41"/>
      <c r="AI683" s="41"/>
      <c r="AJ683" s="41"/>
      <c r="AK683" s="41"/>
      <c r="AL683" s="41"/>
      <c r="AM683" s="41"/>
      <c r="AN683" s="41"/>
      <c r="AO683" s="41"/>
      <c r="AP683" s="41"/>
      <c r="AQ683" s="41"/>
      <c r="AR683" s="41"/>
      <c r="AS683" s="41"/>
      <c r="AT683" s="41"/>
      <c r="AU683" s="41"/>
      <c r="AV683" s="41"/>
      <c r="AW683" s="41"/>
      <c r="AX683" s="41"/>
      <c r="AY683" s="41"/>
      <c r="AZ683" s="41"/>
      <c r="BA683" s="41"/>
      <c r="BB683" s="41"/>
      <c r="BC683" s="41"/>
      <c r="BD683" s="41"/>
      <c r="BE683" s="41"/>
      <c r="BF683" s="41"/>
      <c r="BG683" s="41"/>
      <c r="BH683" s="41"/>
      <c r="BI683" s="41"/>
      <c r="BJ683" s="41"/>
      <c r="BK683" s="41"/>
      <c r="BL683" s="41"/>
      <c r="BM683" s="41"/>
      <c r="BN683" s="41"/>
      <c r="BO683" s="41"/>
      <c r="BP683" s="41"/>
      <c r="BQ683" s="41"/>
      <c r="BR683" s="41"/>
      <c r="BS683" s="41"/>
      <c r="BT683" s="41"/>
      <c r="BU683" s="41"/>
      <c r="BV683" s="41"/>
      <c r="BW683" s="41"/>
      <c r="BX683" s="41"/>
      <c r="BY683" s="41"/>
      <c r="BZ683" s="40"/>
      <c r="CA683" s="40"/>
      <c r="CB683" s="40"/>
      <c r="CC683" s="40"/>
      <c r="CD683" s="40"/>
      <c r="CE683" s="40"/>
      <c r="CF683" s="40"/>
      <c r="CG683" s="40"/>
      <c r="CH683" s="40"/>
      <c r="CI683" s="40"/>
      <c r="CJ683" s="40"/>
      <c r="CK683" s="40"/>
      <c r="CL683" s="40"/>
      <c r="CM683" s="40"/>
      <c r="CN683" s="40"/>
      <c r="CO683" s="40"/>
      <c r="CP683" s="40"/>
      <c r="CQ683" s="40"/>
      <c r="CR683" s="40"/>
      <c r="CS683" s="40"/>
      <c r="CT683" s="40"/>
      <c r="CU683" s="40"/>
      <c r="CV683" s="40"/>
      <c r="CW683" s="40"/>
      <c r="CX683" s="40"/>
      <c r="CY683" s="40"/>
      <c r="CZ683" s="40"/>
      <c r="DA683" s="40"/>
      <c r="DB683" s="40"/>
      <c r="DC683" s="40"/>
      <c r="DD683" s="40"/>
      <c r="DE683" s="40"/>
      <c r="DF683" s="40"/>
      <c r="DG683" s="40"/>
      <c r="DH683" s="40"/>
      <c r="DI683" s="40"/>
    </row>
    <row r="684" spans="1:113">
      <c r="A684" s="40"/>
      <c r="B684" s="40"/>
      <c r="C684" s="40"/>
      <c r="D684" s="40"/>
      <c r="E684" s="40"/>
      <c r="F684" s="40"/>
      <c r="G684" s="40"/>
      <c r="H684" s="40"/>
      <c r="I684" s="40"/>
      <c r="J684" s="40"/>
      <c r="K684" s="40"/>
      <c r="L684" s="40"/>
      <c r="M684" s="40"/>
      <c r="N684" s="40"/>
      <c r="O684" s="40"/>
      <c r="P684" s="40"/>
      <c r="Q684" s="40"/>
      <c r="R684" s="40"/>
      <c r="S684" s="40"/>
      <c r="T684" s="40"/>
      <c r="U684" s="40"/>
      <c r="V684" s="40"/>
      <c r="W684" s="41"/>
      <c r="X684" s="41"/>
      <c r="Y684" s="41"/>
      <c r="Z684" s="41"/>
      <c r="AA684" s="41"/>
      <c r="AB684" s="41"/>
      <c r="AC684" s="41"/>
      <c r="AD684" s="41"/>
      <c r="AE684" s="41"/>
      <c r="AF684" s="41"/>
      <c r="AG684" s="41"/>
      <c r="AH684" s="41"/>
      <c r="AI684" s="41"/>
      <c r="AJ684" s="41"/>
      <c r="AK684" s="41"/>
      <c r="AL684" s="41"/>
      <c r="AM684" s="41"/>
      <c r="AN684" s="41"/>
      <c r="AO684" s="41"/>
      <c r="AP684" s="41"/>
      <c r="AQ684" s="41"/>
      <c r="AR684" s="41"/>
      <c r="AS684" s="41"/>
      <c r="AT684" s="41"/>
      <c r="AU684" s="41"/>
      <c r="AV684" s="41"/>
      <c r="AW684" s="41"/>
      <c r="AX684" s="41"/>
      <c r="AY684" s="41"/>
      <c r="AZ684" s="41"/>
      <c r="BA684" s="41"/>
      <c r="BB684" s="41"/>
      <c r="BC684" s="41"/>
      <c r="BD684" s="41"/>
      <c r="BE684" s="41"/>
      <c r="BF684" s="41"/>
      <c r="BG684" s="41"/>
      <c r="BH684" s="41"/>
      <c r="BI684" s="41"/>
      <c r="BJ684" s="41"/>
      <c r="BK684" s="41"/>
      <c r="BL684" s="41"/>
      <c r="BM684" s="41"/>
      <c r="BN684" s="41"/>
      <c r="BO684" s="41"/>
      <c r="BP684" s="41"/>
      <c r="BQ684" s="41"/>
      <c r="BR684" s="41"/>
      <c r="BS684" s="41"/>
      <c r="BT684" s="41"/>
      <c r="BU684" s="41"/>
      <c r="BV684" s="41"/>
      <c r="BW684" s="41"/>
      <c r="BX684" s="41"/>
      <c r="BY684" s="41"/>
      <c r="BZ684" s="40"/>
      <c r="CA684" s="40"/>
      <c r="CB684" s="40"/>
      <c r="CC684" s="40"/>
      <c r="CD684" s="40"/>
      <c r="CE684" s="40"/>
      <c r="CF684" s="40"/>
      <c r="CG684" s="40"/>
      <c r="CH684" s="40"/>
      <c r="CI684" s="40"/>
      <c r="CJ684" s="40"/>
      <c r="CK684" s="40"/>
      <c r="CL684" s="40"/>
      <c r="CM684" s="40"/>
      <c r="CN684" s="40"/>
      <c r="CO684" s="40"/>
      <c r="CP684" s="40"/>
      <c r="CQ684" s="40"/>
      <c r="CR684" s="40"/>
      <c r="CS684" s="40"/>
      <c r="CT684" s="40"/>
      <c r="CU684" s="40"/>
      <c r="CV684" s="40"/>
      <c r="CW684" s="40"/>
      <c r="CX684" s="40"/>
      <c r="CY684" s="40"/>
      <c r="CZ684" s="40"/>
      <c r="DA684" s="40"/>
      <c r="DB684" s="40"/>
      <c r="DC684" s="40"/>
      <c r="DD684" s="40"/>
      <c r="DE684" s="40"/>
      <c r="DF684" s="40"/>
      <c r="DG684" s="40"/>
      <c r="DH684" s="40"/>
      <c r="DI684" s="40"/>
    </row>
    <row r="685" spans="1:113">
      <c r="A685" s="40"/>
      <c r="B685" s="40"/>
      <c r="C685" s="40"/>
      <c r="D685" s="40"/>
      <c r="E685" s="40"/>
      <c r="F685" s="40"/>
      <c r="G685" s="40"/>
      <c r="H685" s="40"/>
      <c r="I685" s="40"/>
      <c r="J685" s="40"/>
      <c r="K685" s="40"/>
      <c r="L685" s="40"/>
      <c r="M685" s="40"/>
      <c r="N685" s="40"/>
      <c r="O685" s="40"/>
      <c r="P685" s="40"/>
      <c r="Q685" s="40"/>
      <c r="R685" s="40"/>
      <c r="S685" s="40"/>
      <c r="T685" s="40"/>
      <c r="U685" s="40"/>
      <c r="V685" s="40"/>
      <c r="W685" s="41"/>
      <c r="X685" s="41"/>
      <c r="Y685" s="41"/>
      <c r="Z685" s="41"/>
      <c r="AA685" s="41"/>
      <c r="AB685" s="41"/>
      <c r="AC685" s="41"/>
      <c r="AD685" s="41"/>
      <c r="AE685" s="41"/>
      <c r="AF685" s="41"/>
      <c r="AG685" s="41"/>
      <c r="AH685" s="41"/>
      <c r="AI685" s="41"/>
      <c r="AJ685" s="41"/>
      <c r="AK685" s="41"/>
      <c r="AL685" s="41"/>
      <c r="AM685" s="41"/>
      <c r="AN685" s="41"/>
      <c r="AO685" s="41"/>
      <c r="AP685" s="41"/>
      <c r="AQ685" s="41"/>
      <c r="AR685" s="41"/>
      <c r="AS685" s="41"/>
      <c r="AT685" s="41"/>
      <c r="AU685" s="41"/>
      <c r="AV685" s="41"/>
      <c r="AW685" s="41"/>
      <c r="AX685" s="41"/>
      <c r="AY685" s="41"/>
      <c r="AZ685" s="41"/>
      <c r="BA685" s="41"/>
      <c r="BB685" s="41"/>
      <c r="BC685" s="41"/>
      <c r="BD685" s="41"/>
      <c r="BE685" s="41"/>
      <c r="BF685" s="41"/>
      <c r="BG685" s="41"/>
      <c r="BH685" s="41"/>
      <c r="BI685" s="41"/>
      <c r="BJ685" s="41"/>
      <c r="BK685" s="41"/>
      <c r="BL685" s="41"/>
      <c r="BM685" s="41"/>
      <c r="BN685" s="41"/>
      <c r="BO685" s="41"/>
      <c r="BP685" s="41"/>
      <c r="BQ685" s="41"/>
      <c r="BR685" s="41"/>
      <c r="BS685" s="41"/>
      <c r="BT685" s="41"/>
      <c r="BU685" s="41"/>
      <c r="BV685" s="41"/>
      <c r="BW685" s="41"/>
      <c r="BX685" s="41"/>
      <c r="BY685" s="41"/>
      <c r="BZ685" s="40"/>
      <c r="CA685" s="40"/>
      <c r="CB685" s="40"/>
      <c r="CC685" s="40"/>
      <c r="CD685" s="40"/>
      <c r="CE685" s="40"/>
      <c r="CF685" s="40"/>
      <c r="CG685" s="40"/>
      <c r="CH685" s="40"/>
      <c r="CI685" s="40"/>
      <c r="CJ685" s="40"/>
      <c r="CK685" s="40"/>
      <c r="CL685" s="40"/>
      <c r="CM685" s="40"/>
      <c r="CN685" s="40"/>
      <c r="CO685" s="40"/>
      <c r="CP685" s="40"/>
      <c r="CQ685" s="40"/>
      <c r="CR685" s="40"/>
      <c r="CS685" s="40"/>
      <c r="CT685" s="40"/>
      <c r="CU685" s="40"/>
      <c r="CV685" s="40"/>
      <c r="CW685" s="40"/>
      <c r="CX685" s="40"/>
      <c r="CY685" s="40"/>
      <c r="CZ685" s="40"/>
      <c r="DA685" s="40"/>
      <c r="DB685" s="40"/>
      <c r="DC685" s="40"/>
      <c r="DD685" s="40"/>
      <c r="DE685" s="40"/>
      <c r="DF685" s="40"/>
      <c r="DG685" s="40"/>
      <c r="DH685" s="40"/>
      <c r="DI685" s="40"/>
    </row>
    <row r="686" spans="1:113">
      <c r="A686" s="40"/>
      <c r="B686" s="40"/>
      <c r="C686" s="40"/>
      <c r="D686" s="40"/>
      <c r="E686" s="40"/>
      <c r="F686" s="40"/>
      <c r="G686" s="40"/>
      <c r="H686" s="40"/>
      <c r="I686" s="40"/>
      <c r="J686" s="40"/>
      <c r="K686" s="40"/>
      <c r="L686" s="40"/>
      <c r="M686" s="40"/>
      <c r="N686" s="40"/>
      <c r="O686" s="40"/>
      <c r="P686" s="40"/>
      <c r="Q686" s="40"/>
      <c r="R686" s="40"/>
      <c r="S686" s="40"/>
      <c r="T686" s="40"/>
      <c r="U686" s="40"/>
      <c r="V686" s="40"/>
      <c r="W686" s="41"/>
      <c r="X686" s="41"/>
      <c r="Y686" s="41"/>
      <c r="Z686" s="41"/>
      <c r="AA686" s="41"/>
      <c r="AB686" s="41"/>
      <c r="AC686" s="41"/>
      <c r="AD686" s="41"/>
      <c r="AE686" s="41"/>
      <c r="AF686" s="41"/>
      <c r="AG686" s="41"/>
      <c r="AH686" s="41"/>
      <c r="AI686" s="41"/>
      <c r="AJ686" s="41"/>
      <c r="AK686" s="41"/>
      <c r="AL686" s="41"/>
      <c r="AM686" s="41"/>
      <c r="AN686" s="41"/>
      <c r="AO686" s="41"/>
      <c r="AP686" s="41"/>
      <c r="AQ686" s="41"/>
      <c r="AR686" s="41"/>
      <c r="AS686" s="41"/>
      <c r="AT686" s="41"/>
      <c r="AU686" s="41"/>
      <c r="AV686" s="41"/>
      <c r="AW686" s="41"/>
      <c r="AX686" s="41"/>
      <c r="AY686" s="41"/>
      <c r="AZ686" s="41"/>
      <c r="BA686" s="41"/>
      <c r="BB686" s="41"/>
      <c r="BC686" s="41"/>
      <c r="BD686" s="41"/>
      <c r="BE686" s="41"/>
      <c r="BF686" s="41"/>
      <c r="BG686" s="41"/>
      <c r="BH686" s="41"/>
      <c r="BI686" s="41"/>
      <c r="BJ686" s="41"/>
      <c r="BK686" s="41"/>
      <c r="BL686" s="41"/>
      <c r="BM686" s="41"/>
      <c r="BN686" s="41"/>
      <c r="BO686" s="41"/>
      <c r="BP686" s="41"/>
      <c r="BQ686" s="41"/>
      <c r="BR686" s="41"/>
      <c r="BS686" s="41"/>
      <c r="BT686" s="41"/>
      <c r="BU686" s="41"/>
      <c r="BV686" s="41"/>
      <c r="BW686" s="41"/>
      <c r="BX686" s="41"/>
      <c r="BY686" s="41"/>
      <c r="BZ686" s="40"/>
      <c r="CA686" s="40"/>
      <c r="CB686" s="40"/>
      <c r="CC686" s="40"/>
      <c r="CD686" s="40"/>
      <c r="CE686" s="40"/>
      <c r="CF686" s="40"/>
      <c r="CG686" s="40"/>
      <c r="CH686" s="40"/>
      <c r="CI686" s="40"/>
      <c r="CJ686" s="40"/>
      <c r="CK686" s="40"/>
      <c r="CL686" s="40"/>
      <c r="CM686" s="40"/>
      <c r="CN686" s="40"/>
      <c r="CO686" s="40"/>
      <c r="CP686" s="40"/>
      <c r="CQ686" s="40"/>
      <c r="CR686" s="40"/>
      <c r="CS686" s="40"/>
      <c r="CT686" s="40"/>
      <c r="CU686" s="40"/>
      <c r="CV686" s="40"/>
      <c r="CW686" s="40"/>
      <c r="CX686" s="40"/>
      <c r="CY686" s="40"/>
      <c r="CZ686" s="40"/>
      <c r="DA686" s="40"/>
      <c r="DB686" s="40"/>
      <c r="DC686" s="40"/>
      <c r="DD686" s="40"/>
      <c r="DE686" s="40"/>
      <c r="DF686" s="40"/>
      <c r="DG686" s="40"/>
      <c r="DH686" s="40"/>
      <c r="DI686" s="40"/>
    </row>
    <row r="687" spans="1:113">
      <c r="A687" s="40"/>
      <c r="B687" s="40"/>
      <c r="C687" s="40"/>
      <c r="D687" s="40"/>
      <c r="E687" s="40"/>
      <c r="F687" s="40"/>
      <c r="G687" s="40"/>
      <c r="H687" s="40"/>
      <c r="I687" s="40"/>
      <c r="J687" s="40"/>
      <c r="K687" s="40"/>
      <c r="L687" s="40"/>
      <c r="M687" s="40"/>
      <c r="N687" s="40"/>
      <c r="O687" s="40"/>
      <c r="P687" s="40"/>
      <c r="Q687" s="40"/>
      <c r="R687" s="40"/>
      <c r="S687" s="40"/>
      <c r="T687" s="40"/>
      <c r="U687" s="40"/>
      <c r="V687" s="40"/>
      <c r="W687" s="41"/>
      <c r="X687" s="41"/>
      <c r="Y687" s="41"/>
      <c r="Z687" s="41"/>
      <c r="AA687" s="41"/>
      <c r="AB687" s="41"/>
      <c r="AC687" s="41"/>
      <c r="AD687" s="41"/>
      <c r="AE687" s="41"/>
      <c r="AF687" s="41"/>
      <c r="AG687" s="41"/>
      <c r="AH687" s="41"/>
      <c r="AI687" s="41"/>
      <c r="AJ687" s="41"/>
      <c r="AK687" s="41"/>
      <c r="AL687" s="41"/>
      <c r="AM687" s="41"/>
      <c r="AN687" s="41"/>
      <c r="AO687" s="41"/>
      <c r="AP687" s="41"/>
      <c r="AQ687" s="41"/>
      <c r="AR687" s="41"/>
      <c r="AS687" s="41"/>
      <c r="AT687" s="41"/>
      <c r="AU687" s="41"/>
      <c r="AV687" s="41"/>
      <c r="AW687" s="41"/>
      <c r="AX687" s="41"/>
      <c r="AY687" s="41"/>
      <c r="AZ687" s="41"/>
      <c r="BA687" s="41"/>
      <c r="BB687" s="41"/>
      <c r="BC687" s="41"/>
      <c r="BD687" s="41"/>
      <c r="BE687" s="41"/>
      <c r="BF687" s="41"/>
      <c r="BG687" s="41"/>
      <c r="BH687" s="41"/>
      <c r="BI687" s="41"/>
      <c r="BJ687" s="41"/>
      <c r="BK687" s="41"/>
      <c r="BL687" s="41"/>
      <c r="BM687" s="41"/>
      <c r="BN687" s="41"/>
      <c r="BO687" s="41"/>
      <c r="BP687" s="41"/>
      <c r="BQ687" s="41"/>
      <c r="BR687" s="41"/>
      <c r="BS687" s="41"/>
      <c r="BT687" s="41"/>
      <c r="BU687" s="41"/>
      <c r="BV687" s="41"/>
      <c r="BW687" s="41"/>
      <c r="BX687" s="41"/>
      <c r="BY687" s="41"/>
      <c r="BZ687" s="40"/>
      <c r="CA687" s="40"/>
      <c r="CB687" s="40"/>
      <c r="CC687" s="40"/>
      <c r="CD687" s="40"/>
      <c r="CE687" s="40"/>
      <c r="CF687" s="40"/>
      <c r="CG687" s="40"/>
      <c r="CH687" s="40"/>
      <c r="CI687" s="40"/>
      <c r="CJ687" s="40"/>
      <c r="CK687" s="40"/>
      <c r="CL687" s="40"/>
      <c r="CM687" s="40"/>
      <c r="CN687" s="40"/>
      <c r="CO687" s="40"/>
      <c r="CP687" s="40"/>
      <c r="CQ687" s="40"/>
      <c r="CR687" s="40"/>
      <c r="CS687" s="40"/>
      <c r="CT687" s="40"/>
      <c r="CU687" s="40"/>
      <c r="CV687" s="40"/>
      <c r="CW687" s="40"/>
      <c r="CX687" s="40"/>
      <c r="CY687" s="40"/>
      <c r="CZ687" s="40"/>
      <c r="DA687" s="40"/>
      <c r="DB687" s="40"/>
      <c r="DC687" s="40"/>
      <c r="DD687" s="40"/>
      <c r="DE687" s="40"/>
      <c r="DF687" s="40"/>
      <c r="DG687" s="40"/>
      <c r="DH687" s="40"/>
      <c r="DI687" s="40"/>
    </row>
  </sheetData>
  <sheetProtection algorithmName="SHA-512" hashValue="unx3xQl6/ARFyfgTRO0HZnC4mcGDslI0gsgLdzJwl4pkuP/bYkRvbGVFyxyJWQiEljiu5rvb89l8U51MNzvDBQ==" saltValue="4Z+JyPa2kWOBM1oj8kEIEQ==" spinCount="100000" sheet="1" objects="1" scenarios="1"/>
  <sortState ref="D3:D8">
    <sortCondition ref="D3:D8"/>
  </sortState>
  <mergeCells count="202">
    <mergeCell ref="D117:N117"/>
    <mergeCell ref="O117:Y117"/>
    <mergeCell ref="Z117:AJ117"/>
    <mergeCell ref="AV117:BF117"/>
    <mergeCell ref="AK117:AU117"/>
    <mergeCell ref="D230:N230"/>
    <mergeCell ref="O230:Y230"/>
    <mergeCell ref="Z230:AJ230"/>
    <mergeCell ref="AK230:AU230"/>
    <mergeCell ref="AV230:BF230"/>
    <mergeCell ref="O135:Y135"/>
    <mergeCell ref="Z135:AJ135"/>
    <mergeCell ref="D178:N178"/>
    <mergeCell ref="O178:Y178"/>
    <mergeCell ref="Z178:AJ178"/>
    <mergeCell ref="AK178:AU178"/>
    <mergeCell ref="D196:N196"/>
    <mergeCell ref="Z136:AJ136"/>
    <mergeCell ref="D153:N153"/>
    <mergeCell ref="O153:Y153"/>
    <mergeCell ref="Z153:AJ153"/>
    <mergeCell ref="AV136:BF136"/>
    <mergeCell ref="AK153:AU153"/>
    <mergeCell ref="D137:N137"/>
    <mergeCell ref="V252:AF252"/>
    <mergeCell ref="AG252:AO252"/>
    <mergeCell ref="AQ252:BA252"/>
    <mergeCell ref="BB252:BJ252"/>
    <mergeCell ref="D232:N232"/>
    <mergeCell ref="D231:N231"/>
    <mergeCell ref="O231:Y231"/>
    <mergeCell ref="O232:Y232"/>
    <mergeCell ref="Z231:AJ231"/>
    <mergeCell ref="Z232:AJ232"/>
    <mergeCell ref="AK231:AU231"/>
    <mergeCell ref="AK232:AU232"/>
    <mergeCell ref="AK99:AU99"/>
    <mergeCell ref="AV99:BF99"/>
    <mergeCell ref="AV100:BF100"/>
    <mergeCell ref="O100:Y100"/>
    <mergeCell ref="Z100:AJ100"/>
    <mergeCell ref="AV101:BF101"/>
    <mergeCell ref="AK101:AU101"/>
    <mergeCell ref="AK100:AU100"/>
    <mergeCell ref="AV63:BF63"/>
    <mergeCell ref="AV81:BF81"/>
    <mergeCell ref="AK81:AU81"/>
    <mergeCell ref="AK63:AU63"/>
    <mergeCell ref="AV83:BF83"/>
    <mergeCell ref="AK27:AU27"/>
    <mergeCell ref="AV27:BF27"/>
    <mergeCell ref="AV45:BF45"/>
    <mergeCell ref="AK45:AU45"/>
    <mergeCell ref="D45:N45"/>
    <mergeCell ref="O45:Y45"/>
    <mergeCell ref="Z45:AJ45"/>
    <mergeCell ref="AV28:BF28"/>
    <mergeCell ref="AV29:BF29"/>
    <mergeCell ref="AK29:AU29"/>
    <mergeCell ref="Z29:AJ29"/>
    <mergeCell ref="O29:Y29"/>
    <mergeCell ref="D28:N28"/>
    <mergeCell ref="D29:N29"/>
    <mergeCell ref="O28:Y28"/>
    <mergeCell ref="Z28:AJ28"/>
    <mergeCell ref="AK28:AU28"/>
    <mergeCell ref="AK46:AU46"/>
    <mergeCell ref="AV46:BF46"/>
    <mergeCell ref="Z47:AJ47"/>
    <mergeCell ref="AK47:AU47"/>
    <mergeCell ref="AV47:BF47"/>
    <mergeCell ref="AK65:AU65"/>
    <mergeCell ref="Z65:AJ65"/>
    <mergeCell ref="D82:N82"/>
    <mergeCell ref="O82:Y82"/>
    <mergeCell ref="Z82:AJ82"/>
    <mergeCell ref="AK82:AU82"/>
    <mergeCell ref="O65:Y65"/>
    <mergeCell ref="AV65:BF65"/>
    <mergeCell ref="AV64:BF64"/>
    <mergeCell ref="AV82:BF82"/>
    <mergeCell ref="AK64:AU64"/>
    <mergeCell ref="D83:N83"/>
    <mergeCell ref="Z83:AJ83"/>
    <mergeCell ref="AK83:AU83"/>
    <mergeCell ref="D215:N215"/>
    <mergeCell ref="O215:Y215"/>
    <mergeCell ref="Z215:AJ215"/>
    <mergeCell ref="AK215:AU215"/>
    <mergeCell ref="AV180:BF180"/>
    <mergeCell ref="AV196:BF196"/>
    <mergeCell ref="D118:N118"/>
    <mergeCell ref="AK180:AU180"/>
    <mergeCell ref="Z180:AJ180"/>
    <mergeCell ref="AV119:BF119"/>
    <mergeCell ref="O196:Y196"/>
    <mergeCell ref="Z196:AJ196"/>
    <mergeCell ref="AK196:AU196"/>
    <mergeCell ref="AV215:BF215"/>
    <mergeCell ref="AV179:BF179"/>
    <mergeCell ref="D180:N180"/>
    <mergeCell ref="O180:Y180"/>
    <mergeCell ref="AK135:AU135"/>
    <mergeCell ref="AV135:BF135"/>
    <mergeCell ref="AV153:BF153"/>
    <mergeCell ref="AV118:BF118"/>
    <mergeCell ref="Z214:AJ214"/>
    <mergeCell ref="D99:N99"/>
    <mergeCell ref="O99:Y99"/>
    <mergeCell ref="Z99:AJ99"/>
    <mergeCell ref="O154:Y154"/>
    <mergeCell ref="Z154:AJ154"/>
    <mergeCell ref="D136:N136"/>
    <mergeCell ref="AK214:AU214"/>
    <mergeCell ref="AV214:BF214"/>
    <mergeCell ref="O137:Y137"/>
    <mergeCell ref="O118:Y118"/>
    <mergeCell ref="Z118:AJ118"/>
    <mergeCell ref="AK118:AU118"/>
    <mergeCell ref="AK119:AU119"/>
    <mergeCell ref="D135:N135"/>
    <mergeCell ref="AK154:AU154"/>
    <mergeCell ref="AK136:AU136"/>
    <mergeCell ref="AK137:AU137"/>
    <mergeCell ref="D119:N119"/>
    <mergeCell ref="O119:Y119"/>
    <mergeCell ref="Z119:AJ119"/>
    <mergeCell ref="Z137:AJ137"/>
    <mergeCell ref="D154:N154"/>
    <mergeCell ref="O136:Y136"/>
    <mergeCell ref="I11:S11"/>
    <mergeCell ref="D46:N46"/>
    <mergeCell ref="D47:N47"/>
    <mergeCell ref="O46:Y46"/>
    <mergeCell ref="O47:Y47"/>
    <mergeCell ref="Z46:AJ46"/>
    <mergeCell ref="D101:N101"/>
    <mergeCell ref="O101:Y101"/>
    <mergeCell ref="Z101:AJ101"/>
    <mergeCell ref="D64:N64"/>
    <mergeCell ref="O64:Y64"/>
    <mergeCell ref="Z64:AJ64"/>
    <mergeCell ref="D65:N65"/>
    <mergeCell ref="O83:Y83"/>
    <mergeCell ref="Z81:AJ81"/>
    <mergeCell ref="Z63:AJ63"/>
    <mergeCell ref="O81:Y81"/>
    <mergeCell ref="O63:Y63"/>
    <mergeCell ref="D81:N81"/>
    <mergeCell ref="D63:N63"/>
    <mergeCell ref="D27:N27"/>
    <mergeCell ref="O27:Y27"/>
    <mergeCell ref="Z27:AJ27"/>
    <mergeCell ref="D100:N100"/>
    <mergeCell ref="BL252:BV252"/>
    <mergeCell ref="AV154:BF154"/>
    <mergeCell ref="D197:N197"/>
    <mergeCell ref="O197:Y197"/>
    <mergeCell ref="Z197:AJ197"/>
    <mergeCell ref="AK197:AU197"/>
    <mergeCell ref="AV197:BF197"/>
    <mergeCell ref="D179:N179"/>
    <mergeCell ref="O179:Y179"/>
    <mergeCell ref="Z179:AJ179"/>
    <mergeCell ref="AK179:AU179"/>
    <mergeCell ref="AV155:BF155"/>
    <mergeCell ref="AK155:AU155"/>
    <mergeCell ref="Z155:AJ155"/>
    <mergeCell ref="O155:Y155"/>
    <mergeCell ref="D155:N155"/>
    <mergeCell ref="D198:N198"/>
    <mergeCell ref="AV198:BF198"/>
    <mergeCell ref="AK198:AU198"/>
    <mergeCell ref="Z198:AJ198"/>
    <mergeCell ref="O198:Y198"/>
    <mergeCell ref="AV178:BF178"/>
    <mergeCell ref="D214:N214"/>
    <mergeCell ref="O214:Y214"/>
    <mergeCell ref="BW252:CE252"/>
    <mergeCell ref="AV137:BF137"/>
    <mergeCell ref="V12:Z12"/>
    <mergeCell ref="L252:T252"/>
    <mergeCell ref="CH252:CR252"/>
    <mergeCell ref="CS252:DA252"/>
    <mergeCell ref="A252:K252"/>
    <mergeCell ref="AV216:BF216"/>
    <mergeCell ref="AK216:AU216"/>
    <mergeCell ref="Z216:AJ216"/>
    <mergeCell ref="AV234:BF234"/>
    <mergeCell ref="D233:N233"/>
    <mergeCell ref="O233:Y233"/>
    <mergeCell ref="Z233:AJ233"/>
    <mergeCell ref="AK233:AU233"/>
    <mergeCell ref="AV233:BF233"/>
    <mergeCell ref="D234:N234"/>
    <mergeCell ref="O234:Y234"/>
    <mergeCell ref="Z234:AJ234"/>
    <mergeCell ref="AK234:AU234"/>
    <mergeCell ref="D216:N216"/>
    <mergeCell ref="O216:Y216"/>
    <mergeCell ref="AV231:BF231"/>
    <mergeCell ref="AV232:BF232"/>
  </mergeCells>
  <phoneticPr fontId="25" type="noConversion"/>
  <pageMargins left="0.7" right="0.7" top="0.75" bottom="0.75" header="0.3" footer="0.3"/>
  <pageSetup orientation="portrait" horizontalDpi="1200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B809FF-24C9-2F40-A54E-36C45791C10B}">
  <sheetPr codeName="Sheet4"/>
  <dimension ref="A1:J112"/>
  <sheetViews>
    <sheetView showGridLines="0" workbookViewId="0">
      <selection activeCell="C8" sqref="C8:F8"/>
    </sheetView>
  </sheetViews>
  <sheetFormatPr defaultColWidth="11" defaultRowHeight="15.75"/>
  <cols>
    <col min="4" max="4" width="11" style="12"/>
  </cols>
  <sheetData>
    <row r="1" spans="1:10" ht="23.25">
      <c r="A1" s="25" t="s">
        <v>27</v>
      </c>
    </row>
    <row r="2" spans="1:10" ht="18.75">
      <c r="A2" s="13" t="s">
        <v>30</v>
      </c>
    </row>
    <row r="3" spans="1:10" ht="18.75">
      <c r="A3" s="24" t="s">
        <v>40</v>
      </c>
    </row>
    <row r="4" spans="1:10" ht="18.75">
      <c r="A4" s="13" t="s">
        <v>31</v>
      </c>
    </row>
    <row r="5" spans="1:10">
      <c r="A5" s="7" t="s">
        <v>41</v>
      </c>
    </row>
    <row r="7" spans="1:10">
      <c r="A7" s="30">
        <v>1</v>
      </c>
      <c r="B7" s="30">
        <v>2</v>
      </c>
      <c r="C7" s="30">
        <v>3</v>
      </c>
      <c r="D7" s="30">
        <v>4</v>
      </c>
      <c r="E7" s="30">
        <v>5</v>
      </c>
      <c r="F7" s="30">
        <v>6</v>
      </c>
      <c r="G7" s="30">
        <v>7</v>
      </c>
      <c r="H7" s="30">
        <v>8</v>
      </c>
      <c r="I7" s="30">
        <v>9</v>
      </c>
    </row>
    <row r="8" spans="1:10">
      <c r="A8" s="26"/>
      <c r="B8" s="26"/>
      <c r="C8" s="27"/>
      <c r="D8" s="84"/>
      <c r="E8" s="27"/>
      <c r="F8" s="26"/>
      <c r="G8" s="27"/>
    </row>
    <row r="9" spans="1:10">
      <c r="A9" s="26"/>
      <c r="B9" s="39" t="s">
        <v>55</v>
      </c>
      <c r="C9" s="39"/>
      <c r="D9" s="39"/>
      <c r="E9" s="39"/>
      <c r="F9" s="28"/>
      <c r="G9" s="39"/>
      <c r="H9" s="222" t="s">
        <v>173</v>
      </c>
      <c r="I9" s="39"/>
    </row>
    <row r="10" spans="1:10">
      <c r="A10" s="26"/>
      <c r="B10" s="29" t="s">
        <v>42</v>
      </c>
      <c r="C10" s="29"/>
      <c r="D10" s="83"/>
      <c r="E10" s="83"/>
      <c r="F10" s="31"/>
      <c r="G10" s="29"/>
      <c r="H10" s="29" t="s">
        <v>42</v>
      </c>
      <c r="I10" s="83"/>
    </row>
    <row r="11" spans="1:10">
      <c r="A11" s="26"/>
      <c r="B11" s="29"/>
      <c r="C11" s="29"/>
      <c r="D11" s="83"/>
      <c r="E11" s="83"/>
      <c r="F11" s="31"/>
      <c r="G11" s="29"/>
      <c r="H11" s="83"/>
      <c r="I11" s="83"/>
    </row>
    <row r="12" spans="1:10">
      <c r="A12" s="221">
        <v>0.01</v>
      </c>
      <c r="B12" s="27">
        <v>1</v>
      </c>
      <c r="C12" s="85"/>
      <c r="D12" s="85"/>
      <c r="E12" s="85"/>
      <c r="F12" s="32"/>
      <c r="G12" s="85"/>
      <c r="H12" s="85">
        <v>1.2729454999999998</v>
      </c>
      <c r="I12" s="32"/>
    </row>
    <row r="13" spans="1:10">
      <c r="A13" s="221">
        <v>0.02</v>
      </c>
      <c r="B13" s="27">
        <v>1</v>
      </c>
      <c r="C13" s="85"/>
      <c r="D13" s="85"/>
      <c r="E13" s="85"/>
      <c r="F13" s="32"/>
      <c r="G13" s="85"/>
      <c r="H13" s="85">
        <v>1.2659819999999999</v>
      </c>
      <c r="I13" s="85"/>
      <c r="J13" s="85"/>
    </row>
    <row r="14" spans="1:10">
      <c r="A14" s="221">
        <v>0.03</v>
      </c>
      <c r="B14" s="27">
        <v>1</v>
      </c>
      <c r="C14" s="85"/>
      <c r="D14" s="85"/>
      <c r="E14" s="85"/>
      <c r="F14" s="32"/>
      <c r="G14" s="85"/>
      <c r="H14" s="85">
        <v>1.2591095000000001</v>
      </c>
      <c r="I14" s="85"/>
      <c r="J14" s="85"/>
    </row>
    <row r="15" spans="1:10">
      <c r="A15" s="221">
        <v>0.04</v>
      </c>
      <c r="B15" s="27">
        <v>1</v>
      </c>
      <c r="C15" s="85"/>
      <c r="D15" s="85"/>
      <c r="E15" s="85"/>
      <c r="F15" s="32"/>
      <c r="G15" s="85"/>
      <c r="H15" s="85">
        <v>1.2523279999999999</v>
      </c>
      <c r="I15" s="85"/>
      <c r="J15" s="85"/>
    </row>
    <row r="16" spans="1:10">
      <c r="A16" s="221">
        <v>0.05</v>
      </c>
      <c r="B16" s="27">
        <v>1</v>
      </c>
      <c r="C16" s="85"/>
      <c r="D16" s="85"/>
      <c r="E16" s="85"/>
      <c r="F16" s="32"/>
      <c r="G16" s="85"/>
      <c r="H16" s="85">
        <v>1.2456375</v>
      </c>
      <c r="I16" s="85"/>
      <c r="J16" s="85"/>
    </row>
    <row r="17" spans="1:10">
      <c r="A17" s="221">
        <v>0.06</v>
      </c>
      <c r="B17" s="27">
        <v>1</v>
      </c>
      <c r="C17" s="85"/>
      <c r="D17" s="85"/>
      <c r="E17" s="85"/>
      <c r="F17" s="32"/>
      <c r="G17" s="85"/>
      <c r="H17" s="85">
        <v>1.2390380000000001</v>
      </c>
      <c r="I17" s="85"/>
      <c r="J17" s="85"/>
    </row>
    <row r="18" spans="1:10">
      <c r="A18" s="221">
        <v>7.0000000000000007E-2</v>
      </c>
      <c r="B18" s="27">
        <v>1</v>
      </c>
      <c r="C18" s="85"/>
      <c r="D18" s="85"/>
      <c r="E18" s="85"/>
      <c r="F18" s="32"/>
      <c r="G18" s="85"/>
      <c r="H18" s="85">
        <v>1.2325295000000001</v>
      </c>
      <c r="I18" s="85"/>
      <c r="J18" s="85"/>
    </row>
    <row r="19" spans="1:10">
      <c r="A19" s="221">
        <v>0.08</v>
      </c>
      <c r="B19" s="27">
        <v>1</v>
      </c>
      <c r="C19" s="85"/>
      <c r="D19" s="85"/>
      <c r="E19" s="85"/>
      <c r="F19" s="32"/>
      <c r="G19" s="85"/>
      <c r="H19" s="85">
        <v>1.2261120000000001</v>
      </c>
      <c r="I19" s="85"/>
      <c r="J19" s="85"/>
    </row>
    <row r="20" spans="1:10">
      <c r="A20" s="221">
        <v>0.09</v>
      </c>
      <c r="B20" s="27">
        <v>1</v>
      </c>
      <c r="C20" s="85"/>
      <c r="D20" s="85"/>
      <c r="E20" s="85"/>
      <c r="F20" s="32"/>
      <c r="G20" s="85"/>
      <c r="H20" s="85">
        <v>1.2197855</v>
      </c>
      <c r="I20" s="85"/>
      <c r="J20" s="85"/>
    </row>
    <row r="21" spans="1:10">
      <c r="A21" s="221">
        <v>0.1</v>
      </c>
      <c r="B21" s="27">
        <v>1</v>
      </c>
      <c r="C21" s="85"/>
      <c r="D21" s="85"/>
      <c r="E21" s="85"/>
      <c r="F21" s="32"/>
      <c r="G21" s="85"/>
      <c r="H21" s="85">
        <v>1.2135500000000001</v>
      </c>
      <c r="I21" s="85"/>
      <c r="J21" s="85"/>
    </row>
    <row r="22" spans="1:10">
      <c r="A22" s="221">
        <v>0.11</v>
      </c>
      <c r="B22" s="27">
        <v>1</v>
      </c>
      <c r="C22" s="85"/>
      <c r="D22" s="85"/>
      <c r="E22" s="85"/>
      <c r="F22" s="32"/>
      <c r="G22" s="85"/>
      <c r="H22" s="85">
        <v>1.2074055000000001</v>
      </c>
      <c r="I22" s="85"/>
      <c r="J22" s="85"/>
    </row>
    <row r="23" spans="1:10">
      <c r="A23" s="221">
        <v>0.12</v>
      </c>
      <c r="B23" s="27">
        <v>1</v>
      </c>
      <c r="C23" s="85"/>
      <c r="D23" s="85"/>
      <c r="E23" s="85"/>
      <c r="F23" s="32"/>
      <c r="G23" s="85"/>
      <c r="H23" s="85">
        <v>1.201352</v>
      </c>
      <c r="I23" s="85"/>
      <c r="J23" s="85"/>
    </row>
    <row r="24" spans="1:10">
      <c r="A24" s="221">
        <v>0.13</v>
      </c>
      <c r="B24" s="27">
        <v>1</v>
      </c>
      <c r="C24" s="85"/>
      <c r="D24" s="85"/>
      <c r="E24" s="85"/>
      <c r="F24" s="32"/>
      <c r="G24" s="85"/>
      <c r="H24" s="85">
        <v>1.1953895000000001</v>
      </c>
      <c r="I24" s="85"/>
      <c r="J24" s="85"/>
    </row>
    <row r="25" spans="1:10">
      <c r="A25" s="221">
        <v>0.14000000000000001</v>
      </c>
      <c r="B25" s="27">
        <v>1</v>
      </c>
      <c r="C25" s="85"/>
      <c r="D25" s="85"/>
      <c r="E25" s="85"/>
      <c r="F25" s="32"/>
      <c r="G25" s="85"/>
      <c r="H25" s="85">
        <v>1.1895180000000001</v>
      </c>
      <c r="I25" s="85"/>
      <c r="J25" s="85"/>
    </row>
    <row r="26" spans="1:10">
      <c r="A26" s="221">
        <v>0.15</v>
      </c>
      <c r="B26" s="27">
        <v>1</v>
      </c>
      <c r="C26" s="85"/>
      <c r="D26" s="85"/>
      <c r="E26" s="85"/>
      <c r="F26" s="32"/>
      <c r="G26" s="85"/>
      <c r="H26" s="85">
        <v>1.1837375000000001</v>
      </c>
      <c r="I26" s="85"/>
      <c r="J26" s="85"/>
    </row>
    <row r="27" spans="1:10">
      <c r="A27" s="221">
        <v>0.16</v>
      </c>
      <c r="B27" s="27">
        <v>1</v>
      </c>
      <c r="C27" s="85"/>
      <c r="D27" s="85"/>
      <c r="E27" s="85"/>
      <c r="F27" s="32"/>
      <c r="G27" s="85"/>
      <c r="H27" s="85">
        <v>1.178048</v>
      </c>
      <c r="I27" s="85"/>
      <c r="J27" s="85"/>
    </row>
    <row r="28" spans="1:10">
      <c r="A28" s="221">
        <v>0.17</v>
      </c>
      <c r="B28" s="27">
        <v>1</v>
      </c>
      <c r="C28" s="85"/>
      <c r="D28" s="85"/>
      <c r="E28" s="85"/>
      <c r="F28" s="32"/>
      <c r="G28" s="85"/>
      <c r="H28" s="85">
        <v>1.1724494999999999</v>
      </c>
      <c r="I28" s="85"/>
      <c r="J28" s="85"/>
    </row>
    <row r="29" spans="1:10">
      <c r="A29" s="221">
        <v>0.18</v>
      </c>
      <c r="B29" s="27">
        <v>1</v>
      </c>
      <c r="C29" s="85"/>
      <c r="D29" s="85"/>
      <c r="E29" s="85"/>
      <c r="F29" s="32"/>
      <c r="G29" s="85"/>
      <c r="H29" s="85">
        <v>1.1669420000000001</v>
      </c>
      <c r="I29" s="85"/>
      <c r="J29" s="85"/>
    </row>
    <row r="30" spans="1:10">
      <c r="A30" s="221">
        <v>0.19</v>
      </c>
      <c r="B30" s="27">
        <v>1</v>
      </c>
      <c r="C30" s="85"/>
      <c r="D30" s="85"/>
      <c r="E30" s="85"/>
      <c r="F30" s="32"/>
      <c r="G30" s="85"/>
      <c r="H30" s="85">
        <v>1.1615255</v>
      </c>
      <c r="I30" s="85"/>
      <c r="J30" s="85"/>
    </row>
    <row r="31" spans="1:10">
      <c r="A31" s="221">
        <v>0.2</v>
      </c>
      <c r="B31" s="27">
        <v>1</v>
      </c>
      <c r="C31" s="85"/>
      <c r="D31" s="85"/>
      <c r="E31" s="85"/>
      <c r="F31" s="32"/>
      <c r="G31" s="85"/>
      <c r="H31" s="85">
        <v>1.1562000000000001</v>
      </c>
      <c r="I31" s="85"/>
      <c r="J31" s="85"/>
    </row>
    <row r="32" spans="1:10">
      <c r="A32" s="221">
        <v>0.21</v>
      </c>
      <c r="B32" s="27">
        <v>1</v>
      </c>
      <c r="C32" s="85"/>
      <c r="D32" s="85"/>
      <c r="E32" s="85"/>
      <c r="F32" s="32"/>
      <c r="G32" s="85"/>
      <c r="H32" s="85">
        <v>1.1509655000000001</v>
      </c>
      <c r="I32" s="85"/>
      <c r="J32" s="85"/>
    </row>
    <row r="33" spans="1:10">
      <c r="A33" s="221">
        <v>0.22</v>
      </c>
      <c r="B33" s="27">
        <v>1</v>
      </c>
      <c r="C33" s="85"/>
      <c r="D33" s="85"/>
      <c r="E33" s="85"/>
      <c r="F33" s="32"/>
      <c r="G33" s="85"/>
      <c r="H33" s="85">
        <v>1.1458219999999999</v>
      </c>
      <c r="I33" s="85"/>
      <c r="J33" s="85"/>
    </row>
    <row r="34" spans="1:10">
      <c r="A34" s="221">
        <v>0.23</v>
      </c>
      <c r="B34" s="27">
        <v>1</v>
      </c>
      <c r="C34" s="85"/>
      <c r="D34" s="85"/>
      <c r="E34" s="85"/>
      <c r="F34" s="32"/>
      <c r="G34" s="85"/>
      <c r="H34" s="85">
        <v>1.1407695</v>
      </c>
      <c r="I34" s="85"/>
      <c r="J34" s="85"/>
    </row>
    <row r="35" spans="1:10">
      <c r="A35" s="221">
        <v>0.24</v>
      </c>
      <c r="B35" s="27">
        <v>1</v>
      </c>
      <c r="C35" s="85"/>
      <c r="D35" s="85"/>
      <c r="E35" s="85"/>
      <c r="F35" s="32"/>
      <c r="G35" s="85"/>
      <c r="H35" s="85">
        <v>1.1358079999999999</v>
      </c>
      <c r="I35" s="85"/>
      <c r="J35" s="85"/>
    </row>
    <row r="36" spans="1:10">
      <c r="A36" s="221">
        <v>0.25</v>
      </c>
      <c r="B36" s="27">
        <v>1</v>
      </c>
      <c r="C36" s="85"/>
      <c r="D36" s="85"/>
      <c r="E36" s="85"/>
      <c r="F36" s="32"/>
      <c r="G36" s="85"/>
      <c r="H36" s="85">
        <v>1.1309374999999999</v>
      </c>
      <c r="I36" s="85"/>
      <c r="J36" s="85"/>
    </row>
    <row r="37" spans="1:10">
      <c r="A37" s="221">
        <v>0.26</v>
      </c>
      <c r="B37" s="27">
        <v>1</v>
      </c>
      <c r="C37" s="85"/>
      <c r="D37" s="85"/>
      <c r="E37" s="85"/>
      <c r="F37" s="32"/>
      <c r="G37" s="85"/>
      <c r="H37" s="85">
        <v>1.126158</v>
      </c>
      <c r="I37" s="85"/>
      <c r="J37" s="85"/>
    </row>
    <row r="38" spans="1:10">
      <c r="A38" s="221">
        <v>0.27</v>
      </c>
      <c r="B38" s="27">
        <v>1</v>
      </c>
      <c r="C38" s="85"/>
      <c r="D38" s="85"/>
      <c r="E38" s="85"/>
      <c r="F38" s="32"/>
      <c r="G38" s="85"/>
      <c r="H38" s="85">
        <v>1.1214694999999999</v>
      </c>
      <c r="I38" s="85"/>
      <c r="J38" s="85"/>
    </row>
    <row r="39" spans="1:10">
      <c r="A39" s="221">
        <v>0.28000000000000003</v>
      </c>
      <c r="B39" s="27">
        <v>1</v>
      </c>
      <c r="C39" s="85"/>
      <c r="D39" s="85"/>
      <c r="E39" s="85"/>
      <c r="F39" s="32"/>
      <c r="G39" s="85"/>
      <c r="H39" s="85">
        <v>1.1168720000000001</v>
      </c>
      <c r="I39" s="85"/>
      <c r="J39" s="85"/>
    </row>
    <row r="40" spans="1:10">
      <c r="A40" s="221">
        <v>0.28999999999999998</v>
      </c>
      <c r="B40" s="27">
        <v>1</v>
      </c>
      <c r="C40" s="85"/>
      <c r="D40" s="85"/>
      <c r="E40" s="85"/>
      <c r="F40" s="32"/>
      <c r="G40" s="85"/>
      <c r="H40" s="85">
        <v>1.1123655000000001</v>
      </c>
      <c r="I40" s="85"/>
      <c r="J40" s="85"/>
    </row>
    <row r="41" spans="1:10">
      <c r="A41" s="221">
        <v>0.3</v>
      </c>
      <c r="B41" s="27">
        <v>1</v>
      </c>
      <c r="C41" s="85"/>
      <c r="D41" s="85"/>
      <c r="E41" s="85"/>
      <c r="F41" s="32"/>
      <c r="G41" s="85"/>
      <c r="H41" s="85">
        <v>1.10795</v>
      </c>
      <c r="I41" s="85"/>
      <c r="J41" s="85"/>
    </row>
    <row r="42" spans="1:10">
      <c r="A42" s="221">
        <v>0.31</v>
      </c>
      <c r="B42" s="27">
        <v>1</v>
      </c>
      <c r="C42" s="85"/>
      <c r="D42" s="85"/>
      <c r="E42" s="85"/>
      <c r="F42" s="32"/>
      <c r="G42" s="85"/>
      <c r="H42" s="85">
        <v>1.1036255000000001</v>
      </c>
      <c r="I42" s="85"/>
      <c r="J42" s="85"/>
    </row>
    <row r="43" spans="1:10">
      <c r="A43" s="221">
        <v>0.32</v>
      </c>
      <c r="B43" s="27">
        <v>1</v>
      </c>
      <c r="C43" s="85"/>
      <c r="D43" s="85"/>
      <c r="E43" s="85"/>
      <c r="F43" s="32"/>
      <c r="G43" s="85"/>
      <c r="H43" s="85">
        <v>1.0993919999999999</v>
      </c>
      <c r="I43" s="85"/>
      <c r="J43" s="85"/>
    </row>
    <row r="44" spans="1:10">
      <c r="A44" s="221">
        <v>0.33</v>
      </c>
      <c r="B44" s="27">
        <v>1</v>
      </c>
      <c r="C44" s="85"/>
      <c r="D44" s="85"/>
      <c r="E44" s="85"/>
      <c r="F44" s="32"/>
      <c r="G44" s="85"/>
      <c r="H44" s="85">
        <v>1.0952495</v>
      </c>
      <c r="I44" s="85"/>
      <c r="J44" s="85"/>
    </row>
    <row r="45" spans="1:10">
      <c r="A45" s="221">
        <v>0.34</v>
      </c>
      <c r="B45" s="27">
        <v>1</v>
      </c>
      <c r="C45" s="85"/>
      <c r="D45" s="85"/>
      <c r="E45" s="85"/>
      <c r="F45" s="32"/>
      <c r="G45" s="85"/>
      <c r="H45" s="85">
        <v>1.0911980000000001</v>
      </c>
      <c r="I45" s="85"/>
      <c r="J45" s="85"/>
    </row>
    <row r="46" spans="1:10">
      <c r="A46" s="221">
        <v>0.35</v>
      </c>
      <c r="B46" s="27">
        <v>1</v>
      </c>
      <c r="C46" s="85"/>
      <c r="D46" s="85"/>
      <c r="E46" s="85"/>
      <c r="F46" s="32"/>
      <c r="G46" s="85"/>
      <c r="H46" s="85">
        <v>1.0872375000000001</v>
      </c>
      <c r="I46" s="85"/>
      <c r="J46" s="85"/>
    </row>
    <row r="47" spans="1:10">
      <c r="A47" s="221">
        <v>0.36</v>
      </c>
      <c r="B47" s="27">
        <v>1</v>
      </c>
      <c r="C47" s="85"/>
      <c r="D47" s="85"/>
      <c r="E47" s="85"/>
      <c r="F47" s="32"/>
      <c r="G47" s="85"/>
      <c r="H47" s="85">
        <v>1.0833680000000001</v>
      </c>
      <c r="I47" s="85"/>
      <c r="J47" s="85"/>
    </row>
    <row r="48" spans="1:10">
      <c r="A48" s="221">
        <v>0.37</v>
      </c>
      <c r="B48" s="27">
        <v>1</v>
      </c>
      <c r="C48" s="85"/>
      <c r="D48" s="85"/>
      <c r="E48" s="85"/>
      <c r="F48" s="32"/>
      <c r="G48" s="85"/>
      <c r="H48" s="85">
        <v>1.0795895</v>
      </c>
      <c r="I48" s="85"/>
      <c r="J48" s="85"/>
    </row>
    <row r="49" spans="1:10">
      <c r="A49" s="221">
        <v>0.38</v>
      </c>
      <c r="B49" s="27">
        <v>1</v>
      </c>
      <c r="C49" s="85"/>
      <c r="D49" s="85"/>
      <c r="E49" s="85"/>
      <c r="F49" s="32"/>
      <c r="G49" s="85"/>
      <c r="H49" s="85">
        <v>1.0759020000000001</v>
      </c>
      <c r="I49" s="85"/>
      <c r="J49" s="85"/>
    </row>
    <row r="50" spans="1:10">
      <c r="A50" s="221">
        <v>0.39</v>
      </c>
      <c r="B50" s="27">
        <v>1</v>
      </c>
      <c r="C50" s="85"/>
      <c r="D50" s="85"/>
      <c r="E50" s="85"/>
      <c r="F50" s="32"/>
      <c r="G50" s="85"/>
      <c r="H50" s="85">
        <v>1.0723055000000001</v>
      </c>
      <c r="I50" s="85"/>
      <c r="J50" s="85"/>
    </row>
    <row r="51" spans="1:10">
      <c r="A51" s="221">
        <v>0.4</v>
      </c>
      <c r="B51" s="27">
        <v>1</v>
      </c>
      <c r="C51" s="85"/>
      <c r="D51" s="85"/>
      <c r="E51" s="85"/>
      <c r="F51" s="32"/>
      <c r="G51" s="85"/>
      <c r="H51" s="85">
        <v>1.0688</v>
      </c>
      <c r="I51" s="85"/>
      <c r="J51" s="85"/>
    </row>
    <row r="52" spans="1:10">
      <c r="A52" s="221">
        <v>0.41</v>
      </c>
      <c r="B52" s="27">
        <v>1</v>
      </c>
      <c r="C52" s="85"/>
      <c r="D52" s="85"/>
      <c r="E52" s="85"/>
      <c r="F52" s="32"/>
      <c r="G52" s="85"/>
      <c r="H52" s="85">
        <v>1.0653855000000001</v>
      </c>
      <c r="I52" s="85"/>
      <c r="J52" s="85"/>
    </row>
    <row r="53" spans="1:10">
      <c r="A53" s="221">
        <v>0.42</v>
      </c>
      <c r="B53" s="27">
        <v>1</v>
      </c>
      <c r="C53" s="85"/>
      <c r="D53" s="85"/>
      <c r="E53" s="85"/>
      <c r="F53" s="32"/>
      <c r="G53" s="85"/>
      <c r="H53" s="85">
        <v>1.0620620000000001</v>
      </c>
      <c r="I53" s="85"/>
      <c r="J53" s="85"/>
    </row>
    <row r="54" spans="1:10">
      <c r="A54" s="221">
        <v>0.43</v>
      </c>
      <c r="B54" s="27">
        <v>1</v>
      </c>
      <c r="C54" s="85"/>
      <c r="D54" s="85"/>
      <c r="E54" s="85"/>
      <c r="F54" s="32"/>
      <c r="G54" s="85"/>
      <c r="H54" s="85">
        <v>1.0588295000000001</v>
      </c>
      <c r="I54" s="85"/>
      <c r="J54" s="85"/>
    </row>
    <row r="55" spans="1:10">
      <c r="A55" s="221">
        <v>0.44</v>
      </c>
      <c r="B55" s="27">
        <v>1</v>
      </c>
      <c r="C55" s="85"/>
      <c r="D55" s="85"/>
      <c r="E55" s="85"/>
      <c r="F55" s="32"/>
      <c r="G55" s="85"/>
      <c r="H55" s="85">
        <v>1.055688</v>
      </c>
      <c r="I55" s="85"/>
      <c r="J55" s="85"/>
    </row>
    <row r="56" spans="1:10">
      <c r="A56" s="221">
        <v>0.45</v>
      </c>
      <c r="B56" s="27">
        <v>1</v>
      </c>
      <c r="C56" s="85"/>
      <c r="D56" s="85"/>
      <c r="E56" s="85"/>
      <c r="F56" s="32"/>
      <c r="G56" s="85"/>
      <c r="H56" s="85">
        <v>1.0526375000000001</v>
      </c>
      <c r="I56" s="85"/>
      <c r="J56" s="85"/>
    </row>
    <row r="57" spans="1:10">
      <c r="A57" s="221">
        <v>0.46</v>
      </c>
      <c r="B57" s="27">
        <v>1</v>
      </c>
      <c r="C57" s="85"/>
      <c r="D57" s="85"/>
      <c r="E57" s="85"/>
      <c r="F57" s="32"/>
      <c r="G57" s="85"/>
      <c r="H57" s="85">
        <v>1.0496780000000001</v>
      </c>
      <c r="I57" s="85"/>
      <c r="J57" s="85"/>
    </row>
    <row r="58" spans="1:10">
      <c r="A58" s="221">
        <v>0.47</v>
      </c>
      <c r="B58" s="27">
        <v>1</v>
      </c>
      <c r="C58" s="85"/>
      <c r="D58" s="85"/>
      <c r="E58" s="85"/>
      <c r="F58" s="32"/>
      <c r="G58" s="85"/>
      <c r="H58" s="85">
        <v>1.0468095000000002</v>
      </c>
      <c r="I58" s="85"/>
      <c r="J58" s="85"/>
    </row>
    <row r="59" spans="1:10">
      <c r="A59" s="221">
        <v>0.48</v>
      </c>
      <c r="B59" s="27">
        <v>1</v>
      </c>
      <c r="C59" s="85"/>
      <c r="D59" s="85"/>
      <c r="E59" s="85"/>
      <c r="F59" s="32"/>
      <c r="G59" s="85"/>
      <c r="H59" s="85">
        <v>1.0440320000000001</v>
      </c>
      <c r="I59" s="85"/>
      <c r="J59" s="85"/>
    </row>
    <row r="60" spans="1:10">
      <c r="A60" s="221">
        <v>0.49</v>
      </c>
      <c r="B60" s="27">
        <v>1</v>
      </c>
      <c r="C60" s="85"/>
      <c r="D60" s="85"/>
      <c r="E60" s="85"/>
      <c r="F60" s="32"/>
      <c r="G60" s="85"/>
      <c r="H60" s="85">
        <v>1.0413455</v>
      </c>
      <c r="I60" s="85"/>
      <c r="J60" s="85"/>
    </row>
    <row r="61" spans="1:10">
      <c r="A61" s="221">
        <v>0.5</v>
      </c>
      <c r="B61" s="27">
        <v>1</v>
      </c>
      <c r="C61" s="85"/>
      <c r="D61" s="85"/>
      <c r="E61" s="85"/>
      <c r="F61" s="32"/>
      <c r="G61" s="85"/>
      <c r="H61" s="85">
        <v>1.0387500000000001</v>
      </c>
      <c r="I61" s="85"/>
      <c r="J61" s="85"/>
    </row>
    <row r="62" spans="1:10">
      <c r="A62" s="221">
        <v>0.51</v>
      </c>
      <c r="B62" s="27">
        <v>1</v>
      </c>
      <c r="C62" s="85"/>
      <c r="D62" s="85"/>
      <c r="E62" s="85"/>
      <c r="F62" s="32"/>
      <c r="G62" s="85"/>
      <c r="H62" s="85">
        <v>1.0362455000000002</v>
      </c>
      <c r="I62" s="85"/>
      <c r="J62" s="85"/>
    </row>
    <row r="63" spans="1:10">
      <c r="A63" s="221">
        <v>0.52</v>
      </c>
      <c r="B63" s="27">
        <v>1</v>
      </c>
      <c r="C63" s="85"/>
      <c r="D63" s="85"/>
      <c r="E63" s="85"/>
      <c r="F63" s="32"/>
      <c r="G63" s="85"/>
      <c r="H63" s="85">
        <v>1.0338320000000001</v>
      </c>
      <c r="I63" s="85"/>
      <c r="J63" s="85"/>
    </row>
    <row r="64" spans="1:10">
      <c r="A64" s="221">
        <v>0.53</v>
      </c>
      <c r="B64" s="27">
        <v>1</v>
      </c>
      <c r="C64" s="85"/>
      <c r="D64" s="85"/>
      <c r="E64" s="85"/>
      <c r="F64" s="32"/>
      <c r="G64" s="85"/>
      <c r="H64" s="85">
        <v>1.0315095000000001</v>
      </c>
      <c r="I64" s="85"/>
      <c r="J64" s="85"/>
    </row>
    <row r="65" spans="1:10">
      <c r="A65" s="221">
        <v>0.54</v>
      </c>
      <c r="B65" s="27">
        <v>1</v>
      </c>
      <c r="C65" s="85"/>
      <c r="D65" s="85"/>
      <c r="E65" s="85"/>
      <c r="F65" s="32"/>
      <c r="G65" s="85"/>
      <c r="H65" s="85">
        <v>1.0292780000000001</v>
      </c>
      <c r="I65" s="85"/>
      <c r="J65" s="85"/>
    </row>
    <row r="66" spans="1:10">
      <c r="A66" s="221">
        <v>0.55000000000000004</v>
      </c>
      <c r="B66" s="27">
        <v>1</v>
      </c>
      <c r="C66" s="85"/>
      <c r="D66" s="85"/>
      <c r="E66" s="85"/>
      <c r="F66" s="32"/>
      <c r="G66" s="85"/>
      <c r="H66" s="85">
        <v>1.0271375</v>
      </c>
      <c r="I66" s="85"/>
      <c r="J66" s="85"/>
    </row>
    <row r="67" spans="1:10">
      <c r="A67" s="221">
        <v>0.56000000000000005</v>
      </c>
      <c r="B67" s="27">
        <v>1</v>
      </c>
      <c r="C67" s="85"/>
      <c r="D67" s="85"/>
      <c r="E67" s="85"/>
      <c r="F67" s="32"/>
      <c r="G67" s="85"/>
      <c r="H67" s="85">
        <v>1.025088</v>
      </c>
      <c r="I67" s="85"/>
      <c r="J67" s="85"/>
    </row>
    <row r="68" spans="1:10">
      <c r="A68" s="221">
        <v>0.56999999999999995</v>
      </c>
      <c r="B68" s="27">
        <v>1</v>
      </c>
      <c r="C68" s="85"/>
      <c r="D68" s="85"/>
      <c r="E68" s="85"/>
      <c r="F68" s="32"/>
      <c r="G68" s="85"/>
      <c r="H68" s="85">
        <v>1.0231295</v>
      </c>
      <c r="I68" s="85"/>
      <c r="J68" s="85"/>
    </row>
    <row r="69" spans="1:10">
      <c r="A69" s="221">
        <v>0.57999999999999996</v>
      </c>
      <c r="B69" s="27">
        <v>1</v>
      </c>
      <c r="C69" s="85"/>
      <c r="D69" s="85"/>
      <c r="E69" s="85"/>
      <c r="F69" s="32"/>
      <c r="G69" s="85"/>
      <c r="H69" s="85">
        <v>1.0212620000000001</v>
      </c>
      <c r="I69" s="85"/>
      <c r="J69" s="85"/>
    </row>
    <row r="70" spans="1:10">
      <c r="A70" s="221">
        <v>0.59</v>
      </c>
      <c r="B70" s="27">
        <v>1</v>
      </c>
      <c r="C70" s="85"/>
      <c r="D70" s="85"/>
      <c r="E70" s="85"/>
      <c r="F70" s="32"/>
      <c r="G70" s="85"/>
      <c r="H70" s="85">
        <v>1.0194855</v>
      </c>
      <c r="I70" s="85"/>
      <c r="J70" s="85"/>
    </row>
    <row r="71" spans="1:10">
      <c r="A71" s="221">
        <v>0.6</v>
      </c>
      <c r="B71" s="27">
        <v>1</v>
      </c>
      <c r="C71" s="85"/>
      <c r="D71" s="85"/>
      <c r="E71" s="85"/>
      <c r="F71" s="32"/>
      <c r="G71" s="85"/>
      <c r="H71" s="85">
        <v>1.0178</v>
      </c>
      <c r="I71" s="85"/>
      <c r="J71" s="85"/>
    </row>
    <row r="72" spans="1:10">
      <c r="A72" s="221">
        <v>0.61</v>
      </c>
      <c r="B72" s="27">
        <v>1</v>
      </c>
      <c r="C72" s="85"/>
      <c r="D72" s="85"/>
      <c r="E72" s="85"/>
      <c r="F72" s="32"/>
      <c r="G72" s="85"/>
      <c r="H72" s="85">
        <v>1.0162055000000001</v>
      </c>
      <c r="I72" s="85"/>
      <c r="J72" s="85"/>
    </row>
    <row r="73" spans="1:10">
      <c r="A73" s="221">
        <v>0.62</v>
      </c>
      <c r="B73" s="27">
        <v>1</v>
      </c>
      <c r="C73" s="85"/>
      <c r="D73" s="85"/>
      <c r="E73" s="85"/>
      <c r="F73" s="32"/>
      <c r="G73" s="85"/>
      <c r="H73" s="85">
        <v>1.014702</v>
      </c>
      <c r="I73" s="85"/>
      <c r="J73" s="85"/>
    </row>
    <row r="74" spans="1:10">
      <c r="A74" s="221">
        <v>0.63</v>
      </c>
      <c r="B74" s="27">
        <v>1</v>
      </c>
      <c r="C74" s="85"/>
      <c r="D74" s="85"/>
      <c r="E74" s="85"/>
      <c r="F74" s="32"/>
      <c r="G74" s="85"/>
      <c r="H74" s="85">
        <v>1.0132895</v>
      </c>
      <c r="I74" s="85"/>
      <c r="J74" s="85"/>
    </row>
    <row r="75" spans="1:10">
      <c r="A75" s="221">
        <v>0.64</v>
      </c>
      <c r="B75" s="27">
        <v>1</v>
      </c>
      <c r="C75" s="85"/>
      <c r="D75" s="85"/>
      <c r="E75" s="85"/>
      <c r="F75" s="32"/>
      <c r="G75" s="85"/>
      <c r="H75" s="85">
        <v>1.011968</v>
      </c>
      <c r="I75" s="85"/>
      <c r="J75" s="85"/>
    </row>
    <row r="76" spans="1:10">
      <c r="A76" s="221">
        <v>0.65</v>
      </c>
      <c r="B76" s="27">
        <v>1</v>
      </c>
      <c r="C76" s="85"/>
      <c r="D76" s="85"/>
      <c r="E76" s="85"/>
      <c r="F76" s="32"/>
      <c r="G76" s="85"/>
      <c r="H76" s="85">
        <v>1.0107375000000001</v>
      </c>
      <c r="I76" s="85"/>
      <c r="J76" s="85"/>
    </row>
    <row r="77" spans="1:10">
      <c r="A77" s="221">
        <v>0.66</v>
      </c>
      <c r="B77" s="27">
        <v>1</v>
      </c>
      <c r="C77" s="85"/>
      <c r="D77" s="85"/>
      <c r="E77" s="85"/>
      <c r="F77" s="32"/>
      <c r="G77" s="85"/>
      <c r="H77" s="85">
        <v>1.009598</v>
      </c>
      <c r="I77" s="85"/>
      <c r="J77" s="85"/>
    </row>
    <row r="78" spans="1:10">
      <c r="A78" s="221">
        <v>0.67</v>
      </c>
      <c r="B78" s="27">
        <v>1</v>
      </c>
      <c r="C78" s="85"/>
      <c r="D78" s="85"/>
      <c r="E78" s="85"/>
      <c r="F78" s="32"/>
      <c r="G78" s="85"/>
      <c r="H78" s="85">
        <v>1.0085495</v>
      </c>
      <c r="I78" s="85"/>
      <c r="J78" s="85"/>
    </row>
    <row r="79" spans="1:10">
      <c r="A79" s="221">
        <v>0.68</v>
      </c>
      <c r="B79" s="27">
        <v>1</v>
      </c>
      <c r="C79" s="85"/>
      <c r="D79" s="85"/>
      <c r="E79" s="85"/>
      <c r="F79" s="32"/>
      <c r="G79" s="85"/>
      <c r="H79" s="85">
        <v>1.007592</v>
      </c>
      <c r="I79" s="85"/>
      <c r="J79" s="85"/>
    </row>
    <row r="80" spans="1:10">
      <c r="A80" s="221">
        <v>0.69</v>
      </c>
      <c r="B80" s="27">
        <v>1</v>
      </c>
      <c r="C80" s="85"/>
      <c r="D80" s="85"/>
      <c r="E80" s="85"/>
      <c r="F80" s="32"/>
      <c r="G80" s="85"/>
      <c r="H80" s="85">
        <v>1.0067254999999999</v>
      </c>
      <c r="I80" s="85"/>
      <c r="J80" s="85"/>
    </row>
    <row r="81" spans="1:10">
      <c r="A81" s="221">
        <v>0.7</v>
      </c>
      <c r="B81" s="27">
        <v>1</v>
      </c>
      <c r="C81" s="85"/>
      <c r="D81" s="85"/>
      <c r="E81" s="85"/>
      <c r="F81" s="32"/>
      <c r="G81" s="85"/>
      <c r="H81" s="85">
        <v>1.0059500000000001</v>
      </c>
      <c r="I81" s="85"/>
      <c r="J81" s="85"/>
    </row>
    <row r="82" spans="1:10">
      <c r="A82" s="221">
        <v>0.71</v>
      </c>
      <c r="B82" s="27">
        <v>1</v>
      </c>
      <c r="C82" s="85"/>
      <c r="D82" s="85"/>
      <c r="E82" s="85"/>
      <c r="F82" s="32"/>
      <c r="G82" s="85"/>
      <c r="H82" s="85">
        <v>1.0052655000000001</v>
      </c>
      <c r="I82" s="85"/>
      <c r="J82" s="85"/>
    </row>
    <row r="83" spans="1:10">
      <c r="A83" s="221">
        <v>0.72</v>
      </c>
      <c r="B83" s="27">
        <v>1</v>
      </c>
      <c r="C83" s="85"/>
      <c r="D83" s="85"/>
      <c r="E83" s="85"/>
      <c r="F83" s="32"/>
      <c r="G83" s="85"/>
      <c r="H83" s="85">
        <v>1.004672</v>
      </c>
      <c r="I83" s="85"/>
      <c r="J83" s="85"/>
    </row>
    <row r="84" spans="1:10">
      <c r="A84" s="221">
        <v>0.73</v>
      </c>
      <c r="B84" s="27">
        <v>1</v>
      </c>
      <c r="C84" s="85"/>
      <c r="D84" s="85"/>
      <c r="E84" s="85"/>
      <c r="F84" s="32"/>
      <c r="G84" s="85"/>
      <c r="H84" s="85">
        <v>1.0041695000000002</v>
      </c>
      <c r="I84" s="85"/>
      <c r="J84" s="85"/>
    </row>
    <row r="85" spans="1:10">
      <c r="A85" s="221">
        <v>0.74</v>
      </c>
      <c r="B85" s="27">
        <v>1</v>
      </c>
      <c r="C85" s="85"/>
      <c r="D85" s="85"/>
      <c r="E85" s="85"/>
      <c r="F85" s="32"/>
      <c r="G85" s="85"/>
      <c r="H85" s="85">
        <v>1.0037579999999999</v>
      </c>
      <c r="I85" s="85"/>
      <c r="J85" s="85"/>
    </row>
    <row r="86" spans="1:10">
      <c r="A86" s="221">
        <v>0.75</v>
      </c>
      <c r="B86" s="27">
        <v>1</v>
      </c>
      <c r="C86" s="85"/>
      <c r="D86" s="85"/>
      <c r="E86" s="85"/>
      <c r="F86" s="32"/>
      <c r="G86" s="85"/>
      <c r="H86" s="85">
        <v>1.0034375</v>
      </c>
      <c r="I86" s="85"/>
      <c r="J86" s="85"/>
    </row>
    <row r="87" spans="1:10">
      <c r="A87" s="221">
        <v>0.76</v>
      </c>
      <c r="B87" s="27">
        <v>1</v>
      </c>
      <c r="C87" s="85"/>
      <c r="D87" s="85"/>
      <c r="E87" s="85"/>
      <c r="F87" s="32"/>
      <c r="G87" s="85"/>
      <c r="H87" s="85">
        <v>1.0032080000000001</v>
      </c>
      <c r="I87" s="85"/>
      <c r="J87" s="85"/>
    </row>
    <row r="88" spans="1:10">
      <c r="A88" s="221">
        <v>0.77</v>
      </c>
      <c r="B88" s="27">
        <v>1</v>
      </c>
      <c r="C88" s="85"/>
      <c r="D88" s="85"/>
      <c r="E88" s="85"/>
      <c r="F88" s="32"/>
      <c r="G88" s="85"/>
      <c r="H88" s="85">
        <v>1.0030695000000001</v>
      </c>
      <c r="I88" s="85"/>
      <c r="J88" s="85"/>
    </row>
    <row r="89" spans="1:10">
      <c r="A89" s="221">
        <v>0.78</v>
      </c>
      <c r="B89" s="27">
        <v>1</v>
      </c>
      <c r="C89" s="85"/>
      <c r="D89" s="85"/>
      <c r="E89" s="85"/>
      <c r="F89" s="32"/>
      <c r="G89" s="85"/>
      <c r="H89" s="85">
        <v>1.0030220000000001</v>
      </c>
      <c r="I89" s="85"/>
      <c r="J89" s="85"/>
    </row>
    <row r="90" spans="1:10">
      <c r="A90" s="221">
        <v>0.79</v>
      </c>
      <c r="B90" s="27">
        <v>1</v>
      </c>
      <c r="C90" s="85"/>
      <c r="D90" s="85"/>
      <c r="E90" s="85"/>
      <c r="F90" s="32"/>
      <c r="G90" s="85"/>
      <c r="H90" s="85">
        <v>1.0030655000000002</v>
      </c>
      <c r="I90" s="85"/>
      <c r="J90" s="85"/>
    </row>
    <row r="91" spans="1:10">
      <c r="A91" s="221">
        <v>0.8</v>
      </c>
      <c r="B91" s="27">
        <v>1</v>
      </c>
      <c r="C91" s="85"/>
      <c r="D91" s="85"/>
      <c r="E91" s="85"/>
      <c r="F91" s="32"/>
      <c r="G91" s="85"/>
      <c r="H91" s="85">
        <v>1.0032000000000001</v>
      </c>
      <c r="I91" s="85"/>
      <c r="J91" s="85"/>
    </row>
    <row r="92" spans="1:10">
      <c r="A92" s="221">
        <v>0.81</v>
      </c>
      <c r="B92" s="27">
        <v>1</v>
      </c>
      <c r="C92" s="85"/>
      <c r="D92" s="85"/>
      <c r="E92" s="85"/>
      <c r="F92" s="32"/>
      <c r="G92" s="85"/>
      <c r="H92" s="85">
        <v>1.0034255000000001</v>
      </c>
      <c r="I92" s="85"/>
      <c r="J92" s="85"/>
    </row>
    <row r="93" spans="1:10">
      <c r="A93" s="221">
        <v>0.82</v>
      </c>
      <c r="B93" s="27">
        <v>1</v>
      </c>
      <c r="C93" s="85"/>
      <c r="D93" s="85"/>
      <c r="E93" s="85"/>
      <c r="F93" s="32"/>
      <c r="G93" s="85"/>
      <c r="H93" s="85">
        <v>1.0037419999999999</v>
      </c>
      <c r="I93" s="85"/>
      <c r="J93" s="85"/>
    </row>
    <row r="94" spans="1:10">
      <c r="A94" s="221">
        <v>0.83</v>
      </c>
      <c r="B94" s="27">
        <v>1</v>
      </c>
      <c r="C94" s="85"/>
      <c r="D94" s="85"/>
      <c r="E94" s="85"/>
      <c r="F94" s="32"/>
      <c r="G94" s="85"/>
      <c r="H94" s="85">
        <v>1.0041495</v>
      </c>
      <c r="I94" s="85"/>
      <c r="J94" s="85"/>
    </row>
    <row r="95" spans="1:10">
      <c r="A95" s="221">
        <v>0.84</v>
      </c>
      <c r="B95" s="27">
        <v>1</v>
      </c>
      <c r="C95" s="85"/>
      <c r="D95" s="85"/>
      <c r="E95" s="85"/>
      <c r="F95" s="32"/>
      <c r="G95" s="85"/>
      <c r="H95" s="85">
        <v>1.004648</v>
      </c>
      <c r="I95" s="85"/>
      <c r="J95" s="85"/>
    </row>
    <row r="96" spans="1:10">
      <c r="A96" s="221">
        <v>0.85</v>
      </c>
      <c r="B96" s="27">
        <v>1</v>
      </c>
      <c r="C96" s="85"/>
      <c r="D96" s="85"/>
      <c r="E96" s="85"/>
      <c r="F96" s="32"/>
      <c r="G96" s="85"/>
      <c r="H96" s="85">
        <v>1.0052375</v>
      </c>
      <c r="I96" s="85"/>
      <c r="J96" s="85"/>
    </row>
    <row r="97" spans="1:10">
      <c r="A97" s="221">
        <v>0.86</v>
      </c>
      <c r="B97" s="27">
        <v>1</v>
      </c>
      <c r="C97" s="85"/>
      <c r="D97" s="85"/>
      <c r="E97" s="85"/>
      <c r="F97" s="32"/>
      <c r="G97" s="85"/>
      <c r="H97" s="85">
        <v>1.0059180000000001</v>
      </c>
      <c r="I97" s="85"/>
      <c r="J97" s="85"/>
    </row>
    <row r="98" spans="1:10">
      <c r="A98" s="221">
        <v>0.87</v>
      </c>
      <c r="B98" s="27">
        <v>1</v>
      </c>
      <c r="C98" s="85"/>
      <c r="D98" s="85"/>
      <c r="E98" s="85"/>
      <c r="F98" s="32"/>
      <c r="G98" s="85"/>
      <c r="H98" s="85">
        <v>1.0066895000000002</v>
      </c>
      <c r="I98" s="85"/>
      <c r="J98" s="85"/>
    </row>
    <row r="99" spans="1:10">
      <c r="A99" s="221">
        <v>0.88</v>
      </c>
      <c r="B99" s="27">
        <v>1</v>
      </c>
      <c r="C99" s="85"/>
      <c r="D99" s="85"/>
      <c r="E99" s="85"/>
      <c r="F99" s="32"/>
      <c r="G99" s="85"/>
      <c r="H99" s="85">
        <v>1.007552</v>
      </c>
      <c r="I99" s="85"/>
      <c r="J99" s="85"/>
    </row>
    <row r="100" spans="1:10">
      <c r="A100" s="221">
        <v>0.89</v>
      </c>
      <c r="B100" s="27">
        <v>1</v>
      </c>
      <c r="C100" s="85"/>
      <c r="D100" s="85"/>
      <c r="E100" s="85"/>
      <c r="F100" s="32"/>
      <c r="G100" s="85"/>
      <c r="H100" s="85">
        <v>1.0085055000000001</v>
      </c>
      <c r="I100" s="85"/>
      <c r="J100" s="85"/>
    </row>
    <row r="101" spans="1:10">
      <c r="A101" s="221">
        <v>0.9</v>
      </c>
      <c r="B101" s="27">
        <v>1</v>
      </c>
      <c r="C101" s="85"/>
      <c r="D101" s="85"/>
      <c r="E101" s="85"/>
      <c r="F101" s="32"/>
      <c r="G101" s="85"/>
      <c r="H101" s="85">
        <v>1.0095499999999999</v>
      </c>
      <c r="I101" s="85"/>
      <c r="J101" s="85"/>
    </row>
    <row r="102" spans="1:10">
      <c r="A102" s="221">
        <v>0.91</v>
      </c>
      <c r="B102" s="27">
        <v>1</v>
      </c>
      <c r="C102" s="85"/>
      <c r="D102" s="85"/>
      <c r="E102" s="85"/>
      <c r="F102" s="32"/>
      <c r="G102" s="85"/>
      <c r="H102" s="85">
        <v>1.0106855000000001</v>
      </c>
      <c r="I102" s="85"/>
      <c r="J102" s="85"/>
    </row>
    <row r="103" spans="1:10">
      <c r="A103" s="221">
        <v>0.92</v>
      </c>
      <c r="B103" s="27">
        <v>1</v>
      </c>
      <c r="C103" s="85"/>
      <c r="D103" s="85"/>
      <c r="E103" s="85"/>
      <c r="F103" s="32"/>
      <c r="G103" s="85"/>
      <c r="H103" s="85">
        <v>1.0119120000000001</v>
      </c>
      <c r="I103" s="85"/>
      <c r="J103" s="85"/>
    </row>
    <row r="104" spans="1:10">
      <c r="A104" s="221">
        <v>0.93</v>
      </c>
      <c r="B104" s="27">
        <v>1</v>
      </c>
      <c r="C104" s="85"/>
      <c r="D104" s="85"/>
      <c r="E104" s="85"/>
      <c r="F104" s="32"/>
      <c r="G104" s="85"/>
      <c r="H104" s="85">
        <v>1.0132295</v>
      </c>
      <c r="I104" s="85"/>
      <c r="J104" s="85"/>
    </row>
    <row r="105" spans="1:10">
      <c r="A105" s="221">
        <v>0.94</v>
      </c>
      <c r="B105" s="27">
        <v>1</v>
      </c>
      <c r="C105" s="85"/>
      <c r="D105" s="85"/>
      <c r="E105" s="85"/>
      <c r="F105" s="32"/>
      <c r="G105" s="85"/>
      <c r="H105" s="85">
        <v>1.0146380000000002</v>
      </c>
      <c r="I105" s="85"/>
      <c r="J105" s="85"/>
    </row>
    <row r="106" spans="1:10">
      <c r="A106" s="221">
        <v>0.95</v>
      </c>
      <c r="B106" s="27">
        <v>1</v>
      </c>
      <c r="C106" s="85"/>
      <c r="D106" s="85"/>
      <c r="E106" s="85"/>
      <c r="F106" s="32"/>
      <c r="G106" s="85"/>
      <c r="H106" s="85">
        <v>1.0161375000000001</v>
      </c>
      <c r="I106" s="85"/>
      <c r="J106" s="85"/>
    </row>
    <row r="107" spans="1:10">
      <c r="A107" s="221">
        <v>0.96</v>
      </c>
      <c r="B107" s="27">
        <v>1</v>
      </c>
      <c r="C107" s="85"/>
      <c r="D107" s="85"/>
      <c r="E107" s="85"/>
      <c r="F107" s="32"/>
      <c r="G107" s="85"/>
      <c r="H107" s="85">
        <v>1.017728</v>
      </c>
      <c r="I107" s="85"/>
      <c r="J107" s="85"/>
    </row>
    <row r="108" spans="1:10">
      <c r="A108" s="221">
        <v>0.97</v>
      </c>
      <c r="B108" s="27">
        <v>1</v>
      </c>
      <c r="C108" s="85"/>
      <c r="D108" s="85"/>
      <c r="E108" s="85"/>
      <c r="F108" s="32"/>
      <c r="G108" s="85"/>
      <c r="H108" s="85">
        <v>1.0194095000000001</v>
      </c>
      <c r="I108" s="85"/>
      <c r="J108" s="85"/>
    </row>
    <row r="109" spans="1:10">
      <c r="A109" s="221">
        <v>0.98</v>
      </c>
      <c r="B109" s="27">
        <v>1</v>
      </c>
      <c r="C109" s="85"/>
      <c r="D109" s="85"/>
      <c r="E109" s="85"/>
      <c r="F109" s="32"/>
      <c r="G109" s="85"/>
      <c r="H109" s="85">
        <v>1.021182</v>
      </c>
      <c r="I109" s="85"/>
      <c r="J109" s="85"/>
    </row>
    <row r="110" spans="1:10">
      <c r="A110" s="221">
        <v>0.99</v>
      </c>
      <c r="B110" s="27">
        <v>1</v>
      </c>
      <c r="C110" s="85"/>
      <c r="D110" s="85"/>
      <c r="E110" s="85"/>
      <c r="F110" s="32"/>
      <c r="G110" s="85"/>
      <c r="H110" s="85">
        <v>1.0230455000000001</v>
      </c>
      <c r="I110" s="85"/>
      <c r="J110" s="85"/>
    </row>
    <row r="111" spans="1:10">
      <c r="A111" s="221">
        <v>1</v>
      </c>
      <c r="B111" s="27">
        <v>1</v>
      </c>
      <c r="C111" s="85"/>
      <c r="D111" s="85"/>
      <c r="E111" s="85"/>
      <c r="F111" s="32"/>
      <c r="G111" s="85"/>
      <c r="H111" s="85">
        <v>1.0250000000000001</v>
      </c>
      <c r="I111" s="85"/>
      <c r="J111" s="85"/>
    </row>
    <row r="112" spans="1:10">
      <c r="H112" s="85"/>
      <c r="I112" s="85"/>
      <c r="J112" s="85"/>
    </row>
  </sheetData>
  <sheetProtection algorithmName="SHA-512" hashValue="Ldlyr3BkhG9w0OYUoFklouem+t/cuRPOstYP3VfLIR+bdT6WpQouHiLiXPp0soeKyeqBls7szN4zeZ8+zfkvsQ==" saltValue="gUWciRQM/RlYkFl6ZCSLBw==" spinCount="100000" sheet="1" objects="1" scenarios="1" selectLockedCells="1" selectUnlockedCell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Information</vt:lpstr>
      <vt:lpstr>Ship &amp; EF Parameters</vt:lpstr>
      <vt:lpstr>Analysis Matrices</vt:lpstr>
    </vt:vector>
  </TitlesOfParts>
  <Manager>Bruce Anderson;SCG</Manager>
  <Company>Starcrest Consulting Group, LLC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DRAFT APEC VSR Analysis Matrices</dc:title>
  <dc:subject>APEC VSR Analysis</dc:subject>
  <dc:creator>Bruce Anderson</dc:creator>
  <cp:lastModifiedBy>Bruce Anderson</cp:lastModifiedBy>
  <dcterms:created xsi:type="dcterms:W3CDTF">2019-04-24T15:24:38Z</dcterms:created>
  <dcterms:modified xsi:type="dcterms:W3CDTF">2019-11-12T09:28:22Z</dcterms:modified>
  <cp:contentStatus>DRAFT</cp:contentStatus>
</cp:coreProperties>
</file>