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C:\Users\RBT\Documents\My Documents\WIP\Publications\2019\Fora\2_Reviewed\_NO ENDORSEMENT (2019)\TPT 03 2018A\D2\"/>
    </mc:Choice>
  </mc:AlternateContent>
  <bookViews>
    <workbookView xWindow="780" yWindow="780" windowWidth="27795" windowHeight="15525" tabRatio="503"/>
  </bookViews>
  <sheets>
    <sheet name="Information" sheetId="6" r:id="rId1"/>
    <sheet name="Ship &amp; EF Parameters" sheetId="5" r:id="rId2"/>
    <sheet name="Analysis Matrices" sheetId="1" r:id="rId3"/>
    <sheet name="EF Curves" sheetId="4" state="veryHidden" r:id="rId4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4" i="1" l="1"/>
  <c r="D122" i="1"/>
  <c r="N112" i="1"/>
  <c r="M112" i="1"/>
  <c r="L112" i="1"/>
  <c r="K112" i="1"/>
  <c r="J112" i="1"/>
  <c r="I112" i="1"/>
  <c r="H112" i="1"/>
  <c r="G112" i="1"/>
  <c r="F112" i="1"/>
  <c r="E112" i="1"/>
  <c r="D112" i="1"/>
  <c r="N111" i="1"/>
  <c r="M111" i="1"/>
  <c r="L111" i="1"/>
  <c r="K111" i="1"/>
  <c r="J111" i="1"/>
  <c r="I111" i="1"/>
  <c r="H111" i="1"/>
  <c r="G111" i="1"/>
  <c r="F111" i="1"/>
  <c r="E111" i="1"/>
  <c r="D111" i="1"/>
  <c r="N110" i="1"/>
  <c r="M110" i="1"/>
  <c r="L110" i="1"/>
  <c r="K110" i="1"/>
  <c r="J110" i="1"/>
  <c r="I110" i="1"/>
  <c r="H110" i="1"/>
  <c r="G110" i="1"/>
  <c r="F110" i="1"/>
  <c r="E110" i="1"/>
  <c r="D110" i="1"/>
  <c r="N109" i="1"/>
  <c r="M109" i="1"/>
  <c r="L109" i="1"/>
  <c r="K109" i="1"/>
  <c r="J109" i="1"/>
  <c r="I109" i="1"/>
  <c r="H109" i="1"/>
  <c r="G109" i="1"/>
  <c r="F109" i="1"/>
  <c r="E109" i="1"/>
  <c r="D109" i="1"/>
  <c r="N108" i="1"/>
  <c r="M108" i="1"/>
  <c r="L108" i="1"/>
  <c r="K108" i="1"/>
  <c r="J108" i="1"/>
  <c r="I108" i="1"/>
  <c r="H108" i="1"/>
  <c r="G108" i="1"/>
  <c r="F108" i="1"/>
  <c r="E108" i="1"/>
  <c r="D108" i="1"/>
  <c r="N107" i="1"/>
  <c r="M107" i="1"/>
  <c r="L107" i="1"/>
  <c r="K107" i="1"/>
  <c r="J107" i="1"/>
  <c r="I107" i="1"/>
  <c r="H107" i="1"/>
  <c r="G107" i="1"/>
  <c r="F107" i="1"/>
  <c r="E107" i="1"/>
  <c r="D107" i="1"/>
  <c r="N106" i="1"/>
  <c r="M106" i="1"/>
  <c r="L106" i="1"/>
  <c r="K106" i="1"/>
  <c r="J106" i="1"/>
  <c r="I106" i="1"/>
  <c r="H106" i="1"/>
  <c r="G106" i="1"/>
  <c r="F106" i="1"/>
  <c r="E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N104" i="1"/>
  <c r="M104" i="1"/>
  <c r="L104" i="1"/>
  <c r="K104" i="1"/>
  <c r="J104" i="1"/>
  <c r="I104" i="1"/>
  <c r="H104" i="1"/>
  <c r="G104" i="1"/>
  <c r="F104" i="1"/>
  <c r="E104" i="1"/>
  <c r="O104" i="1"/>
  <c r="Y112" i="1"/>
  <c r="X112" i="1"/>
  <c r="W112" i="1"/>
  <c r="V112" i="1"/>
  <c r="U112" i="1"/>
  <c r="T112" i="1"/>
  <c r="S112" i="1"/>
  <c r="R112" i="1"/>
  <c r="Q112" i="1"/>
  <c r="P112" i="1"/>
  <c r="O112" i="1"/>
  <c r="Y111" i="1"/>
  <c r="X111" i="1"/>
  <c r="W111" i="1"/>
  <c r="V111" i="1"/>
  <c r="U111" i="1"/>
  <c r="T111" i="1"/>
  <c r="S111" i="1"/>
  <c r="R111" i="1"/>
  <c r="Q111" i="1"/>
  <c r="P111" i="1"/>
  <c r="O111" i="1"/>
  <c r="Y110" i="1"/>
  <c r="X110" i="1"/>
  <c r="W110" i="1"/>
  <c r="V110" i="1"/>
  <c r="U110" i="1"/>
  <c r="T110" i="1"/>
  <c r="S110" i="1"/>
  <c r="R110" i="1"/>
  <c r="Q110" i="1"/>
  <c r="P110" i="1"/>
  <c r="O110" i="1"/>
  <c r="Y109" i="1"/>
  <c r="X109" i="1"/>
  <c r="W109" i="1"/>
  <c r="V109" i="1"/>
  <c r="U109" i="1"/>
  <c r="T109" i="1"/>
  <c r="S109" i="1"/>
  <c r="R109" i="1"/>
  <c r="Q109" i="1"/>
  <c r="P109" i="1"/>
  <c r="O109" i="1"/>
  <c r="Y108" i="1"/>
  <c r="X108" i="1"/>
  <c r="W108" i="1"/>
  <c r="V108" i="1"/>
  <c r="U108" i="1"/>
  <c r="T108" i="1"/>
  <c r="S108" i="1"/>
  <c r="R108" i="1"/>
  <c r="Q108" i="1"/>
  <c r="P108" i="1"/>
  <c r="O108" i="1"/>
  <c r="Y107" i="1"/>
  <c r="X107" i="1"/>
  <c r="W107" i="1"/>
  <c r="V107" i="1"/>
  <c r="U107" i="1"/>
  <c r="T107" i="1"/>
  <c r="S107" i="1"/>
  <c r="R107" i="1"/>
  <c r="Q107" i="1"/>
  <c r="P107" i="1"/>
  <c r="O107" i="1"/>
  <c r="Y106" i="1"/>
  <c r="X106" i="1"/>
  <c r="W106" i="1"/>
  <c r="V106" i="1"/>
  <c r="U106" i="1"/>
  <c r="T106" i="1"/>
  <c r="S106" i="1"/>
  <c r="R106" i="1"/>
  <c r="Q106" i="1"/>
  <c r="P106" i="1"/>
  <c r="O106" i="1"/>
  <c r="Y105" i="1"/>
  <c r="X105" i="1"/>
  <c r="W105" i="1"/>
  <c r="V105" i="1"/>
  <c r="U105" i="1"/>
  <c r="T105" i="1"/>
  <c r="S105" i="1"/>
  <c r="R105" i="1"/>
  <c r="Q105" i="1"/>
  <c r="P105" i="1"/>
  <c r="O105" i="1"/>
  <c r="Y104" i="1"/>
  <c r="X104" i="1"/>
  <c r="W104" i="1"/>
  <c r="V104" i="1"/>
  <c r="U104" i="1"/>
  <c r="T104" i="1"/>
  <c r="S104" i="1"/>
  <c r="R104" i="1"/>
  <c r="Q104" i="1"/>
  <c r="P104" i="1"/>
  <c r="Z104" i="1"/>
  <c r="AJ112" i="1"/>
  <c r="AI112" i="1"/>
  <c r="AH112" i="1"/>
  <c r="AG112" i="1"/>
  <c r="AF112" i="1"/>
  <c r="AE112" i="1"/>
  <c r="AD112" i="1"/>
  <c r="AC112" i="1"/>
  <c r="AB112" i="1"/>
  <c r="AA112" i="1"/>
  <c r="Z112" i="1"/>
  <c r="AJ111" i="1"/>
  <c r="AI111" i="1"/>
  <c r="AH111" i="1"/>
  <c r="AG111" i="1"/>
  <c r="AF111" i="1"/>
  <c r="AE111" i="1"/>
  <c r="AD111" i="1"/>
  <c r="AC111" i="1"/>
  <c r="AB111" i="1"/>
  <c r="AA111" i="1"/>
  <c r="Z111" i="1"/>
  <c r="AJ110" i="1"/>
  <c r="AI110" i="1"/>
  <c r="AH110" i="1"/>
  <c r="AG110" i="1"/>
  <c r="AF110" i="1"/>
  <c r="AE110" i="1"/>
  <c r="AD110" i="1"/>
  <c r="AC110" i="1"/>
  <c r="AB110" i="1"/>
  <c r="AA110" i="1"/>
  <c r="Z110" i="1"/>
  <c r="AJ109" i="1"/>
  <c r="AI109" i="1"/>
  <c r="AH109" i="1"/>
  <c r="AG109" i="1"/>
  <c r="AF109" i="1"/>
  <c r="AE109" i="1"/>
  <c r="AD109" i="1"/>
  <c r="AC109" i="1"/>
  <c r="AB109" i="1"/>
  <c r="AA109" i="1"/>
  <c r="Z109" i="1"/>
  <c r="AJ108" i="1"/>
  <c r="AI108" i="1"/>
  <c r="AH108" i="1"/>
  <c r="AG108" i="1"/>
  <c r="AF108" i="1"/>
  <c r="AE108" i="1"/>
  <c r="AD108" i="1"/>
  <c r="AC108" i="1"/>
  <c r="AB108" i="1"/>
  <c r="AA108" i="1"/>
  <c r="Z108" i="1"/>
  <c r="AJ107" i="1"/>
  <c r="AI107" i="1"/>
  <c r="AH107" i="1"/>
  <c r="AG107" i="1"/>
  <c r="AF107" i="1"/>
  <c r="AE107" i="1"/>
  <c r="AD107" i="1"/>
  <c r="AC107" i="1"/>
  <c r="AB107" i="1"/>
  <c r="AA107" i="1"/>
  <c r="Z107" i="1"/>
  <c r="AJ106" i="1"/>
  <c r="AI106" i="1"/>
  <c r="AH106" i="1"/>
  <c r="AG106" i="1"/>
  <c r="AF106" i="1"/>
  <c r="AE106" i="1"/>
  <c r="AD106" i="1"/>
  <c r="AC106" i="1"/>
  <c r="AB106" i="1"/>
  <c r="AA106" i="1"/>
  <c r="Z106" i="1"/>
  <c r="AJ105" i="1"/>
  <c r="AI105" i="1"/>
  <c r="AH105" i="1"/>
  <c r="AG105" i="1"/>
  <c r="AF105" i="1"/>
  <c r="AE105" i="1"/>
  <c r="AD105" i="1"/>
  <c r="AC105" i="1"/>
  <c r="AB105" i="1"/>
  <c r="AA105" i="1"/>
  <c r="Z105" i="1"/>
  <c r="AJ104" i="1"/>
  <c r="AI104" i="1"/>
  <c r="AH104" i="1"/>
  <c r="AG104" i="1"/>
  <c r="AF104" i="1"/>
  <c r="AE104" i="1"/>
  <c r="AD104" i="1"/>
  <c r="AC104" i="1"/>
  <c r="AB104" i="1"/>
  <c r="AA104" i="1"/>
  <c r="AK104" i="1"/>
  <c r="AU112" i="1"/>
  <c r="AU130" i="1"/>
  <c r="AT112" i="1"/>
  <c r="AT130" i="1"/>
  <c r="AS112" i="1"/>
  <c r="AS130" i="1"/>
  <c r="AR112" i="1"/>
  <c r="AR130" i="1"/>
  <c r="AQ112" i="1"/>
  <c r="AQ130" i="1"/>
  <c r="AP112" i="1"/>
  <c r="AP130" i="1"/>
  <c r="AO112" i="1"/>
  <c r="AO130" i="1"/>
  <c r="AN112" i="1"/>
  <c r="AN130" i="1"/>
  <c r="AM112" i="1"/>
  <c r="AM130" i="1"/>
  <c r="AL112" i="1"/>
  <c r="AL130" i="1"/>
  <c r="AK112" i="1"/>
  <c r="AK130" i="1"/>
  <c r="AU111" i="1"/>
  <c r="AU129" i="1"/>
  <c r="AT111" i="1"/>
  <c r="AT129" i="1"/>
  <c r="AS111" i="1"/>
  <c r="AS129" i="1"/>
  <c r="AR111" i="1"/>
  <c r="AR129" i="1"/>
  <c r="AQ111" i="1"/>
  <c r="AQ129" i="1"/>
  <c r="AP111" i="1"/>
  <c r="AP129" i="1"/>
  <c r="AO111" i="1"/>
  <c r="AO129" i="1"/>
  <c r="AN111" i="1"/>
  <c r="AN129" i="1"/>
  <c r="AM111" i="1"/>
  <c r="AM129" i="1"/>
  <c r="AL111" i="1"/>
  <c r="AL129" i="1"/>
  <c r="AK111" i="1"/>
  <c r="AK129" i="1"/>
  <c r="AU110" i="1"/>
  <c r="AU128" i="1"/>
  <c r="AT110" i="1"/>
  <c r="AT128" i="1"/>
  <c r="AS110" i="1"/>
  <c r="AS128" i="1"/>
  <c r="AR110" i="1"/>
  <c r="AR128" i="1"/>
  <c r="AQ110" i="1"/>
  <c r="AQ128" i="1"/>
  <c r="AP110" i="1"/>
  <c r="AP128" i="1"/>
  <c r="AO110" i="1"/>
  <c r="AO128" i="1"/>
  <c r="AN110" i="1"/>
  <c r="AN128" i="1"/>
  <c r="AM110" i="1"/>
  <c r="AM128" i="1"/>
  <c r="AL110" i="1"/>
  <c r="AL128" i="1"/>
  <c r="AK110" i="1"/>
  <c r="AK128" i="1"/>
  <c r="AU109" i="1"/>
  <c r="AU127" i="1"/>
  <c r="AT109" i="1"/>
  <c r="AT127" i="1"/>
  <c r="AS109" i="1"/>
  <c r="AS127" i="1"/>
  <c r="AR109" i="1"/>
  <c r="AR127" i="1"/>
  <c r="AQ109" i="1"/>
  <c r="AQ127" i="1"/>
  <c r="AP109" i="1"/>
  <c r="AP127" i="1"/>
  <c r="AO109" i="1"/>
  <c r="AO127" i="1"/>
  <c r="AN109" i="1"/>
  <c r="AN127" i="1"/>
  <c r="AM109" i="1"/>
  <c r="AM127" i="1"/>
  <c r="AL109" i="1"/>
  <c r="AL127" i="1"/>
  <c r="AK109" i="1"/>
  <c r="AK127" i="1"/>
  <c r="AU108" i="1"/>
  <c r="AU126" i="1"/>
  <c r="AT108" i="1"/>
  <c r="AT126" i="1"/>
  <c r="AS108" i="1"/>
  <c r="AS126" i="1"/>
  <c r="AR108" i="1"/>
  <c r="AR126" i="1"/>
  <c r="AQ108" i="1"/>
  <c r="AQ126" i="1"/>
  <c r="AP108" i="1"/>
  <c r="AP126" i="1"/>
  <c r="AO108" i="1"/>
  <c r="AO126" i="1"/>
  <c r="AN108" i="1"/>
  <c r="AN126" i="1"/>
  <c r="AM108" i="1"/>
  <c r="AM126" i="1"/>
  <c r="AL108" i="1"/>
  <c r="AL126" i="1"/>
  <c r="AK108" i="1"/>
  <c r="AK126" i="1"/>
  <c r="AU107" i="1"/>
  <c r="AU125" i="1"/>
  <c r="AT107" i="1"/>
  <c r="AT125" i="1"/>
  <c r="AS107" i="1"/>
  <c r="AS125" i="1"/>
  <c r="AR107" i="1"/>
  <c r="AR125" i="1"/>
  <c r="AQ107" i="1"/>
  <c r="AQ125" i="1"/>
  <c r="AP107" i="1"/>
  <c r="AP125" i="1"/>
  <c r="AO107" i="1"/>
  <c r="AO125" i="1"/>
  <c r="AN107" i="1"/>
  <c r="AN125" i="1"/>
  <c r="AM107" i="1"/>
  <c r="AM125" i="1"/>
  <c r="AL107" i="1"/>
  <c r="AL125" i="1"/>
  <c r="AK107" i="1"/>
  <c r="AK125" i="1"/>
  <c r="AU106" i="1"/>
  <c r="AU124" i="1"/>
  <c r="AT106" i="1"/>
  <c r="AT124" i="1"/>
  <c r="AS106" i="1"/>
  <c r="AS124" i="1"/>
  <c r="AR106" i="1"/>
  <c r="AR124" i="1"/>
  <c r="AQ106" i="1"/>
  <c r="AQ124" i="1"/>
  <c r="AP106" i="1"/>
  <c r="AP124" i="1"/>
  <c r="AO106" i="1"/>
  <c r="AO124" i="1"/>
  <c r="AN106" i="1"/>
  <c r="AN124" i="1"/>
  <c r="AM106" i="1"/>
  <c r="AM124" i="1"/>
  <c r="AL106" i="1"/>
  <c r="AL124" i="1"/>
  <c r="AK106" i="1"/>
  <c r="AK124" i="1"/>
  <c r="AU105" i="1"/>
  <c r="AU123" i="1"/>
  <c r="AT105" i="1"/>
  <c r="AT123" i="1"/>
  <c r="AS105" i="1"/>
  <c r="AS123" i="1"/>
  <c r="AR105" i="1"/>
  <c r="AR123" i="1"/>
  <c r="AQ105" i="1"/>
  <c r="AQ123" i="1"/>
  <c r="AP105" i="1"/>
  <c r="AP123" i="1"/>
  <c r="AO105" i="1"/>
  <c r="AO123" i="1"/>
  <c r="AN105" i="1"/>
  <c r="AN123" i="1"/>
  <c r="AM105" i="1"/>
  <c r="AM123" i="1"/>
  <c r="AL105" i="1"/>
  <c r="AL123" i="1"/>
  <c r="AK105" i="1"/>
  <c r="AK123" i="1"/>
  <c r="AU104" i="1"/>
  <c r="AU122" i="1"/>
  <c r="AT104" i="1"/>
  <c r="AT122" i="1"/>
  <c r="AS104" i="1"/>
  <c r="AS122" i="1"/>
  <c r="AR104" i="1"/>
  <c r="AR122" i="1"/>
  <c r="AQ104" i="1"/>
  <c r="AQ122" i="1"/>
  <c r="AP104" i="1"/>
  <c r="AP122" i="1"/>
  <c r="AO104" i="1"/>
  <c r="AO122" i="1"/>
  <c r="AN104" i="1"/>
  <c r="AN122" i="1"/>
  <c r="AM104" i="1"/>
  <c r="AM122" i="1"/>
  <c r="AL104" i="1"/>
  <c r="AL122" i="1"/>
  <c r="AK122" i="1"/>
  <c r="AJ130" i="1"/>
  <c r="AI130" i="1"/>
  <c r="AH130" i="1"/>
  <c r="AG130" i="1"/>
  <c r="AF130" i="1"/>
  <c r="AE130" i="1"/>
  <c r="AD130" i="1"/>
  <c r="AC130" i="1"/>
  <c r="AB130" i="1"/>
  <c r="AA130" i="1"/>
  <c r="Z130" i="1"/>
  <c r="AJ129" i="1"/>
  <c r="AI129" i="1"/>
  <c r="AH129" i="1"/>
  <c r="AG129" i="1"/>
  <c r="AF129" i="1"/>
  <c r="AE129" i="1"/>
  <c r="AD129" i="1"/>
  <c r="AC129" i="1"/>
  <c r="AB129" i="1"/>
  <c r="AA129" i="1"/>
  <c r="Z129" i="1"/>
  <c r="AJ128" i="1"/>
  <c r="AI128" i="1"/>
  <c r="AH128" i="1"/>
  <c r="AG128" i="1"/>
  <c r="AF128" i="1"/>
  <c r="AE128" i="1"/>
  <c r="AD128" i="1"/>
  <c r="AC128" i="1"/>
  <c r="AB128" i="1"/>
  <c r="AA128" i="1"/>
  <c r="Z128" i="1"/>
  <c r="AJ127" i="1"/>
  <c r="AI127" i="1"/>
  <c r="AH127" i="1"/>
  <c r="AG127" i="1"/>
  <c r="AF127" i="1"/>
  <c r="AE127" i="1"/>
  <c r="AD127" i="1"/>
  <c r="AC127" i="1"/>
  <c r="AB127" i="1"/>
  <c r="AA127" i="1"/>
  <c r="Z127" i="1"/>
  <c r="AJ126" i="1"/>
  <c r="AI126" i="1"/>
  <c r="AH126" i="1"/>
  <c r="AG126" i="1"/>
  <c r="AF126" i="1"/>
  <c r="AE126" i="1"/>
  <c r="AD126" i="1"/>
  <c r="AC126" i="1"/>
  <c r="AB126" i="1"/>
  <c r="AA126" i="1"/>
  <c r="Z126" i="1"/>
  <c r="AJ125" i="1"/>
  <c r="AI125" i="1"/>
  <c r="AH125" i="1"/>
  <c r="AG125" i="1"/>
  <c r="AF125" i="1"/>
  <c r="AE125" i="1"/>
  <c r="AD125" i="1"/>
  <c r="AC125" i="1"/>
  <c r="AB125" i="1"/>
  <c r="AA125" i="1"/>
  <c r="Z125" i="1"/>
  <c r="AJ124" i="1"/>
  <c r="AI124" i="1"/>
  <c r="AH124" i="1"/>
  <c r="AG124" i="1"/>
  <c r="AF124" i="1"/>
  <c r="AE124" i="1"/>
  <c r="AD124" i="1"/>
  <c r="AC124" i="1"/>
  <c r="AB124" i="1"/>
  <c r="AA124" i="1"/>
  <c r="Z124" i="1"/>
  <c r="AJ123" i="1"/>
  <c r="AI123" i="1"/>
  <c r="AH123" i="1"/>
  <c r="AG123" i="1"/>
  <c r="AF123" i="1"/>
  <c r="AE123" i="1"/>
  <c r="AD123" i="1"/>
  <c r="AC123" i="1"/>
  <c r="AB123" i="1"/>
  <c r="AA123" i="1"/>
  <c r="Z123" i="1"/>
  <c r="AJ122" i="1"/>
  <c r="AI122" i="1"/>
  <c r="AH122" i="1"/>
  <c r="AG122" i="1"/>
  <c r="AF122" i="1"/>
  <c r="AE122" i="1"/>
  <c r="AD122" i="1"/>
  <c r="AC122" i="1"/>
  <c r="AB122" i="1"/>
  <c r="AA122" i="1"/>
  <c r="Z122" i="1"/>
  <c r="Y130" i="1"/>
  <c r="X130" i="1"/>
  <c r="W130" i="1"/>
  <c r="V130" i="1"/>
  <c r="U130" i="1"/>
  <c r="T130" i="1"/>
  <c r="S130" i="1"/>
  <c r="R130" i="1"/>
  <c r="Q130" i="1"/>
  <c r="P130" i="1"/>
  <c r="O130" i="1"/>
  <c r="Y129" i="1"/>
  <c r="X129" i="1"/>
  <c r="W129" i="1"/>
  <c r="V129" i="1"/>
  <c r="U129" i="1"/>
  <c r="T129" i="1"/>
  <c r="S129" i="1"/>
  <c r="R129" i="1"/>
  <c r="Q129" i="1"/>
  <c r="P129" i="1"/>
  <c r="O129" i="1"/>
  <c r="Y128" i="1"/>
  <c r="X128" i="1"/>
  <c r="W128" i="1"/>
  <c r="V128" i="1"/>
  <c r="U128" i="1"/>
  <c r="T128" i="1"/>
  <c r="S128" i="1"/>
  <c r="R128" i="1"/>
  <c r="Q128" i="1"/>
  <c r="P128" i="1"/>
  <c r="O128" i="1"/>
  <c r="Y127" i="1"/>
  <c r="X127" i="1"/>
  <c r="W127" i="1"/>
  <c r="V127" i="1"/>
  <c r="U127" i="1"/>
  <c r="T127" i="1"/>
  <c r="S127" i="1"/>
  <c r="R127" i="1"/>
  <c r="Q127" i="1"/>
  <c r="P127" i="1"/>
  <c r="O127" i="1"/>
  <c r="Y126" i="1"/>
  <c r="X126" i="1"/>
  <c r="W126" i="1"/>
  <c r="V126" i="1"/>
  <c r="U126" i="1"/>
  <c r="T126" i="1"/>
  <c r="S126" i="1"/>
  <c r="R126" i="1"/>
  <c r="Q126" i="1"/>
  <c r="P126" i="1"/>
  <c r="O126" i="1"/>
  <c r="Y125" i="1"/>
  <c r="X125" i="1"/>
  <c r="W125" i="1"/>
  <c r="V125" i="1"/>
  <c r="U125" i="1"/>
  <c r="T125" i="1"/>
  <c r="S125" i="1"/>
  <c r="R125" i="1"/>
  <c r="Q125" i="1"/>
  <c r="P125" i="1"/>
  <c r="O125" i="1"/>
  <c r="Y124" i="1"/>
  <c r="X124" i="1"/>
  <c r="W124" i="1"/>
  <c r="V124" i="1"/>
  <c r="U124" i="1"/>
  <c r="T124" i="1"/>
  <c r="S124" i="1"/>
  <c r="R124" i="1"/>
  <c r="Q124" i="1"/>
  <c r="P124" i="1"/>
  <c r="O124" i="1"/>
  <c r="Y123" i="1"/>
  <c r="X123" i="1"/>
  <c r="W123" i="1"/>
  <c r="V123" i="1"/>
  <c r="U123" i="1"/>
  <c r="T123" i="1"/>
  <c r="S123" i="1"/>
  <c r="R123" i="1"/>
  <c r="Q123" i="1"/>
  <c r="P123" i="1"/>
  <c r="O123" i="1"/>
  <c r="Y122" i="1"/>
  <c r="X122" i="1"/>
  <c r="W122" i="1"/>
  <c r="V122" i="1"/>
  <c r="U122" i="1"/>
  <c r="T122" i="1"/>
  <c r="S122" i="1"/>
  <c r="R122" i="1"/>
  <c r="Q122" i="1"/>
  <c r="P122" i="1"/>
  <c r="O122" i="1"/>
  <c r="N130" i="1"/>
  <c r="M130" i="1"/>
  <c r="L130" i="1"/>
  <c r="K130" i="1"/>
  <c r="J130" i="1"/>
  <c r="I130" i="1"/>
  <c r="H130" i="1"/>
  <c r="G130" i="1"/>
  <c r="F130" i="1"/>
  <c r="E130" i="1"/>
  <c r="D130" i="1"/>
  <c r="N129" i="1"/>
  <c r="M129" i="1"/>
  <c r="L129" i="1"/>
  <c r="K129" i="1"/>
  <c r="J129" i="1"/>
  <c r="I129" i="1"/>
  <c r="H129" i="1"/>
  <c r="G129" i="1"/>
  <c r="F129" i="1"/>
  <c r="E129" i="1"/>
  <c r="D129" i="1"/>
  <c r="N128" i="1"/>
  <c r="M128" i="1"/>
  <c r="L128" i="1"/>
  <c r="K128" i="1"/>
  <c r="J128" i="1"/>
  <c r="I128" i="1"/>
  <c r="H128" i="1"/>
  <c r="G128" i="1"/>
  <c r="F128" i="1"/>
  <c r="E128" i="1"/>
  <c r="D128" i="1"/>
  <c r="N127" i="1"/>
  <c r="M127" i="1"/>
  <c r="L127" i="1"/>
  <c r="K127" i="1"/>
  <c r="J127" i="1"/>
  <c r="I127" i="1"/>
  <c r="H127" i="1"/>
  <c r="G127" i="1"/>
  <c r="F127" i="1"/>
  <c r="E127" i="1"/>
  <c r="D127" i="1"/>
  <c r="N126" i="1"/>
  <c r="M126" i="1"/>
  <c r="L126" i="1"/>
  <c r="K126" i="1"/>
  <c r="J126" i="1"/>
  <c r="I126" i="1"/>
  <c r="H126" i="1"/>
  <c r="G126" i="1"/>
  <c r="F126" i="1"/>
  <c r="E126" i="1"/>
  <c r="D126" i="1"/>
  <c r="N125" i="1"/>
  <c r="M125" i="1"/>
  <c r="L125" i="1"/>
  <c r="K125" i="1"/>
  <c r="J125" i="1"/>
  <c r="I125" i="1"/>
  <c r="H125" i="1"/>
  <c r="G125" i="1"/>
  <c r="F125" i="1"/>
  <c r="E125" i="1"/>
  <c r="D125" i="1"/>
  <c r="N124" i="1"/>
  <c r="M124" i="1"/>
  <c r="L124" i="1"/>
  <c r="K124" i="1"/>
  <c r="J124" i="1"/>
  <c r="I124" i="1"/>
  <c r="H124" i="1"/>
  <c r="G124" i="1"/>
  <c r="F124" i="1"/>
  <c r="E124" i="1"/>
  <c r="D124" i="1"/>
  <c r="N123" i="1"/>
  <c r="M123" i="1"/>
  <c r="L123" i="1"/>
  <c r="K123" i="1"/>
  <c r="J123" i="1"/>
  <c r="I123" i="1"/>
  <c r="H123" i="1"/>
  <c r="G123" i="1"/>
  <c r="F123" i="1"/>
  <c r="E123" i="1"/>
  <c r="D123" i="1"/>
  <c r="N122" i="1"/>
  <c r="M122" i="1"/>
  <c r="L122" i="1"/>
  <c r="K122" i="1"/>
  <c r="J122" i="1"/>
  <c r="I122" i="1"/>
  <c r="H122" i="1"/>
  <c r="G122" i="1"/>
  <c r="F122" i="1"/>
  <c r="E122" i="1"/>
  <c r="AV104" i="1"/>
  <c r="BF112" i="1"/>
  <c r="BF130" i="1"/>
  <c r="BE112" i="1"/>
  <c r="BE130" i="1"/>
  <c r="BD112" i="1"/>
  <c r="BD130" i="1"/>
  <c r="BC112" i="1"/>
  <c r="BC130" i="1"/>
  <c r="BB112" i="1"/>
  <c r="BB130" i="1"/>
  <c r="BA112" i="1"/>
  <c r="BA130" i="1"/>
  <c r="AZ112" i="1"/>
  <c r="AZ130" i="1"/>
  <c r="AY112" i="1"/>
  <c r="AY130" i="1"/>
  <c r="AX112" i="1"/>
  <c r="AX130" i="1"/>
  <c r="AW112" i="1"/>
  <c r="AW130" i="1"/>
  <c r="AV112" i="1"/>
  <c r="AV130" i="1"/>
  <c r="BF111" i="1"/>
  <c r="BF129" i="1"/>
  <c r="BE111" i="1"/>
  <c r="BE129" i="1"/>
  <c r="BD111" i="1"/>
  <c r="BD129" i="1"/>
  <c r="BC111" i="1"/>
  <c r="BC129" i="1"/>
  <c r="BB111" i="1"/>
  <c r="BB129" i="1"/>
  <c r="BA111" i="1"/>
  <c r="BA129" i="1"/>
  <c r="AZ111" i="1"/>
  <c r="AZ129" i="1"/>
  <c r="AY111" i="1"/>
  <c r="AY129" i="1"/>
  <c r="AX111" i="1"/>
  <c r="AX129" i="1"/>
  <c r="AW111" i="1"/>
  <c r="AW129" i="1"/>
  <c r="AV111" i="1"/>
  <c r="AV129" i="1"/>
  <c r="BF110" i="1"/>
  <c r="BF128" i="1"/>
  <c r="BE110" i="1"/>
  <c r="BE128" i="1"/>
  <c r="BD110" i="1"/>
  <c r="BD128" i="1"/>
  <c r="BC110" i="1"/>
  <c r="BC128" i="1"/>
  <c r="BB110" i="1"/>
  <c r="BB128" i="1"/>
  <c r="BA110" i="1"/>
  <c r="BA128" i="1"/>
  <c r="AZ110" i="1"/>
  <c r="AZ128" i="1"/>
  <c r="AY110" i="1"/>
  <c r="AY128" i="1"/>
  <c r="AX110" i="1"/>
  <c r="AX128" i="1"/>
  <c r="AW110" i="1"/>
  <c r="AW128" i="1"/>
  <c r="AV110" i="1"/>
  <c r="AV128" i="1"/>
  <c r="BF109" i="1"/>
  <c r="BF127" i="1"/>
  <c r="BE109" i="1"/>
  <c r="BE127" i="1"/>
  <c r="BD109" i="1"/>
  <c r="BD127" i="1"/>
  <c r="BC109" i="1"/>
  <c r="BC127" i="1"/>
  <c r="BB109" i="1"/>
  <c r="BB127" i="1"/>
  <c r="BA109" i="1"/>
  <c r="BA127" i="1"/>
  <c r="AZ109" i="1"/>
  <c r="AZ127" i="1"/>
  <c r="AY109" i="1"/>
  <c r="AY127" i="1"/>
  <c r="AX109" i="1"/>
  <c r="AX127" i="1"/>
  <c r="AW109" i="1"/>
  <c r="AW127" i="1"/>
  <c r="AV109" i="1"/>
  <c r="AV127" i="1"/>
  <c r="BF108" i="1"/>
  <c r="BF126" i="1"/>
  <c r="BE108" i="1"/>
  <c r="BE126" i="1"/>
  <c r="BD108" i="1"/>
  <c r="BD126" i="1"/>
  <c r="BC108" i="1"/>
  <c r="BC126" i="1"/>
  <c r="BB108" i="1"/>
  <c r="BB126" i="1"/>
  <c r="BA108" i="1"/>
  <c r="BA126" i="1"/>
  <c r="AZ108" i="1"/>
  <c r="AZ126" i="1"/>
  <c r="AY108" i="1"/>
  <c r="AY126" i="1"/>
  <c r="AX108" i="1"/>
  <c r="AX126" i="1"/>
  <c r="AW108" i="1"/>
  <c r="AW126" i="1"/>
  <c r="AV108" i="1"/>
  <c r="AV126" i="1"/>
  <c r="BF107" i="1"/>
  <c r="BF125" i="1"/>
  <c r="BE107" i="1"/>
  <c r="BE125" i="1"/>
  <c r="BD107" i="1"/>
  <c r="BD125" i="1"/>
  <c r="BC107" i="1"/>
  <c r="BC125" i="1"/>
  <c r="BB107" i="1"/>
  <c r="BB125" i="1"/>
  <c r="BA107" i="1"/>
  <c r="BA125" i="1"/>
  <c r="AZ107" i="1"/>
  <c r="AZ125" i="1"/>
  <c r="AY107" i="1"/>
  <c r="AY125" i="1"/>
  <c r="AX107" i="1"/>
  <c r="AX125" i="1"/>
  <c r="AW107" i="1"/>
  <c r="AW125" i="1"/>
  <c r="AV107" i="1"/>
  <c r="AV125" i="1"/>
  <c r="BF106" i="1"/>
  <c r="BF124" i="1"/>
  <c r="BE106" i="1"/>
  <c r="BE124" i="1"/>
  <c r="BD106" i="1"/>
  <c r="BD124" i="1"/>
  <c r="BC106" i="1"/>
  <c r="BC124" i="1"/>
  <c r="BB106" i="1"/>
  <c r="BB124" i="1"/>
  <c r="BA106" i="1"/>
  <c r="BA124" i="1"/>
  <c r="AZ106" i="1"/>
  <c r="AZ124" i="1"/>
  <c r="AY106" i="1"/>
  <c r="AY124" i="1"/>
  <c r="AX106" i="1"/>
  <c r="AX124" i="1"/>
  <c r="AW106" i="1"/>
  <c r="AW124" i="1"/>
  <c r="AV106" i="1"/>
  <c r="AV124" i="1"/>
  <c r="BF105" i="1"/>
  <c r="BF123" i="1"/>
  <c r="BE105" i="1"/>
  <c r="BE123" i="1"/>
  <c r="BD105" i="1"/>
  <c r="BD123" i="1"/>
  <c r="BC105" i="1"/>
  <c r="BC123" i="1"/>
  <c r="BB105" i="1"/>
  <c r="BB123" i="1"/>
  <c r="BA105" i="1"/>
  <c r="BA123" i="1"/>
  <c r="AZ105" i="1"/>
  <c r="AZ123" i="1"/>
  <c r="AY105" i="1"/>
  <c r="AY123" i="1"/>
  <c r="AX105" i="1"/>
  <c r="AX123" i="1"/>
  <c r="AW105" i="1"/>
  <c r="AW123" i="1"/>
  <c r="AV105" i="1"/>
  <c r="AV123" i="1"/>
  <c r="BF104" i="1"/>
  <c r="BF122" i="1"/>
  <c r="BE104" i="1"/>
  <c r="BE122" i="1"/>
  <c r="BD104" i="1"/>
  <c r="BD122" i="1"/>
  <c r="BC104" i="1"/>
  <c r="BC122" i="1"/>
  <c r="BB104" i="1"/>
  <c r="BB122" i="1"/>
  <c r="BA104" i="1"/>
  <c r="BA122" i="1"/>
  <c r="AZ104" i="1"/>
  <c r="AZ122" i="1"/>
  <c r="AY104" i="1"/>
  <c r="AY122" i="1"/>
  <c r="AX104" i="1"/>
  <c r="AX122" i="1"/>
  <c r="AW104" i="1"/>
  <c r="AW122" i="1"/>
  <c r="AV122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4" i="1"/>
  <c r="B32" i="1"/>
  <c r="B50" i="1"/>
  <c r="B68" i="1"/>
  <c r="B104" i="1"/>
  <c r="G15" i="5"/>
  <c r="AV40" i="1"/>
  <c r="AW40" i="1"/>
  <c r="AX40" i="1"/>
  <c r="AY40" i="1"/>
  <c r="AZ40" i="1"/>
  <c r="BA40" i="1"/>
  <c r="BB40" i="1"/>
  <c r="BC40" i="1"/>
  <c r="BD40" i="1"/>
  <c r="BE40" i="1"/>
  <c r="BF40" i="1"/>
  <c r="B22" i="1"/>
  <c r="B40" i="1"/>
  <c r="B58" i="1"/>
  <c r="B76" i="1"/>
  <c r="B112" i="1"/>
  <c r="BF58" i="1"/>
  <c r="BF76" i="1"/>
  <c r="BF94" i="1"/>
  <c r="BE58" i="1"/>
  <c r="BE76" i="1"/>
  <c r="BE94" i="1"/>
  <c r="BD58" i="1"/>
  <c r="BD76" i="1"/>
  <c r="BD94" i="1"/>
  <c r="BC58" i="1"/>
  <c r="BC76" i="1"/>
  <c r="BC94" i="1"/>
  <c r="BB58" i="1"/>
  <c r="BB76" i="1"/>
  <c r="BB94" i="1"/>
  <c r="BA58" i="1"/>
  <c r="BA76" i="1"/>
  <c r="BA94" i="1"/>
  <c r="AZ58" i="1"/>
  <c r="AZ76" i="1"/>
  <c r="AZ94" i="1"/>
  <c r="AY58" i="1"/>
  <c r="AY76" i="1"/>
  <c r="AY94" i="1"/>
  <c r="AX58" i="1"/>
  <c r="AX76" i="1"/>
  <c r="AX94" i="1"/>
  <c r="AW58" i="1"/>
  <c r="AW76" i="1"/>
  <c r="AW94" i="1"/>
  <c r="AV58" i="1"/>
  <c r="AV76" i="1"/>
  <c r="AV94" i="1"/>
  <c r="AV39" i="1"/>
  <c r="AW39" i="1"/>
  <c r="AX39" i="1"/>
  <c r="AY39" i="1"/>
  <c r="AZ39" i="1"/>
  <c r="BA39" i="1"/>
  <c r="BB39" i="1"/>
  <c r="BC39" i="1"/>
  <c r="BD39" i="1"/>
  <c r="BE39" i="1"/>
  <c r="BF39" i="1"/>
  <c r="B21" i="1"/>
  <c r="B39" i="1"/>
  <c r="B57" i="1"/>
  <c r="B75" i="1"/>
  <c r="B111" i="1"/>
  <c r="BF57" i="1"/>
  <c r="BF75" i="1"/>
  <c r="BF93" i="1"/>
  <c r="BE57" i="1"/>
  <c r="BE75" i="1"/>
  <c r="BE93" i="1"/>
  <c r="BD57" i="1"/>
  <c r="BD75" i="1"/>
  <c r="BD93" i="1"/>
  <c r="BC57" i="1"/>
  <c r="BC75" i="1"/>
  <c r="BC93" i="1"/>
  <c r="BB57" i="1"/>
  <c r="BB75" i="1"/>
  <c r="BB93" i="1"/>
  <c r="BA57" i="1"/>
  <c r="BA75" i="1"/>
  <c r="BA93" i="1"/>
  <c r="AZ57" i="1"/>
  <c r="AZ75" i="1"/>
  <c r="AZ93" i="1"/>
  <c r="AY57" i="1"/>
  <c r="AY75" i="1"/>
  <c r="AY93" i="1"/>
  <c r="AX57" i="1"/>
  <c r="AX75" i="1"/>
  <c r="AX93" i="1"/>
  <c r="AW57" i="1"/>
  <c r="AW75" i="1"/>
  <c r="AW93" i="1"/>
  <c r="AV57" i="1"/>
  <c r="AV75" i="1"/>
  <c r="AV93" i="1"/>
  <c r="AV38" i="1"/>
  <c r="AW38" i="1"/>
  <c r="AX38" i="1"/>
  <c r="AY38" i="1"/>
  <c r="AZ38" i="1"/>
  <c r="BA38" i="1"/>
  <c r="BB38" i="1"/>
  <c r="BC38" i="1"/>
  <c r="BD38" i="1"/>
  <c r="BE38" i="1"/>
  <c r="BF38" i="1"/>
  <c r="B20" i="1"/>
  <c r="B38" i="1"/>
  <c r="B56" i="1"/>
  <c r="B74" i="1"/>
  <c r="B110" i="1"/>
  <c r="BF56" i="1"/>
  <c r="BF74" i="1"/>
  <c r="BF92" i="1"/>
  <c r="BE56" i="1"/>
  <c r="BE74" i="1"/>
  <c r="BE92" i="1"/>
  <c r="BD56" i="1"/>
  <c r="BD74" i="1"/>
  <c r="BD92" i="1"/>
  <c r="BC56" i="1"/>
  <c r="BC74" i="1"/>
  <c r="BC92" i="1"/>
  <c r="BB56" i="1"/>
  <c r="BB74" i="1"/>
  <c r="BB92" i="1"/>
  <c r="BA56" i="1"/>
  <c r="BA74" i="1"/>
  <c r="BA92" i="1"/>
  <c r="AZ56" i="1"/>
  <c r="AZ74" i="1"/>
  <c r="AZ92" i="1"/>
  <c r="AY56" i="1"/>
  <c r="AY74" i="1"/>
  <c r="AY92" i="1"/>
  <c r="AX56" i="1"/>
  <c r="AX74" i="1"/>
  <c r="AX92" i="1"/>
  <c r="AW56" i="1"/>
  <c r="AW74" i="1"/>
  <c r="AW92" i="1"/>
  <c r="AV56" i="1"/>
  <c r="AV74" i="1"/>
  <c r="AV92" i="1"/>
  <c r="AV37" i="1"/>
  <c r="AW37" i="1"/>
  <c r="AX37" i="1"/>
  <c r="AY37" i="1"/>
  <c r="AZ37" i="1"/>
  <c r="BA37" i="1"/>
  <c r="BB37" i="1"/>
  <c r="BC37" i="1"/>
  <c r="BD37" i="1"/>
  <c r="BE37" i="1"/>
  <c r="BF37" i="1"/>
  <c r="B19" i="1"/>
  <c r="B37" i="1"/>
  <c r="B55" i="1"/>
  <c r="B73" i="1"/>
  <c r="B109" i="1"/>
  <c r="BF55" i="1"/>
  <c r="BF73" i="1"/>
  <c r="BF91" i="1"/>
  <c r="BE55" i="1"/>
  <c r="BE73" i="1"/>
  <c r="BE91" i="1"/>
  <c r="BD55" i="1"/>
  <c r="BD73" i="1"/>
  <c r="BD91" i="1"/>
  <c r="BC55" i="1"/>
  <c r="BC73" i="1"/>
  <c r="BC91" i="1"/>
  <c r="BB55" i="1"/>
  <c r="BB73" i="1"/>
  <c r="BB91" i="1"/>
  <c r="BA55" i="1"/>
  <c r="BA73" i="1"/>
  <c r="BA91" i="1"/>
  <c r="AZ55" i="1"/>
  <c r="AZ73" i="1"/>
  <c r="AZ91" i="1"/>
  <c r="AY55" i="1"/>
  <c r="AY73" i="1"/>
  <c r="AY91" i="1"/>
  <c r="AX55" i="1"/>
  <c r="AX73" i="1"/>
  <c r="AX91" i="1"/>
  <c r="AW55" i="1"/>
  <c r="AW73" i="1"/>
  <c r="AW91" i="1"/>
  <c r="AV55" i="1"/>
  <c r="AV73" i="1"/>
  <c r="AV91" i="1"/>
  <c r="AV36" i="1"/>
  <c r="AW36" i="1"/>
  <c r="AX36" i="1"/>
  <c r="AY36" i="1"/>
  <c r="AZ36" i="1"/>
  <c r="BA36" i="1"/>
  <c r="BB36" i="1"/>
  <c r="BC36" i="1"/>
  <c r="BD36" i="1"/>
  <c r="BE36" i="1"/>
  <c r="BF36" i="1"/>
  <c r="B18" i="1"/>
  <c r="B36" i="1"/>
  <c r="B54" i="1"/>
  <c r="B72" i="1"/>
  <c r="B108" i="1"/>
  <c r="BF54" i="1"/>
  <c r="BF72" i="1"/>
  <c r="BF90" i="1"/>
  <c r="BE54" i="1"/>
  <c r="BE72" i="1"/>
  <c r="BE90" i="1"/>
  <c r="BD54" i="1"/>
  <c r="BD72" i="1"/>
  <c r="BD90" i="1"/>
  <c r="BC54" i="1"/>
  <c r="BC72" i="1"/>
  <c r="BC90" i="1"/>
  <c r="BB54" i="1"/>
  <c r="BB72" i="1"/>
  <c r="BB90" i="1"/>
  <c r="BA54" i="1"/>
  <c r="BA72" i="1"/>
  <c r="BA90" i="1"/>
  <c r="AZ54" i="1"/>
  <c r="AZ72" i="1"/>
  <c r="AZ90" i="1"/>
  <c r="AY54" i="1"/>
  <c r="AY72" i="1"/>
  <c r="AY90" i="1"/>
  <c r="AX54" i="1"/>
  <c r="AX72" i="1"/>
  <c r="AX90" i="1"/>
  <c r="AW54" i="1"/>
  <c r="AW72" i="1"/>
  <c r="AW90" i="1"/>
  <c r="AV54" i="1"/>
  <c r="AV72" i="1"/>
  <c r="AV90" i="1"/>
  <c r="AV35" i="1"/>
  <c r="AW35" i="1"/>
  <c r="AX35" i="1"/>
  <c r="AY35" i="1"/>
  <c r="AZ35" i="1"/>
  <c r="BA35" i="1"/>
  <c r="BB35" i="1"/>
  <c r="BC35" i="1"/>
  <c r="BD35" i="1"/>
  <c r="BE35" i="1"/>
  <c r="BF35" i="1"/>
  <c r="B17" i="1"/>
  <c r="B35" i="1"/>
  <c r="B53" i="1"/>
  <c r="B71" i="1"/>
  <c r="B107" i="1"/>
  <c r="BF53" i="1"/>
  <c r="BF71" i="1"/>
  <c r="BF89" i="1"/>
  <c r="BE53" i="1"/>
  <c r="BE71" i="1"/>
  <c r="BE89" i="1"/>
  <c r="BD53" i="1"/>
  <c r="BD71" i="1"/>
  <c r="BD89" i="1"/>
  <c r="BC53" i="1"/>
  <c r="BC71" i="1"/>
  <c r="BC89" i="1"/>
  <c r="BB53" i="1"/>
  <c r="BB71" i="1"/>
  <c r="BB89" i="1"/>
  <c r="BA53" i="1"/>
  <c r="BA71" i="1"/>
  <c r="BA89" i="1"/>
  <c r="AZ53" i="1"/>
  <c r="AZ71" i="1"/>
  <c r="AZ89" i="1"/>
  <c r="AY53" i="1"/>
  <c r="AY71" i="1"/>
  <c r="AY89" i="1"/>
  <c r="AX53" i="1"/>
  <c r="AX71" i="1"/>
  <c r="AX89" i="1"/>
  <c r="AW53" i="1"/>
  <c r="AW71" i="1"/>
  <c r="AW89" i="1"/>
  <c r="AV53" i="1"/>
  <c r="AV71" i="1"/>
  <c r="AV89" i="1"/>
  <c r="AV34" i="1"/>
  <c r="AW34" i="1"/>
  <c r="AX34" i="1"/>
  <c r="AY34" i="1"/>
  <c r="AZ34" i="1"/>
  <c r="BA34" i="1"/>
  <c r="BB34" i="1"/>
  <c r="BC34" i="1"/>
  <c r="BD34" i="1"/>
  <c r="BE34" i="1"/>
  <c r="BF34" i="1"/>
  <c r="B16" i="1"/>
  <c r="B34" i="1"/>
  <c r="B52" i="1"/>
  <c r="B70" i="1"/>
  <c r="B106" i="1"/>
  <c r="BF52" i="1"/>
  <c r="BF70" i="1"/>
  <c r="BF88" i="1"/>
  <c r="BE52" i="1"/>
  <c r="BE70" i="1"/>
  <c r="BE88" i="1"/>
  <c r="BD52" i="1"/>
  <c r="BD70" i="1"/>
  <c r="BD88" i="1"/>
  <c r="BC52" i="1"/>
  <c r="BC70" i="1"/>
  <c r="BC88" i="1"/>
  <c r="BB52" i="1"/>
  <c r="BB70" i="1"/>
  <c r="BB88" i="1"/>
  <c r="BA52" i="1"/>
  <c r="BA70" i="1"/>
  <c r="BA88" i="1"/>
  <c r="AZ52" i="1"/>
  <c r="AZ70" i="1"/>
  <c r="AZ88" i="1"/>
  <c r="AY52" i="1"/>
  <c r="AY70" i="1"/>
  <c r="AY88" i="1"/>
  <c r="AX52" i="1"/>
  <c r="AX70" i="1"/>
  <c r="AX88" i="1"/>
  <c r="AW52" i="1"/>
  <c r="AW70" i="1"/>
  <c r="AW88" i="1"/>
  <c r="AV52" i="1"/>
  <c r="AV70" i="1"/>
  <c r="AV88" i="1"/>
  <c r="AV33" i="1"/>
  <c r="AW33" i="1"/>
  <c r="AX33" i="1"/>
  <c r="AY33" i="1"/>
  <c r="AZ33" i="1"/>
  <c r="BA33" i="1"/>
  <c r="BB33" i="1"/>
  <c r="BC33" i="1"/>
  <c r="BD33" i="1"/>
  <c r="BE33" i="1"/>
  <c r="BF33" i="1"/>
  <c r="B15" i="1"/>
  <c r="B33" i="1"/>
  <c r="B51" i="1"/>
  <c r="B69" i="1"/>
  <c r="B105" i="1"/>
  <c r="BF51" i="1"/>
  <c r="BF69" i="1"/>
  <c r="BF87" i="1"/>
  <c r="BE51" i="1"/>
  <c r="BE69" i="1"/>
  <c r="BE87" i="1"/>
  <c r="BD51" i="1"/>
  <c r="BD69" i="1"/>
  <c r="BD87" i="1"/>
  <c r="BC51" i="1"/>
  <c r="BC69" i="1"/>
  <c r="BC87" i="1"/>
  <c r="BB51" i="1"/>
  <c r="BB69" i="1"/>
  <c r="BB87" i="1"/>
  <c r="BA51" i="1"/>
  <c r="BA69" i="1"/>
  <c r="BA87" i="1"/>
  <c r="AZ51" i="1"/>
  <c r="AZ69" i="1"/>
  <c r="AZ87" i="1"/>
  <c r="AY51" i="1"/>
  <c r="AY69" i="1"/>
  <c r="AY87" i="1"/>
  <c r="AX51" i="1"/>
  <c r="AX69" i="1"/>
  <c r="AX87" i="1"/>
  <c r="AW51" i="1"/>
  <c r="AW69" i="1"/>
  <c r="AW87" i="1"/>
  <c r="AV51" i="1"/>
  <c r="AV69" i="1"/>
  <c r="AV87" i="1"/>
  <c r="E22" i="1"/>
  <c r="F22" i="1"/>
  <c r="G22" i="1"/>
  <c r="AK40" i="1"/>
  <c r="AL40" i="1"/>
  <c r="AM40" i="1"/>
  <c r="AN40" i="1"/>
  <c r="AO40" i="1"/>
  <c r="AP40" i="1"/>
  <c r="AQ40" i="1"/>
  <c r="AR40" i="1"/>
  <c r="AS40" i="1"/>
  <c r="AT40" i="1"/>
  <c r="AU40" i="1"/>
  <c r="AU58" i="1"/>
  <c r="AU76" i="1"/>
  <c r="AU94" i="1"/>
  <c r="AT58" i="1"/>
  <c r="AT76" i="1"/>
  <c r="AT94" i="1"/>
  <c r="AS58" i="1"/>
  <c r="AS76" i="1"/>
  <c r="AS94" i="1"/>
  <c r="AR58" i="1"/>
  <c r="AR76" i="1"/>
  <c r="AR94" i="1"/>
  <c r="AQ58" i="1"/>
  <c r="AQ76" i="1"/>
  <c r="AQ94" i="1"/>
  <c r="AP58" i="1"/>
  <c r="AP76" i="1"/>
  <c r="AP94" i="1"/>
  <c r="AO58" i="1"/>
  <c r="AO76" i="1"/>
  <c r="AO94" i="1"/>
  <c r="AN58" i="1"/>
  <c r="AN76" i="1"/>
  <c r="AN94" i="1"/>
  <c r="AM58" i="1"/>
  <c r="AM76" i="1"/>
  <c r="AM94" i="1"/>
  <c r="AL58" i="1"/>
  <c r="AL76" i="1"/>
  <c r="AL94" i="1"/>
  <c r="AK58" i="1"/>
  <c r="AK76" i="1"/>
  <c r="AK94" i="1"/>
  <c r="E21" i="1"/>
  <c r="F21" i="1"/>
  <c r="G21" i="1"/>
  <c r="AK39" i="1"/>
  <c r="AL39" i="1"/>
  <c r="AM39" i="1"/>
  <c r="AN39" i="1"/>
  <c r="AO39" i="1"/>
  <c r="AP39" i="1"/>
  <c r="AQ39" i="1"/>
  <c r="AR39" i="1"/>
  <c r="AS39" i="1"/>
  <c r="AT39" i="1"/>
  <c r="AU39" i="1"/>
  <c r="AU57" i="1"/>
  <c r="AU75" i="1"/>
  <c r="AU93" i="1"/>
  <c r="AT57" i="1"/>
  <c r="AT75" i="1"/>
  <c r="AT93" i="1"/>
  <c r="AS57" i="1"/>
  <c r="AS75" i="1"/>
  <c r="AS93" i="1"/>
  <c r="AR57" i="1"/>
  <c r="AR75" i="1"/>
  <c r="AR93" i="1"/>
  <c r="AQ57" i="1"/>
  <c r="AQ75" i="1"/>
  <c r="AQ93" i="1"/>
  <c r="AP57" i="1"/>
  <c r="AP75" i="1"/>
  <c r="AP93" i="1"/>
  <c r="AO57" i="1"/>
  <c r="AO75" i="1"/>
  <c r="AO93" i="1"/>
  <c r="AN57" i="1"/>
  <c r="AN75" i="1"/>
  <c r="AN93" i="1"/>
  <c r="AM57" i="1"/>
  <c r="AM75" i="1"/>
  <c r="AM93" i="1"/>
  <c r="AL57" i="1"/>
  <c r="AL75" i="1"/>
  <c r="AL93" i="1"/>
  <c r="AK57" i="1"/>
  <c r="AK75" i="1"/>
  <c r="AK93" i="1"/>
  <c r="E20" i="1"/>
  <c r="F20" i="1"/>
  <c r="G20" i="1"/>
  <c r="AK38" i="1"/>
  <c r="AL38" i="1"/>
  <c r="AM38" i="1"/>
  <c r="AN38" i="1"/>
  <c r="AO38" i="1"/>
  <c r="AP38" i="1"/>
  <c r="AQ38" i="1"/>
  <c r="AR38" i="1"/>
  <c r="AS38" i="1"/>
  <c r="AT38" i="1"/>
  <c r="AU38" i="1"/>
  <c r="AU56" i="1"/>
  <c r="AU74" i="1"/>
  <c r="AU92" i="1"/>
  <c r="AT56" i="1"/>
  <c r="AT74" i="1"/>
  <c r="AT92" i="1"/>
  <c r="AS56" i="1"/>
  <c r="AS74" i="1"/>
  <c r="AS92" i="1"/>
  <c r="AR56" i="1"/>
  <c r="AR74" i="1"/>
  <c r="AR92" i="1"/>
  <c r="AQ56" i="1"/>
  <c r="AQ74" i="1"/>
  <c r="AQ92" i="1"/>
  <c r="AP56" i="1"/>
  <c r="AP74" i="1"/>
  <c r="AP92" i="1"/>
  <c r="AO56" i="1"/>
  <c r="AO74" i="1"/>
  <c r="AO92" i="1"/>
  <c r="AN56" i="1"/>
  <c r="AN74" i="1"/>
  <c r="AN92" i="1"/>
  <c r="AM56" i="1"/>
  <c r="AM74" i="1"/>
  <c r="AM92" i="1"/>
  <c r="AL56" i="1"/>
  <c r="AL74" i="1"/>
  <c r="AL92" i="1"/>
  <c r="AK56" i="1"/>
  <c r="AK74" i="1"/>
  <c r="AK92" i="1"/>
  <c r="E19" i="1"/>
  <c r="F19" i="1"/>
  <c r="G19" i="1"/>
  <c r="AK37" i="1"/>
  <c r="AL37" i="1"/>
  <c r="AM37" i="1"/>
  <c r="AN37" i="1"/>
  <c r="AO37" i="1"/>
  <c r="AP37" i="1"/>
  <c r="AQ37" i="1"/>
  <c r="AR37" i="1"/>
  <c r="AS37" i="1"/>
  <c r="AT37" i="1"/>
  <c r="AU37" i="1"/>
  <c r="AU55" i="1"/>
  <c r="AU73" i="1"/>
  <c r="AU91" i="1"/>
  <c r="AT55" i="1"/>
  <c r="AT73" i="1"/>
  <c r="AT91" i="1"/>
  <c r="AS55" i="1"/>
  <c r="AS73" i="1"/>
  <c r="AS91" i="1"/>
  <c r="AR55" i="1"/>
  <c r="AR73" i="1"/>
  <c r="AR91" i="1"/>
  <c r="AQ55" i="1"/>
  <c r="AQ73" i="1"/>
  <c r="AQ91" i="1"/>
  <c r="AP55" i="1"/>
  <c r="AP73" i="1"/>
  <c r="AP91" i="1"/>
  <c r="AO55" i="1"/>
  <c r="AO73" i="1"/>
  <c r="AO91" i="1"/>
  <c r="AN55" i="1"/>
  <c r="AN73" i="1"/>
  <c r="AN91" i="1"/>
  <c r="AM55" i="1"/>
  <c r="AM73" i="1"/>
  <c r="AM91" i="1"/>
  <c r="AL55" i="1"/>
  <c r="AL73" i="1"/>
  <c r="AL91" i="1"/>
  <c r="AK55" i="1"/>
  <c r="AK73" i="1"/>
  <c r="AK91" i="1"/>
  <c r="E18" i="1"/>
  <c r="F18" i="1"/>
  <c r="G18" i="1"/>
  <c r="AK36" i="1"/>
  <c r="AL36" i="1"/>
  <c r="AM36" i="1"/>
  <c r="AN36" i="1"/>
  <c r="AO36" i="1"/>
  <c r="AP36" i="1"/>
  <c r="AQ36" i="1"/>
  <c r="AR36" i="1"/>
  <c r="AS36" i="1"/>
  <c r="AT36" i="1"/>
  <c r="AU36" i="1"/>
  <c r="AU54" i="1"/>
  <c r="AU72" i="1"/>
  <c r="AU90" i="1"/>
  <c r="AT54" i="1"/>
  <c r="AT72" i="1"/>
  <c r="AT90" i="1"/>
  <c r="AS54" i="1"/>
  <c r="AS72" i="1"/>
  <c r="AS90" i="1"/>
  <c r="AR54" i="1"/>
  <c r="AR72" i="1"/>
  <c r="AR90" i="1"/>
  <c r="AQ54" i="1"/>
  <c r="AQ72" i="1"/>
  <c r="AQ90" i="1"/>
  <c r="AP54" i="1"/>
  <c r="AP72" i="1"/>
  <c r="AP90" i="1"/>
  <c r="AO54" i="1"/>
  <c r="AO72" i="1"/>
  <c r="AO90" i="1"/>
  <c r="AN54" i="1"/>
  <c r="AN72" i="1"/>
  <c r="AN90" i="1"/>
  <c r="AM54" i="1"/>
  <c r="AM72" i="1"/>
  <c r="AM90" i="1"/>
  <c r="AL54" i="1"/>
  <c r="AL72" i="1"/>
  <c r="AL90" i="1"/>
  <c r="AK54" i="1"/>
  <c r="AK72" i="1"/>
  <c r="AK90" i="1"/>
  <c r="E17" i="1"/>
  <c r="F17" i="1"/>
  <c r="G17" i="1"/>
  <c r="AK35" i="1"/>
  <c r="AL35" i="1"/>
  <c r="AM35" i="1"/>
  <c r="AN35" i="1"/>
  <c r="AO35" i="1"/>
  <c r="AP35" i="1"/>
  <c r="AQ35" i="1"/>
  <c r="AR35" i="1"/>
  <c r="AS35" i="1"/>
  <c r="AT35" i="1"/>
  <c r="AU35" i="1"/>
  <c r="AU53" i="1"/>
  <c r="AU71" i="1"/>
  <c r="AU89" i="1"/>
  <c r="AT53" i="1"/>
  <c r="AT71" i="1"/>
  <c r="AT89" i="1"/>
  <c r="AS53" i="1"/>
  <c r="AS71" i="1"/>
  <c r="AS89" i="1"/>
  <c r="AR53" i="1"/>
  <c r="AR71" i="1"/>
  <c r="AR89" i="1"/>
  <c r="AQ53" i="1"/>
  <c r="AQ71" i="1"/>
  <c r="AQ89" i="1"/>
  <c r="AP53" i="1"/>
  <c r="AP71" i="1"/>
  <c r="AP89" i="1"/>
  <c r="AO53" i="1"/>
  <c r="AO71" i="1"/>
  <c r="AO89" i="1"/>
  <c r="AN53" i="1"/>
  <c r="AN71" i="1"/>
  <c r="AN89" i="1"/>
  <c r="AM53" i="1"/>
  <c r="AM71" i="1"/>
  <c r="AM89" i="1"/>
  <c r="AL53" i="1"/>
  <c r="AL71" i="1"/>
  <c r="AL89" i="1"/>
  <c r="AK53" i="1"/>
  <c r="AK71" i="1"/>
  <c r="AK89" i="1"/>
  <c r="E16" i="1"/>
  <c r="F16" i="1"/>
  <c r="G16" i="1"/>
  <c r="AK34" i="1"/>
  <c r="AL34" i="1"/>
  <c r="AM34" i="1"/>
  <c r="AN34" i="1"/>
  <c r="AO34" i="1"/>
  <c r="AP34" i="1"/>
  <c r="AQ34" i="1"/>
  <c r="AR34" i="1"/>
  <c r="AS34" i="1"/>
  <c r="AT34" i="1"/>
  <c r="AU34" i="1"/>
  <c r="AU52" i="1"/>
  <c r="AU70" i="1"/>
  <c r="AU88" i="1"/>
  <c r="AT52" i="1"/>
  <c r="AT70" i="1"/>
  <c r="AT88" i="1"/>
  <c r="AS52" i="1"/>
  <c r="AS70" i="1"/>
  <c r="AS88" i="1"/>
  <c r="AR52" i="1"/>
  <c r="AR70" i="1"/>
  <c r="AR88" i="1"/>
  <c r="AQ52" i="1"/>
  <c r="AQ70" i="1"/>
  <c r="AQ88" i="1"/>
  <c r="AP52" i="1"/>
  <c r="AP70" i="1"/>
  <c r="AP88" i="1"/>
  <c r="AO52" i="1"/>
  <c r="AO70" i="1"/>
  <c r="AO88" i="1"/>
  <c r="AN52" i="1"/>
  <c r="AN70" i="1"/>
  <c r="AN88" i="1"/>
  <c r="AM52" i="1"/>
  <c r="AM70" i="1"/>
  <c r="AM88" i="1"/>
  <c r="AL52" i="1"/>
  <c r="AL70" i="1"/>
  <c r="AL88" i="1"/>
  <c r="AK52" i="1"/>
  <c r="AK70" i="1"/>
  <c r="AK88" i="1"/>
  <c r="E15" i="1"/>
  <c r="F15" i="1"/>
  <c r="G15" i="1"/>
  <c r="AK33" i="1"/>
  <c r="AL33" i="1"/>
  <c r="AM33" i="1"/>
  <c r="AN33" i="1"/>
  <c r="AO33" i="1"/>
  <c r="AP33" i="1"/>
  <c r="AQ33" i="1"/>
  <c r="AR33" i="1"/>
  <c r="AS33" i="1"/>
  <c r="AT33" i="1"/>
  <c r="AU33" i="1"/>
  <c r="AU51" i="1"/>
  <c r="AU69" i="1"/>
  <c r="AU87" i="1"/>
  <c r="AT51" i="1"/>
  <c r="AT69" i="1"/>
  <c r="AT87" i="1"/>
  <c r="AS51" i="1"/>
  <c r="AS69" i="1"/>
  <c r="AS87" i="1"/>
  <c r="AR51" i="1"/>
  <c r="AR69" i="1"/>
  <c r="AR87" i="1"/>
  <c r="AQ51" i="1"/>
  <c r="AQ69" i="1"/>
  <c r="AQ87" i="1"/>
  <c r="AP51" i="1"/>
  <c r="AP69" i="1"/>
  <c r="AP87" i="1"/>
  <c r="AO51" i="1"/>
  <c r="AO69" i="1"/>
  <c r="AO87" i="1"/>
  <c r="AN51" i="1"/>
  <c r="AN69" i="1"/>
  <c r="AN87" i="1"/>
  <c r="AM51" i="1"/>
  <c r="AM69" i="1"/>
  <c r="AM87" i="1"/>
  <c r="AL51" i="1"/>
  <c r="AL69" i="1"/>
  <c r="AL87" i="1"/>
  <c r="AK51" i="1"/>
  <c r="AK69" i="1"/>
  <c r="AK87" i="1"/>
  <c r="Z40" i="1"/>
  <c r="AA40" i="1"/>
  <c r="AB40" i="1"/>
  <c r="AC40" i="1"/>
  <c r="AD40" i="1"/>
  <c r="AE40" i="1"/>
  <c r="AF40" i="1"/>
  <c r="AG40" i="1"/>
  <c r="AH40" i="1"/>
  <c r="AI40" i="1"/>
  <c r="AJ40" i="1"/>
  <c r="AJ58" i="1"/>
  <c r="AJ76" i="1"/>
  <c r="AJ94" i="1"/>
  <c r="AI58" i="1"/>
  <c r="AI76" i="1"/>
  <c r="AI94" i="1"/>
  <c r="AH58" i="1"/>
  <c r="AH76" i="1"/>
  <c r="AH94" i="1"/>
  <c r="AG58" i="1"/>
  <c r="AG76" i="1"/>
  <c r="AG94" i="1"/>
  <c r="AF58" i="1"/>
  <c r="AF76" i="1"/>
  <c r="AF94" i="1"/>
  <c r="AE58" i="1"/>
  <c r="AE76" i="1"/>
  <c r="AE94" i="1"/>
  <c r="AD58" i="1"/>
  <c r="AD76" i="1"/>
  <c r="AD94" i="1"/>
  <c r="AC58" i="1"/>
  <c r="AC76" i="1"/>
  <c r="AC94" i="1"/>
  <c r="AB58" i="1"/>
  <c r="AB76" i="1"/>
  <c r="AB94" i="1"/>
  <c r="AA58" i="1"/>
  <c r="AA76" i="1"/>
  <c r="AA94" i="1"/>
  <c r="Z58" i="1"/>
  <c r="Z76" i="1"/>
  <c r="Z94" i="1"/>
  <c r="Z39" i="1"/>
  <c r="AA39" i="1"/>
  <c r="AB39" i="1"/>
  <c r="AC39" i="1"/>
  <c r="AD39" i="1"/>
  <c r="AE39" i="1"/>
  <c r="AF39" i="1"/>
  <c r="AG39" i="1"/>
  <c r="AH39" i="1"/>
  <c r="AI39" i="1"/>
  <c r="AJ39" i="1"/>
  <c r="AJ57" i="1"/>
  <c r="AJ75" i="1"/>
  <c r="AJ93" i="1"/>
  <c r="AI57" i="1"/>
  <c r="AI75" i="1"/>
  <c r="AI93" i="1"/>
  <c r="AH57" i="1"/>
  <c r="AH75" i="1"/>
  <c r="AH93" i="1"/>
  <c r="AG57" i="1"/>
  <c r="AG75" i="1"/>
  <c r="AG93" i="1"/>
  <c r="AF57" i="1"/>
  <c r="AF75" i="1"/>
  <c r="AF93" i="1"/>
  <c r="AE57" i="1"/>
  <c r="AE75" i="1"/>
  <c r="AE93" i="1"/>
  <c r="AD57" i="1"/>
  <c r="AD75" i="1"/>
  <c r="AD93" i="1"/>
  <c r="AC57" i="1"/>
  <c r="AC75" i="1"/>
  <c r="AC93" i="1"/>
  <c r="AB57" i="1"/>
  <c r="AB75" i="1"/>
  <c r="AB93" i="1"/>
  <c r="AA57" i="1"/>
  <c r="AA75" i="1"/>
  <c r="AA93" i="1"/>
  <c r="Z57" i="1"/>
  <c r="Z75" i="1"/>
  <c r="Z93" i="1"/>
  <c r="Z38" i="1"/>
  <c r="AA38" i="1"/>
  <c r="AB38" i="1"/>
  <c r="AC38" i="1"/>
  <c r="AD38" i="1"/>
  <c r="AE38" i="1"/>
  <c r="AF38" i="1"/>
  <c r="AG38" i="1"/>
  <c r="AH38" i="1"/>
  <c r="AI38" i="1"/>
  <c r="AJ38" i="1"/>
  <c r="AJ56" i="1"/>
  <c r="AJ74" i="1"/>
  <c r="AJ92" i="1"/>
  <c r="AI56" i="1"/>
  <c r="AI74" i="1"/>
  <c r="AI92" i="1"/>
  <c r="AH56" i="1"/>
  <c r="AH74" i="1"/>
  <c r="AH92" i="1"/>
  <c r="AG56" i="1"/>
  <c r="AG74" i="1"/>
  <c r="AG92" i="1"/>
  <c r="AF56" i="1"/>
  <c r="AF74" i="1"/>
  <c r="AF92" i="1"/>
  <c r="AE56" i="1"/>
  <c r="AE74" i="1"/>
  <c r="AE92" i="1"/>
  <c r="AD56" i="1"/>
  <c r="AD74" i="1"/>
  <c r="AD92" i="1"/>
  <c r="AC56" i="1"/>
  <c r="AC74" i="1"/>
  <c r="AC92" i="1"/>
  <c r="AB56" i="1"/>
  <c r="AB74" i="1"/>
  <c r="AB92" i="1"/>
  <c r="AA56" i="1"/>
  <c r="AA74" i="1"/>
  <c r="AA92" i="1"/>
  <c r="Z56" i="1"/>
  <c r="Z74" i="1"/>
  <c r="Z92" i="1"/>
  <c r="Z37" i="1"/>
  <c r="AA37" i="1"/>
  <c r="AB37" i="1"/>
  <c r="AC37" i="1"/>
  <c r="AD37" i="1"/>
  <c r="AE37" i="1"/>
  <c r="AF37" i="1"/>
  <c r="AG37" i="1"/>
  <c r="AH37" i="1"/>
  <c r="AI37" i="1"/>
  <c r="AJ37" i="1"/>
  <c r="AJ55" i="1"/>
  <c r="AJ73" i="1"/>
  <c r="AJ91" i="1"/>
  <c r="AI55" i="1"/>
  <c r="AI73" i="1"/>
  <c r="AI91" i="1"/>
  <c r="AH55" i="1"/>
  <c r="AH73" i="1"/>
  <c r="AH91" i="1"/>
  <c r="AG55" i="1"/>
  <c r="AG73" i="1"/>
  <c r="AG91" i="1"/>
  <c r="AF55" i="1"/>
  <c r="AF73" i="1"/>
  <c r="AF91" i="1"/>
  <c r="AE55" i="1"/>
  <c r="AE73" i="1"/>
  <c r="AE91" i="1"/>
  <c r="AD55" i="1"/>
  <c r="AD73" i="1"/>
  <c r="AD91" i="1"/>
  <c r="AC55" i="1"/>
  <c r="AC73" i="1"/>
  <c r="AC91" i="1"/>
  <c r="AB55" i="1"/>
  <c r="AB73" i="1"/>
  <c r="AB91" i="1"/>
  <c r="AA55" i="1"/>
  <c r="AA73" i="1"/>
  <c r="AA91" i="1"/>
  <c r="Z55" i="1"/>
  <c r="Z73" i="1"/>
  <c r="Z91" i="1"/>
  <c r="Z36" i="1"/>
  <c r="AA36" i="1"/>
  <c r="AB36" i="1"/>
  <c r="AC36" i="1"/>
  <c r="AD36" i="1"/>
  <c r="AE36" i="1"/>
  <c r="AF36" i="1"/>
  <c r="AG36" i="1"/>
  <c r="AH36" i="1"/>
  <c r="AI36" i="1"/>
  <c r="AJ36" i="1"/>
  <c r="AJ54" i="1"/>
  <c r="AJ72" i="1"/>
  <c r="AJ90" i="1"/>
  <c r="AI54" i="1"/>
  <c r="AI72" i="1"/>
  <c r="AI90" i="1"/>
  <c r="AH54" i="1"/>
  <c r="AH72" i="1"/>
  <c r="AH90" i="1"/>
  <c r="AG54" i="1"/>
  <c r="AG72" i="1"/>
  <c r="AG90" i="1"/>
  <c r="AF54" i="1"/>
  <c r="AF72" i="1"/>
  <c r="AF90" i="1"/>
  <c r="AE54" i="1"/>
  <c r="AE72" i="1"/>
  <c r="AE90" i="1"/>
  <c r="AD54" i="1"/>
  <c r="AD72" i="1"/>
  <c r="AD90" i="1"/>
  <c r="AC54" i="1"/>
  <c r="AC72" i="1"/>
  <c r="AC90" i="1"/>
  <c r="AB54" i="1"/>
  <c r="AB72" i="1"/>
  <c r="AB90" i="1"/>
  <c r="AA54" i="1"/>
  <c r="AA72" i="1"/>
  <c r="AA90" i="1"/>
  <c r="Z54" i="1"/>
  <c r="Z72" i="1"/>
  <c r="Z90" i="1"/>
  <c r="Z35" i="1"/>
  <c r="AA35" i="1"/>
  <c r="AB35" i="1"/>
  <c r="AC35" i="1"/>
  <c r="AD35" i="1"/>
  <c r="AE35" i="1"/>
  <c r="AF35" i="1"/>
  <c r="AG35" i="1"/>
  <c r="AH35" i="1"/>
  <c r="AI35" i="1"/>
  <c r="AJ35" i="1"/>
  <c r="AJ53" i="1"/>
  <c r="AJ71" i="1"/>
  <c r="AJ89" i="1"/>
  <c r="AI53" i="1"/>
  <c r="AI71" i="1"/>
  <c r="AI89" i="1"/>
  <c r="AH53" i="1"/>
  <c r="AH71" i="1"/>
  <c r="AH89" i="1"/>
  <c r="AG53" i="1"/>
  <c r="AG71" i="1"/>
  <c r="AG89" i="1"/>
  <c r="AF53" i="1"/>
  <c r="AF71" i="1"/>
  <c r="AF89" i="1"/>
  <c r="AE53" i="1"/>
  <c r="AE71" i="1"/>
  <c r="AE89" i="1"/>
  <c r="AD53" i="1"/>
  <c r="AD71" i="1"/>
  <c r="AD89" i="1"/>
  <c r="AC53" i="1"/>
  <c r="AC71" i="1"/>
  <c r="AC89" i="1"/>
  <c r="AB53" i="1"/>
  <c r="AB71" i="1"/>
  <c r="AB89" i="1"/>
  <c r="AA53" i="1"/>
  <c r="AA71" i="1"/>
  <c r="AA89" i="1"/>
  <c r="Z53" i="1"/>
  <c r="Z71" i="1"/>
  <c r="Z89" i="1"/>
  <c r="Z34" i="1"/>
  <c r="AA34" i="1"/>
  <c r="AB34" i="1"/>
  <c r="AC34" i="1"/>
  <c r="AD34" i="1"/>
  <c r="AE34" i="1"/>
  <c r="AF34" i="1"/>
  <c r="AG34" i="1"/>
  <c r="AH34" i="1"/>
  <c r="AI34" i="1"/>
  <c r="AJ34" i="1"/>
  <c r="AJ52" i="1"/>
  <c r="AJ70" i="1"/>
  <c r="AJ88" i="1"/>
  <c r="AI52" i="1"/>
  <c r="AI70" i="1"/>
  <c r="AI88" i="1"/>
  <c r="AH52" i="1"/>
  <c r="AH70" i="1"/>
  <c r="AH88" i="1"/>
  <c r="AG52" i="1"/>
  <c r="AG70" i="1"/>
  <c r="AG88" i="1"/>
  <c r="AF52" i="1"/>
  <c r="AF70" i="1"/>
  <c r="AF88" i="1"/>
  <c r="AE52" i="1"/>
  <c r="AE70" i="1"/>
  <c r="AE88" i="1"/>
  <c r="AD52" i="1"/>
  <c r="AD70" i="1"/>
  <c r="AD88" i="1"/>
  <c r="AC52" i="1"/>
  <c r="AC70" i="1"/>
  <c r="AC88" i="1"/>
  <c r="AB52" i="1"/>
  <c r="AB70" i="1"/>
  <c r="AB88" i="1"/>
  <c r="AA52" i="1"/>
  <c r="AA70" i="1"/>
  <c r="AA88" i="1"/>
  <c r="Z52" i="1"/>
  <c r="Z70" i="1"/>
  <c r="Z88" i="1"/>
  <c r="Z33" i="1"/>
  <c r="AA33" i="1"/>
  <c r="AB33" i="1"/>
  <c r="AC33" i="1"/>
  <c r="AD33" i="1"/>
  <c r="AE33" i="1"/>
  <c r="AF33" i="1"/>
  <c r="AG33" i="1"/>
  <c r="AH33" i="1"/>
  <c r="AI33" i="1"/>
  <c r="AJ33" i="1"/>
  <c r="AJ51" i="1"/>
  <c r="AJ69" i="1"/>
  <c r="AJ87" i="1"/>
  <c r="AI51" i="1"/>
  <c r="AI69" i="1"/>
  <c r="AI87" i="1"/>
  <c r="AH51" i="1"/>
  <c r="AH69" i="1"/>
  <c r="AH87" i="1"/>
  <c r="AG51" i="1"/>
  <c r="AG69" i="1"/>
  <c r="AG87" i="1"/>
  <c r="AF51" i="1"/>
  <c r="AF69" i="1"/>
  <c r="AF87" i="1"/>
  <c r="AE51" i="1"/>
  <c r="AE69" i="1"/>
  <c r="AE87" i="1"/>
  <c r="AD51" i="1"/>
  <c r="AD69" i="1"/>
  <c r="AD87" i="1"/>
  <c r="AC51" i="1"/>
  <c r="AC69" i="1"/>
  <c r="AC87" i="1"/>
  <c r="AB51" i="1"/>
  <c r="AB69" i="1"/>
  <c r="AB87" i="1"/>
  <c r="AA51" i="1"/>
  <c r="AA69" i="1"/>
  <c r="AA87" i="1"/>
  <c r="Z51" i="1"/>
  <c r="Z69" i="1"/>
  <c r="Z87" i="1"/>
  <c r="O40" i="1"/>
  <c r="P40" i="1"/>
  <c r="Q40" i="1"/>
  <c r="R40" i="1"/>
  <c r="S40" i="1"/>
  <c r="T40" i="1"/>
  <c r="U40" i="1"/>
  <c r="V40" i="1"/>
  <c r="W40" i="1"/>
  <c r="X40" i="1"/>
  <c r="Y40" i="1"/>
  <c r="Y58" i="1"/>
  <c r="Y76" i="1"/>
  <c r="Y94" i="1"/>
  <c r="X58" i="1"/>
  <c r="X76" i="1"/>
  <c r="X94" i="1"/>
  <c r="W58" i="1"/>
  <c r="W76" i="1"/>
  <c r="W94" i="1"/>
  <c r="V58" i="1"/>
  <c r="V76" i="1"/>
  <c r="V94" i="1"/>
  <c r="U58" i="1"/>
  <c r="U76" i="1"/>
  <c r="U94" i="1"/>
  <c r="T58" i="1"/>
  <c r="T76" i="1"/>
  <c r="T94" i="1"/>
  <c r="S58" i="1"/>
  <c r="S76" i="1"/>
  <c r="S94" i="1"/>
  <c r="R58" i="1"/>
  <c r="R76" i="1"/>
  <c r="R94" i="1"/>
  <c r="Q58" i="1"/>
  <c r="Q76" i="1"/>
  <c r="Q94" i="1"/>
  <c r="P58" i="1"/>
  <c r="P76" i="1"/>
  <c r="P94" i="1"/>
  <c r="O58" i="1"/>
  <c r="O76" i="1"/>
  <c r="O94" i="1"/>
  <c r="O39" i="1"/>
  <c r="P39" i="1"/>
  <c r="Q39" i="1"/>
  <c r="R39" i="1"/>
  <c r="S39" i="1"/>
  <c r="T39" i="1"/>
  <c r="U39" i="1"/>
  <c r="V39" i="1"/>
  <c r="W39" i="1"/>
  <c r="X39" i="1"/>
  <c r="Y39" i="1"/>
  <c r="Y57" i="1"/>
  <c r="Y75" i="1"/>
  <c r="Y93" i="1"/>
  <c r="X57" i="1"/>
  <c r="X75" i="1"/>
  <c r="X93" i="1"/>
  <c r="W57" i="1"/>
  <c r="W75" i="1"/>
  <c r="W93" i="1"/>
  <c r="V57" i="1"/>
  <c r="V75" i="1"/>
  <c r="V93" i="1"/>
  <c r="U57" i="1"/>
  <c r="U75" i="1"/>
  <c r="U93" i="1"/>
  <c r="T57" i="1"/>
  <c r="T75" i="1"/>
  <c r="T93" i="1"/>
  <c r="S57" i="1"/>
  <c r="S75" i="1"/>
  <c r="S93" i="1"/>
  <c r="R57" i="1"/>
  <c r="R75" i="1"/>
  <c r="R93" i="1"/>
  <c r="Q57" i="1"/>
  <c r="Q75" i="1"/>
  <c r="Q93" i="1"/>
  <c r="P57" i="1"/>
  <c r="P75" i="1"/>
  <c r="P93" i="1"/>
  <c r="O57" i="1"/>
  <c r="O75" i="1"/>
  <c r="O93" i="1"/>
  <c r="O38" i="1"/>
  <c r="P38" i="1"/>
  <c r="Q38" i="1"/>
  <c r="R38" i="1"/>
  <c r="S38" i="1"/>
  <c r="T38" i="1"/>
  <c r="U38" i="1"/>
  <c r="V38" i="1"/>
  <c r="W38" i="1"/>
  <c r="X38" i="1"/>
  <c r="Y38" i="1"/>
  <c r="Y56" i="1"/>
  <c r="Y74" i="1"/>
  <c r="Y92" i="1"/>
  <c r="X56" i="1"/>
  <c r="X74" i="1"/>
  <c r="X92" i="1"/>
  <c r="W56" i="1"/>
  <c r="W74" i="1"/>
  <c r="W92" i="1"/>
  <c r="V56" i="1"/>
  <c r="V74" i="1"/>
  <c r="V92" i="1"/>
  <c r="U56" i="1"/>
  <c r="U74" i="1"/>
  <c r="U92" i="1"/>
  <c r="T56" i="1"/>
  <c r="T74" i="1"/>
  <c r="T92" i="1"/>
  <c r="S56" i="1"/>
  <c r="S74" i="1"/>
  <c r="S92" i="1"/>
  <c r="R56" i="1"/>
  <c r="R74" i="1"/>
  <c r="R92" i="1"/>
  <c r="Q56" i="1"/>
  <c r="Q74" i="1"/>
  <c r="Q92" i="1"/>
  <c r="P56" i="1"/>
  <c r="P74" i="1"/>
  <c r="P92" i="1"/>
  <c r="O56" i="1"/>
  <c r="O74" i="1"/>
  <c r="O92" i="1"/>
  <c r="O37" i="1"/>
  <c r="P37" i="1"/>
  <c r="Q37" i="1"/>
  <c r="R37" i="1"/>
  <c r="S37" i="1"/>
  <c r="T37" i="1"/>
  <c r="U37" i="1"/>
  <c r="V37" i="1"/>
  <c r="W37" i="1"/>
  <c r="X37" i="1"/>
  <c r="Y37" i="1"/>
  <c r="Y55" i="1"/>
  <c r="Y73" i="1"/>
  <c r="Y91" i="1"/>
  <c r="X55" i="1"/>
  <c r="X73" i="1"/>
  <c r="X91" i="1"/>
  <c r="W55" i="1"/>
  <c r="W73" i="1"/>
  <c r="W91" i="1"/>
  <c r="V55" i="1"/>
  <c r="V73" i="1"/>
  <c r="V91" i="1"/>
  <c r="U55" i="1"/>
  <c r="U73" i="1"/>
  <c r="U91" i="1"/>
  <c r="T55" i="1"/>
  <c r="T73" i="1"/>
  <c r="T91" i="1"/>
  <c r="S55" i="1"/>
  <c r="S73" i="1"/>
  <c r="S91" i="1"/>
  <c r="R55" i="1"/>
  <c r="R73" i="1"/>
  <c r="R91" i="1"/>
  <c r="Q55" i="1"/>
  <c r="Q73" i="1"/>
  <c r="Q91" i="1"/>
  <c r="P55" i="1"/>
  <c r="P73" i="1"/>
  <c r="P91" i="1"/>
  <c r="O55" i="1"/>
  <c r="O73" i="1"/>
  <c r="O91" i="1"/>
  <c r="O36" i="1"/>
  <c r="P36" i="1"/>
  <c r="Q36" i="1"/>
  <c r="R36" i="1"/>
  <c r="S36" i="1"/>
  <c r="T36" i="1"/>
  <c r="U36" i="1"/>
  <c r="V36" i="1"/>
  <c r="W36" i="1"/>
  <c r="X36" i="1"/>
  <c r="Y36" i="1"/>
  <c r="Y54" i="1"/>
  <c r="Y72" i="1"/>
  <c r="Y90" i="1"/>
  <c r="X54" i="1"/>
  <c r="X72" i="1"/>
  <c r="X90" i="1"/>
  <c r="W54" i="1"/>
  <c r="W72" i="1"/>
  <c r="W90" i="1"/>
  <c r="V54" i="1"/>
  <c r="V72" i="1"/>
  <c r="V90" i="1"/>
  <c r="U54" i="1"/>
  <c r="U72" i="1"/>
  <c r="U90" i="1"/>
  <c r="T54" i="1"/>
  <c r="T72" i="1"/>
  <c r="T90" i="1"/>
  <c r="S54" i="1"/>
  <c r="S72" i="1"/>
  <c r="S90" i="1"/>
  <c r="R54" i="1"/>
  <c r="R72" i="1"/>
  <c r="R90" i="1"/>
  <c r="Q54" i="1"/>
  <c r="Q72" i="1"/>
  <c r="Q90" i="1"/>
  <c r="P54" i="1"/>
  <c r="P72" i="1"/>
  <c r="P90" i="1"/>
  <c r="O54" i="1"/>
  <c r="O72" i="1"/>
  <c r="O90" i="1"/>
  <c r="O35" i="1"/>
  <c r="P35" i="1"/>
  <c r="Q35" i="1"/>
  <c r="R35" i="1"/>
  <c r="S35" i="1"/>
  <c r="T35" i="1"/>
  <c r="U35" i="1"/>
  <c r="V35" i="1"/>
  <c r="W35" i="1"/>
  <c r="X35" i="1"/>
  <c r="Y35" i="1"/>
  <c r="Y53" i="1"/>
  <c r="Y71" i="1"/>
  <c r="Y89" i="1"/>
  <c r="X53" i="1"/>
  <c r="X71" i="1"/>
  <c r="X89" i="1"/>
  <c r="W53" i="1"/>
  <c r="W71" i="1"/>
  <c r="W89" i="1"/>
  <c r="V53" i="1"/>
  <c r="V71" i="1"/>
  <c r="V89" i="1"/>
  <c r="U53" i="1"/>
  <c r="U71" i="1"/>
  <c r="U89" i="1"/>
  <c r="T53" i="1"/>
  <c r="T71" i="1"/>
  <c r="T89" i="1"/>
  <c r="S53" i="1"/>
  <c r="S71" i="1"/>
  <c r="S89" i="1"/>
  <c r="R53" i="1"/>
  <c r="R71" i="1"/>
  <c r="R89" i="1"/>
  <c r="Q53" i="1"/>
  <c r="Q71" i="1"/>
  <c r="Q89" i="1"/>
  <c r="P53" i="1"/>
  <c r="P71" i="1"/>
  <c r="P89" i="1"/>
  <c r="O53" i="1"/>
  <c r="O71" i="1"/>
  <c r="O89" i="1"/>
  <c r="O34" i="1"/>
  <c r="P34" i="1"/>
  <c r="Q34" i="1"/>
  <c r="R34" i="1"/>
  <c r="S34" i="1"/>
  <c r="T34" i="1"/>
  <c r="U34" i="1"/>
  <c r="V34" i="1"/>
  <c r="W34" i="1"/>
  <c r="X34" i="1"/>
  <c r="Y34" i="1"/>
  <c r="Y52" i="1"/>
  <c r="Y70" i="1"/>
  <c r="Y88" i="1"/>
  <c r="X52" i="1"/>
  <c r="X70" i="1"/>
  <c r="X88" i="1"/>
  <c r="W52" i="1"/>
  <c r="W70" i="1"/>
  <c r="W88" i="1"/>
  <c r="V52" i="1"/>
  <c r="V70" i="1"/>
  <c r="V88" i="1"/>
  <c r="U52" i="1"/>
  <c r="U70" i="1"/>
  <c r="U88" i="1"/>
  <c r="T52" i="1"/>
  <c r="T70" i="1"/>
  <c r="T88" i="1"/>
  <c r="S52" i="1"/>
  <c r="S70" i="1"/>
  <c r="S88" i="1"/>
  <c r="R52" i="1"/>
  <c r="R70" i="1"/>
  <c r="R88" i="1"/>
  <c r="Q52" i="1"/>
  <c r="Q70" i="1"/>
  <c r="Q88" i="1"/>
  <c r="P52" i="1"/>
  <c r="P70" i="1"/>
  <c r="P88" i="1"/>
  <c r="O52" i="1"/>
  <c r="O70" i="1"/>
  <c r="O88" i="1"/>
  <c r="O33" i="1"/>
  <c r="P33" i="1"/>
  <c r="Q33" i="1"/>
  <c r="R33" i="1"/>
  <c r="S33" i="1"/>
  <c r="T33" i="1"/>
  <c r="U33" i="1"/>
  <c r="V33" i="1"/>
  <c r="W33" i="1"/>
  <c r="X33" i="1"/>
  <c r="Y33" i="1"/>
  <c r="Y51" i="1"/>
  <c r="Y69" i="1"/>
  <c r="Y87" i="1"/>
  <c r="X51" i="1"/>
  <c r="X69" i="1"/>
  <c r="X87" i="1"/>
  <c r="W51" i="1"/>
  <c r="W69" i="1"/>
  <c r="W87" i="1"/>
  <c r="V51" i="1"/>
  <c r="V69" i="1"/>
  <c r="V87" i="1"/>
  <c r="U51" i="1"/>
  <c r="U69" i="1"/>
  <c r="U87" i="1"/>
  <c r="T51" i="1"/>
  <c r="T69" i="1"/>
  <c r="T87" i="1"/>
  <c r="S51" i="1"/>
  <c r="S69" i="1"/>
  <c r="S87" i="1"/>
  <c r="R51" i="1"/>
  <c r="R69" i="1"/>
  <c r="R87" i="1"/>
  <c r="Q51" i="1"/>
  <c r="Q69" i="1"/>
  <c r="Q87" i="1"/>
  <c r="P51" i="1"/>
  <c r="P69" i="1"/>
  <c r="P87" i="1"/>
  <c r="O51" i="1"/>
  <c r="O69" i="1"/>
  <c r="O87" i="1"/>
  <c r="G23" i="5"/>
  <c r="G22" i="5"/>
  <c r="G21" i="5"/>
  <c r="G20" i="5"/>
  <c r="G19" i="5"/>
  <c r="G18" i="5"/>
  <c r="G17" i="5"/>
  <c r="G16" i="5"/>
  <c r="A39" i="5"/>
  <c r="A38" i="5"/>
  <c r="A37" i="5"/>
  <c r="A36" i="5"/>
  <c r="A35" i="5"/>
  <c r="A34" i="5"/>
  <c r="A33" i="5"/>
  <c r="A32" i="5"/>
  <c r="A31" i="5"/>
  <c r="B39" i="5"/>
  <c r="B38" i="5"/>
  <c r="B53" i="5"/>
  <c r="B37" i="5"/>
  <c r="B36" i="5"/>
  <c r="B35" i="5"/>
  <c r="B50" i="5"/>
  <c r="B34" i="5"/>
  <c r="B49" i="5"/>
  <c r="B33" i="5"/>
  <c r="B32" i="5"/>
  <c r="B31" i="5"/>
  <c r="B46" i="5"/>
  <c r="B54" i="5"/>
  <c r="B52" i="5"/>
  <c r="B51" i="5"/>
  <c r="B48" i="5"/>
  <c r="B47" i="5"/>
  <c r="H41" i="5"/>
  <c r="K41" i="5"/>
  <c r="G41" i="5"/>
  <c r="J41" i="5"/>
  <c r="F41" i="5"/>
  <c r="I41" i="5"/>
  <c r="K544" i="1"/>
  <c r="C544" i="1"/>
  <c r="K543" i="1"/>
  <c r="C543" i="1"/>
  <c r="K542" i="1"/>
  <c r="C542" i="1"/>
  <c r="K541" i="1"/>
  <c r="C541" i="1"/>
  <c r="K540" i="1"/>
  <c r="C540" i="1"/>
  <c r="K539" i="1"/>
  <c r="C539" i="1"/>
  <c r="K538" i="1"/>
  <c r="C538" i="1"/>
  <c r="K537" i="1"/>
  <c r="C537" i="1"/>
  <c r="K536" i="1"/>
  <c r="C536" i="1"/>
  <c r="A22" i="5"/>
  <c r="A23" i="5"/>
  <c r="A16" i="5"/>
  <c r="A17" i="5"/>
  <c r="A18" i="5"/>
  <c r="A19" i="5"/>
  <c r="A20" i="5"/>
  <c r="A20" i="1"/>
  <c r="A14" i="1"/>
  <c r="A201" i="1"/>
  <c r="A536" i="1"/>
  <c r="A207" i="1"/>
  <c r="A542" i="1"/>
  <c r="A219" i="1"/>
  <c r="A74" i="1"/>
  <c r="A146" i="1"/>
  <c r="A225" i="1"/>
  <c r="A86" i="1"/>
  <c r="A237" i="1"/>
  <c r="A92" i="1"/>
  <c r="A164" i="1"/>
  <c r="F151" i="1"/>
  <c r="A243" i="1"/>
  <c r="A158" i="1"/>
  <c r="F150" i="1"/>
  <c r="A32" i="1"/>
  <c r="A104" i="1"/>
  <c r="A183" i="1"/>
  <c r="A518" i="1"/>
  <c r="A68" i="1"/>
  <c r="A140" i="1"/>
  <c r="A38" i="1"/>
  <c r="A110" i="1"/>
  <c r="A189" i="1"/>
  <c r="A524" i="1"/>
  <c r="A50" i="1"/>
  <c r="A122" i="1"/>
  <c r="A56" i="1"/>
  <c r="A128" i="1"/>
  <c r="CQ524" i="1"/>
  <c r="N524" i="1"/>
  <c r="BS524" i="1"/>
  <c r="AY524" i="1"/>
  <c r="AE524" i="1"/>
  <c r="CQ518" i="1"/>
  <c r="N518" i="1"/>
  <c r="AE518" i="1"/>
  <c r="BS518" i="1"/>
  <c r="AY518" i="1"/>
  <c r="CR516" i="1"/>
  <c r="BT516" i="1"/>
  <c r="AZ516" i="1"/>
  <c r="AF516" i="1"/>
  <c r="O516" i="1"/>
  <c r="K54" i="5"/>
  <c r="J54" i="5"/>
  <c r="I54" i="5"/>
  <c r="H54" i="5"/>
  <c r="G54" i="5"/>
  <c r="F54" i="5"/>
  <c r="E54" i="5"/>
  <c r="D54" i="5"/>
  <c r="C54" i="5"/>
  <c r="K53" i="5"/>
  <c r="J53" i="5"/>
  <c r="I53" i="5"/>
  <c r="H53" i="5"/>
  <c r="G53" i="5"/>
  <c r="F53" i="5"/>
  <c r="E53" i="5"/>
  <c r="D53" i="5"/>
  <c r="C53" i="5"/>
  <c r="K52" i="5"/>
  <c r="J52" i="5"/>
  <c r="I52" i="5"/>
  <c r="H52" i="5"/>
  <c r="G52" i="5"/>
  <c r="F52" i="5"/>
  <c r="E52" i="5"/>
  <c r="D52" i="5"/>
  <c r="C52" i="5"/>
  <c r="K51" i="5"/>
  <c r="J51" i="5"/>
  <c r="I51" i="5"/>
  <c r="H51" i="5"/>
  <c r="G51" i="5"/>
  <c r="F51" i="5"/>
  <c r="E51" i="5"/>
  <c r="D51" i="5"/>
  <c r="C51" i="5"/>
  <c r="K50" i="5"/>
  <c r="J50" i="5"/>
  <c r="I50" i="5"/>
  <c r="H50" i="5"/>
  <c r="G50" i="5"/>
  <c r="F50" i="5"/>
  <c r="E50" i="5"/>
  <c r="D50" i="5"/>
  <c r="C50" i="5"/>
  <c r="K49" i="5"/>
  <c r="J49" i="5"/>
  <c r="I49" i="5"/>
  <c r="H49" i="5"/>
  <c r="G49" i="5"/>
  <c r="F49" i="5"/>
  <c r="E49" i="5"/>
  <c r="D49" i="5"/>
  <c r="C49" i="5"/>
  <c r="K48" i="5"/>
  <c r="J48" i="5"/>
  <c r="I48" i="5"/>
  <c r="H48" i="5"/>
  <c r="G48" i="5"/>
  <c r="F48" i="5"/>
  <c r="E48" i="5"/>
  <c r="D48" i="5"/>
  <c r="C48" i="5"/>
  <c r="K47" i="5"/>
  <c r="J47" i="5"/>
  <c r="I47" i="5"/>
  <c r="H47" i="5"/>
  <c r="G47" i="5"/>
  <c r="F47" i="5"/>
  <c r="E47" i="5"/>
  <c r="D47" i="5"/>
  <c r="C47" i="5"/>
  <c r="K46" i="5"/>
  <c r="J46" i="5"/>
  <c r="I46" i="5"/>
  <c r="H46" i="5"/>
  <c r="G46" i="5"/>
  <c r="F46" i="5"/>
  <c r="E46" i="5"/>
  <c r="D46" i="5"/>
  <c r="C46" i="5"/>
  <c r="J22" i="1"/>
  <c r="K22" i="1"/>
  <c r="L22" i="1"/>
  <c r="M22" i="1"/>
  <c r="N22" i="1"/>
  <c r="O22" i="1"/>
  <c r="P22" i="1"/>
  <c r="Q22" i="1"/>
  <c r="R22" i="1"/>
  <c r="S22" i="1"/>
  <c r="J21" i="1"/>
  <c r="K21" i="1"/>
  <c r="L21" i="1"/>
  <c r="M21" i="1"/>
  <c r="N21" i="1"/>
  <c r="O21" i="1"/>
  <c r="P21" i="1"/>
  <c r="Q21" i="1"/>
  <c r="R21" i="1"/>
  <c r="S21" i="1"/>
  <c r="J20" i="1"/>
  <c r="K20" i="1"/>
  <c r="L20" i="1"/>
  <c r="M20" i="1"/>
  <c r="N20" i="1"/>
  <c r="O20" i="1"/>
  <c r="P20" i="1"/>
  <c r="Q20" i="1"/>
  <c r="R20" i="1"/>
  <c r="S20" i="1"/>
  <c r="J19" i="1"/>
  <c r="K19" i="1"/>
  <c r="L19" i="1"/>
  <c r="M19" i="1"/>
  <c r="N19" i="1"/>
  <c r="O19" i="1"/>
  <c r="P19" i="1"/>
  <c r="Q19" i="1"/>
  <c r="R19" i="1"/>
  <c r="S19" i="1"/>
  <c r="J18" i="1"/>
  <c r="K18" i="1"/>
  <c r="L18" i="1"/>
  <c r="M18" i="1"/>
  <c r="N18" i="1"/>
  <c r="O18" i="1"/>
  <c r="P18" i="1"/>
  <c r="Q18" i="1"/>
  <c r="R18" i="1"/>
  <c r="S18" i="1"/>
  <c r="J17" i="1"/>
  <c r="K17" i="1"/>
  <c r="L17" i="1"/>
  <c r="M17" i="1"/>
  <c r="N17" i="1"/>
  <c r="O17" i="1"/>
  <c r="P17" i="1"/>
  <c r="Q17" i="1"/>
  <c r="R17" i="1"/>
  <c r="S17" i="1"/>
  <c r="J16" i="1"/>
  <c r="K16" i="1"/>
  <c r="L16" i="1"/>
  <c r="M16" i="1"/>
  <c r="N16" i="1"/>
  <c r="O16" i="1"/>
  <c r="P16" i="1"/>
  <c r="Q16" i="1"/>
  <c r="R16" i="1"/>
  <c r="S16" i="1"/>
  <c r="J15" i="1"/>
  <c r="K15" i="1"/>
  <c r="L15" i="1"/>
  <c r="M15" i="1"/>
  <c r="N15" i="1"/>
  <c r="O15" i="1"/>
  <c r="P15" i="1"/>
  <c r="Q15" i="1"/>
  <c r="R15" i="1"/>
  <c r="S15" i="1"/>
  <c r="J14" i="1"/>
  <c r="K14" i="1"/>
  <c r="L14" i="1"/>
  <c r="M14" i="1"/>
  <c r="N14" i="1"/>
  <c r="O14" i="1"/>
  <c r="P14" i="1"/>
  <c r="Q14" i="1"/>
  <c r="R14" i="1"/>
  <c r="S14" i="1"/>
  <c r="E14" i="1"/>
  <c r="E539" i="1"/>
  <c r="E541" i="1"/>
  <c r="E540" i="1"/>
  <c r="E537" i="1"/>
  <c r="E538" i="1"/>
  <c r="F14" i="1"/>
  <c r="Z32" i="1"/>
  <c r="E536" i="1"/>
  <c r="O32" i="1"/>
  <c r="I540" i="1"/>
  <c r="G540" i="1"/>
  <c r="I541" i="1"/>
  <c r="G541" i="1"/>
  <c r="I537" i="1"/>
  <c r="G537" i="1"/>
  <c r="G14" i="1"/>
  <c r="G536" i="1"/>
  <c r="I538" i="1"/>
  <c r="G538" i="1"/>
  <c r="I539" i="1"/>
  <c r="G539" i="1"/>
  <c r="F175" i="1"/>
  <c r="E175" i="1"/>
  <c r="D175" i="1"/>
  <c r="F174" i="1"/>
  <c r="E174" i="1"/>
  <c r="D174" i="1"/>
  <c r="D172" i="1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H39" i="5"/>
  <c r="G39" i="5"/>
  <c r="F39" i="5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I536" i="1"/>
  <c r="AK32" i="1"/>
  <c r="C519" i="1"/>
  <c r="C520" i="1"/>
  <c r="C521" i="1"/>
  <c r="C522" i="1"/>
  <c r="C523" i="1"/>
  <c r="C518" i="1"/>
  <c r="C524" i="1"/>
  <c r="C526" i="1"/>
  <c r="C525" i="1"/>
  <c r="A54" i="5"/>
  <c r="A53" i="5"/>
  <c r="A52" i="5"/>
  <c r="A51" i="5"/>
  <c r="A50" i="5"/>
  <c r="A49" i="5"/>
  <c r="A48" i="5"/>
  <c r="A47" i="5"/>
  <c r="A46" i="5"/>
  <c r="D524" i="1"/>
  <c r="D521" i="1"/>
  <c r="D522" i="1"/>
  <c r="D518" i="1"/>
  <c r="D520" i="1"/>
  <c r="D526" i="1"/>
  <c r="D525" i="1"/>
  <c r="D523" i="1"/>
  <c r="D519" i="1"/>
  <c r="E523" i="1"/>
  <c r="E518" i="1"/>
  <c r="E525" i="1"/>
  <c r="E522" i="1"/>
  <c r="E526" i="1"/>
  <c r="E521" i="1"/>
  <c r="E519" i="1"/>
  <c r="E520" i="1"/>
  <c r="E524" i="1"/>
  <c r="B124" i="1"/>
  <c r="B142" i="1"/>
  <c r="B160" i="1"/>
  <c r="B88" i="1"/>
  <c r="B125" i="1"/>
  <c r="B143" i="1"/>
  <c r="B161" i="1"/>
  <c r="B89" i="1"/>
  <c r="B126" i="1"/>
  <c r="B144" i="1"/>
  <c r="B162" i="1"/>
  <c r="B90" i="1"/>
  <c r="B123" i="1"/>
  <c r="B141" i="1"/>
  <c r="B159" i="1"/>
  <c r="B87" i="1"/>
  <c r="B127" i="1"/>
  <c r="B145" i="1"/>
  <c r="B163" i="1"/>
  <c r="B91" i="1"/>
  <c r="B128" i="1"/>
  <c r="B146" i="1"/>
  <c r="B164" i="1"/>
  <c r="B92" i="1"/>
  <c r="B129" i="1"/>
  <c r="B147" i="1"/>
  <c r="B165" i="1"/>
  <c r="B93" i="1"/>
  <c r="B122" i="1"/>
  <c r="B140" i="1"/>
  <c r="B158" i="1"/>
  <c r="B86" i="1"/>
  <c r="B130" i="1"/>
  <c r="B148" i="1"/>
  <c r="B166" i="1"/>
  <c r="B94" i="1"/>
  <c r="B184" i="1"/>
  <c r="B202" i="1"/>
  <c r="B220" i="1"/>
  <c r="B238" i="1"/>
  <c r="B519" i="1"/>
  <c r="B186" i="1"/>
  <c r="B204" i="1"/>
  <c r="B222" i="1"/>
  <c r="B240" i="1"/>
  <c r="B521" i="1"/>
  <c r="B187" i="1"/>
  <c r="B205" i="1"/>
  <c r="B223" i="1"/>
  <c r="B241" i="1"/>
  <c r="B522" i="1"/>
  <c r="B188" i="1"/>
  <c r="B206" i="1"/>
  <c r="B224" i="1"/>
  <c r="B242" i="1"/>
  <c r="B523" i="1"/>
  <c r="B190" i="1"/>
  <c r="B208" i="1"/>
  <c r="B226" i="1"/>
  <c r="B244" i="1"/>
  <c r="B525" i="1"/>
  <c r="B183" i="1"/>
  <c r="B201" i="1"/>
  <c r="B219" i="1"/>
  <c r="B237" i="1"/>
  <c r="B518" i="1"/>
  <c r="B191" i="1"/>
  <c r="B209" i="1"/>
  <c r="B227" i="1"/>
  <c r="B245" i="1"/>
  <c r="B526" i="1"/>
  <c r="B185" i="1"/>
  <c r="B203" i="1"/>
  <c r="B221" i="1"/>
  <c r="B239" i="1"/>
  <c r="B520" i="1"/>
  <c r="B189" i="1"/>
  <c r="B207" i="1"/>
  <c r="B225" i="1"/>
  <c r="B243" i="1"/>
  <c r="B524" i="1"/>
  <c r="E542" i="1"/>
  <c r="O523" i="1"/>
  <c r="CR523" i="1"/>
  <c r="B541" i="1"/>
  <c r="E543" i="1"/>
  <c r="O525" i="1"/>
  <c r="CR525" i="1"/>
  <c r="B543" i="1"/>
  <c r="O522" i="1"/>
  <c r="AF522" i="1"/>
  <c r="AZ522" i="1"/>
  <c r="BT522" i="1"/>
  <c r="B540" i="1"/>
  <c r="E544" i="1"/>
  <c r="O521" i="1"/>
  <c r="CR521" i="1"/>
  <c r="B539" i="1"/>
  <c r="O524" i="1"/>
  <c r="CR524" i="1"/>
  <c r="B542" i="1"/>
  <c r="O519" i="1"/>
  <c r="CR519" i="1"/>
  <c r="B537" i="1"/>
  <c r="O520" i="1"/>
  <c r="CR520" i="1"/>
  <c r="B538" i="1"/>
  <c r="O526" i="1"/>
  <c r="CR526" i="1"/>
  <c r="B544" i="1"/>
  <c r="O518" i="1"/>
  <c r="CR518" i="1"/>
  <c r="B536" i="1"/>
  <c r="CR522" i="1"/>
  <c r="F520" i="1"/>
  <c r="F522" i="1"/>
  <c r="F519" i="1"/>
  <c r="F525" i="1"/>
  <c r="F521" i="1"/>
  <c r="F518" i="1"/>
  <c r="F524" i="1"/>
  <c r="F526" i="1"/>
  <c r="F523" i="1"/>
  <c r="AV32" i="1"/>
  <c r="D32" i="1"/>
  <c r="AA32" i="1"/>
  <c r="D40" i="1"/>
  <c r="D58" i="1"/>
  <c r="D76" i="1"/>
  <c r="D39" i="1"/>
  <c r="D57" i="1"/>
  <c r="D75" i="1"/>
  <c r="D38" i="1"/>
  <c r="D56" i="1"/>
  <c r="D74" i="1"/>
  <c r="D37" i="1"/>
  <c r="D55" i="1"/>
  <c r="D73" i="1"/>
  <c r="D36" i="1"/>
  <c r="D54" i="1"/>
  <c r="D72" i="1"/>
  <c r="D35" i="1"/>
  <c r="D53" i="1"/>
  <c r="D71" i="1"/>
  <c r="D34" i="1"/>
  <c r="D52" i="1"/>
  <c r="D70" i="1"/>
  <c r="D33" i="1"/>
  <c r="D51" i="1"/>
  <c r="D69" i="1"/>
  <c r="AF526" i="1"/>
  <c r="AZ526" i="1"/>
  <c r="BT526" i="1"/>
  <c r="AF519" i="1"/>
  <c r="AZ519" i="1"/>
  <c r="BT519" i="1"/>
  <c r="AF521" i="1"/>
  <c r="AZ521" i="1"/>
  <c r="BT521" i="1"/>
  <c r="AF518" i="1"/>
  <c r="AZ518" i="1"/>
  <c r="BT518" i="1"/>
  <c r="AF525" i="1"/>
  <c r="AZ525" i="1"/>
  <c r="BT525" i="1"/>
  <c r="AF524" i="1"/>
  <c r="AZ524" i="1"/>
  <c r="BT524" i="1"/>
  <c r="AF520" i="1"/>
  <c r="AZ520" i="1"/>
  <c r="BT520" i="1"/>
  <c r="G543" i="1"/>
  <c r="G544" i="1"/>
  <c r="AF523" i="1"/>
  <c r="AZ523" i="1"/>
  <c r="BT523" i="1"/>
  <c r="G542" i="1"/>
  <c r="G526" i="1"/>
  <c r="G525" i="1"/>
  <c r="G524" i="1"/>
  <c r="G519" i="1"/>
  <c r="D158" i="1"/>
  <c r="G518" i="1"/>
  <c r="G522" i="1"/>
  <c r="G523" i="1"/>
  <c r="G521" i="1"/>
  <c r="G520" i="1"/>
  <c r="AV165" i="1"/>
  <c r="AV226" i="1"/>
  <c r="O166" i="1"/>
  <c r="O227" i="1"/>
  <c r="Z166" i="1"/>
  <c r="Z227" i="1"/>
  <c r="AV158" i="1"/>
  <c r="D165" i="1"/>
  <c r="D226" i="1"/>
  <c r="D88" i="1"/>
  <c r="D142" i="1"/>
  <c r="D203" i="1"/>
  <c r="AV166" i="1"/>
  <c r="AV227" i="1"/>
  <c r="O164" i="1"/>
  <c r="O225" i="1"/>
  <c r="D89" i="1"/>
  <c r="D143" i="1"/>
  <c r="D204" i="1"/>
  <c r="D93" i="1"/>
  <c r="D147" i="1"/>
  <c r="D208" i="1"/>
  <c r="Z165" i="1"/>
  <c r="Z226" i="1"/>
  <c r="Z164" i="1"/>
  <c r="Z225" i="1"/>
  <c r="D166" i="1"/>
  <c r="D227" i="1"/>
  <c r="E32" i="1"/>
  <c r="E50" i="1"/>
  <c r="E68" i="1"/>
  <c r="E37" i="1"/>
  <c r="E55" i="1"/>
  <c r="E73" i="1"/>
  <c r="O50" i="1"/>
  <c r="O158" i="1"/>
  <c r="O165" i="1"/>
  <c r="O226" i="1"/>
  <c r="AV164" i="1"/>
  <c r="AV225" i="1"/>
  <c r="E33" i="1"/>
  <c r="E51" i="1"/>
  <c r="E69" i="1"/>
  <c r="D164" i="1"/>
  <c r="D225" i="1"/>
  <c r="E39" i="1"/>
  <c r="E57" i="1"/>
  <c r="E75" i="1"/>
  <c r="E93" i="1"/>
  <c r="D90" i="1"/>
  <c r="D144" i="1"/>
  <c r="D205" i="1"/>
  <c r="D91" i="1"/>
  <c r="D145" i="1"/>
  <c r="D206" i="1"/>
  <c r="D92" i="1"/>
  <c r="D146" i="1"/>
  <c r="D207" i="1"/>
  <c r="E38" i="1"/>
  <c r="E56" i="1"/>
  <c r="E74" i="1"/>
  <c r="E40" i="1"/>
  <c r="E58" i="1"/>
  <c r="E76" i="1"/>
  <c r="AW32" i="1"/>
  <c r="D94" i="1"/>
  <c r="D148" i="1"/>
  <c r="D209" i="1"/>
  <c r="E36" i="1"/>
  <c r="E54" i="1"/>
  <c r="E72" i="1"/>
  <c r="D87" i="1"/>
  <c r="D141" i="1"/>
  <c r="D202" i="1"/>
  <c r="E35" i="1"/>
  <c r="E53" i="1"/>
  <c r="E71" i="1"/>
  <c r="E34" i="1"/>
  <c r="E52" i="1"/>
  <c r="E70" i="1"/>
  <c r="AL32" i="1"/>
  <c r="AK50" i="1"/>
  <c r="AV50" i="1"/>
  <c r="P32" i="1"/>
  <c r="D50" i="1"/>
  <c r="Z162" i="1"/>
  <c r="Z223" i="1"/>
  <c r="Z160" i="1"/>
  <c r="Z221" i="1"/>
  <c r="Z163" i="1"/>
  <c r="Z224" i="1"/>
  <c r="D159" i="1"/>
  <c r="D220" i="1"/>
  <c r="D162" i="1"/>
  <c r="D223" i="1"/>
  <c r="AV161" i="1"/>
  <c r="AV222" i="1"/>
  <c r="AK160" i="1"/>
  <c r="AK221" i="1"/>
  <c r="D160" i="1"/>
  <c r="D221" i="1"/>
  <c r="AV162" i="1"/>
  <c r="AV223" i="1"/>
  <c r="O161" i="1"/>
  <c r="O222" i="1"/>
  <c r="Z161" i="1"/>
  <c r="Z222" i="1"/>
  <c r="O163" i="1"/>
  <c r="O224" i="1"/>
  <c r="AV160" i="1"/>
  <c r="AV221" i="1"/>
  <c r="AK163" i="1"/>
  <c r="AK224" i="1"/>
  <c r="D163" i="1"/>
  <c r="D224" i="1"/>
  <c r="O160" i="1"/>
  <c r="O221" i="1"/>
  <c r="O162" i="1"/>
  <c r="O223" i="1"/>
  <c r="AK161" i="1"/>
  <c r="AK222" i="1"/>
  <c r="AV163" i="1"/>
  <c r="AV224" i="1"/>
  <c r="D161" i="1"/>
  <c r="D222" i="1"/>
  <c r="Z159" i="1"/>
  <c r="Z220" i="1"/>
  <c r="AK162" i="1"/>
  <c r="AK223" i="1"/>
  <c r="I542" i="1"/>
  <c r="I544" i="1"/>
  <c r="I543" i="1"/>
  <c r="D68" i="1"/>
  <c r="D86" i="1"/>
  <c r="D219" i="1"/>
  <c r="AV141" i="1"/>
  <c r="AV202" i="1"/>
  <c r="O159" i="1"/>
  <c r="O220" i="1"/>
  <c r="AV145" i="1"/>
  <c r="AV206" i="1"/>
  <c r="Z143" i="1"/>
  <c r="Z204" i="1"/>
  <c r="Z146" i="1"/>
  <c r="Z207" i="1"/>
  <c r="AK144" i="1"/>
  <c r="AK205" i="1"/>
  <c r="AV142" i="1"/>
  <c r="AV203" i="1"/>
  <c r="O68" i="1"/>
  <c r="O86" i="1"/>
  <c r="O140" i="1"/>
  <c r="O201" i="1"/>
  <c r="AV68" i="1"/>
  <c r="AV86" i="1"/>
  <c r="AK68" i="1"/>
  <c r="AK86" i="1"/>
  <c r="AK141" i="1"/>
  <c r="AK202" i="1"/>
  <c r="P525" i="1"/>
  <c r="E147" i="1"/>
  <c r="E208" i="1"/>
  <c r="H520" i="1"/>
  <c r="H521" i="1"/>
  <c r="H523" i="1"/>
  <c r="H519" i="1"/>
  <c r="H525" i="1"/>
  <c r="H522" i="1"/>
  <c r="O219" i="1"/>
  <c r="P158" i="1"/>
  <c r="E158" i="1"/>
  <c r="H524" i="1"/>
  <c r="H526" i="1"/>
  <c r="H518" i="1"/>
  <c r="AL162" i="1"/>
  <c r="AL161" i="1"/>
  <c r="AW162" i="1"/>
  <c r="AK158" i="1"/>
  <c r="F32" i="1"/>
  <c r="F33" i="1"/>
  <c r="F51" i="1"/>
  <c r="F69" i="1"/>
  <c r="E92" i="1"/>
  <c r="E94" i="1"/>
  <c r="AA162" i="1"/>
  <c r="F36" i="1"/>
  <c r="F54" i="1"/>
  <c r="F72" i="1"/>
  <c r="E162" i="1"/>
  <c r="F39" i="1"/>
  <c r="F57" i="1"/>
  <c r="F75" i="1"/>
  <c r="E165" i="1"/>
  <c r="P162" i="1"/>
  <c r="F37" i="1"/>
  <c r="F55" i="1"/>
  <c r="F73" i="1"/>
  <c r="F40" i="1"/>
  <c r="F58" i="1"/>
  <c r="F76" i="1"/>
  <c r="E166" i="1"/>
  <c r="AM32" i="1"/>
  <c r="AL158" i="1"/>
  <c r="AA161" i="1"/>
  <c r="F35" i="1"/>
  <c r="F53" i="1"/>
  <c r="F71" i="1"/>
  <c r="E161" i="1"/>
  <c r="Z50" i="1"/>
  <c r="Z158" i="1"/>
  <c r="AW50" i="1"/>
  <c r="AW68" i="1"/>
  <c r="AW158" i="1"/>
  <c r="F38" i="1"/>
  <c r="F56" i="1"/>
  <c r="F74" i="1"/>
  <c r="E164" i="1"/>
  <c r="P161" i="1"/>
  <c r="AW161" i="1"/>
  <c r="AX32" i="1"/>
  <c r="F34" i="1"/>
  <c r="F52" i="1"/>
  <c r="F70" i="1"/>
  <c r="AL50" i="1"/>
  <c r="AL68" i="1"/>
  <c r="P50" i="1"/>
  <c r="P68" i="1"/>
  <c r="Q32" i="1"/>
  <c r="AK159" i="1"/>
  <c r="AK220" i="1"/>
  <c r="AV159" i="1"/>
  <c r="AV220" i="1"/>
  <c r="AA159" i="1"/>
  <c r="AA220" i="1"/>
  <c r="AL164" i="1"/>
  <c r="AL225" i="1"/>
  <c r="AK165" i="1"/>
  <c r="AK226" i="1"/>
  <c r="AK147" i="1"/>
  <c r="AK208" i="1"/>
  <c r="AK166" i="1"/>
  <c r="AK227" i="1"/>
  <c r="AK148" i="1"/>
  <c r="AK209" i="1"/>
  <c r="AK164" i="1"/>
  <c r="AK225" i="1"/>
  <c r="AK146" i="1"/>
  <c r="AK207" i="1"/>
  <c r="P166" i="1"/>
  <c r="P227" i="1"/>
  <c r="AX164" i="1"/>
  <c r="AX225" i="1"/>
  <c r="AA165" i="1"/>
  <c r="AA226" i="1"/>
  <c r="AW166" i="1"/>
  <c r="AW227" i="1"/>
  <c r="P165" i="1"/>
  <c r="P226" i="1"/>
  <c r="E219" i="1"/>
  <c r="P222" i="1"/>
  <c r="AA164" i="1"/>
  <c r="AA225" i="1"/>
  <c r="P219" i="1"/>
  <c r="AW164" i="1"/>
  <c r="AW225" i="1"/>
  <c r="AW165" i="1"/>
  <c r="AW226" i="1"/>
  <c r="P164" i="1"/>
  <c r="P225" i="1"/>
  <c r="AA166" i="1"/>
  <c r="AA227" i="1"/>
  <c r="AK219" i="1"/>
  <c r="Z144" i="1"/>
  <c r="Z205" i="1"/>
  <c r="AV147" i="1"/>
  <c r="AV208" i="1"/>
  <c r="AV140" i="1"/>
  <c r="AV201" i="1"/>
  <c r="AV219" i="1"/>
  <c r="AK145" i="1"/>
  <c r="AK206" i="1"/>
  <c r="O143" i="1"/>
  <c r="O204" i="1"/>
  <c r="Z142" i="1"/>
  <c r="Z203" i="1"/>
  <c r="O148" i="1"/>
  <c r="O209" i="1"/>
  <c r="AV143" i="1"/>
  <c r="AV204" i="1"/>
  <c r="Z148" i="1"/>
  <c r="Z209" i="1"/>
  <c r="O142" i="1"/>
  <c r="O203" i="1"/>
  <c r="AV148" i="1"/>
  <c r="AV209" i="1"/>
  <c r="O141" i="1"/>
  <c r="O202" i="1"/>
  <c r="AV144" i="1"/>
  <c r="AV205" i="1"/>
  <c r="O144" i="1"/>
  <c r="O205" i="1"/>
  <c r="Z147" i="1"/>
  <c r="Z208" i="1"/>
  <c r="AK142" i="1"/>
  <c r="AK203" i="1"/>
  <c r="O146" i="1"/>
  <c r="O207" i="1"/>
  <c r="Z145" i="1"/>
  <c r="Z206" i="1"/>
  <c r="Z141" i="1"/>
  <c r="Z202" i="1"/>
  <c r="AV146" i="1"/>
  <c r="AV207" i="1"/>
  <c r="O145" i="1"/>
  <c r="O206" i="1"/>
  <c r="O147" i="1"/>
  <c r="O208" i="1"/>
  <c r="AK143" i="1"/>
  <c r="AK204" i="1"/>
  <c r="AK140" i="1"/>
  <c r="AK201" i="1"/>
  <c r="Z68" i="1"/>
  <c r="Z86" i="1"/>
  <c r="AG525" i="1"/>
  <c r="D140" i="1"/>
  <c r="D201" i="1"/>
  <c r="G32" i="1"/>
  <c r="G50" i="1"/>
  <c r="G68" i="1"/>
  <c r="F50" i="1"/>
  <c r="F68" i="1"/>
  <c r="CS526" i="1"/>
  <c r="AG524" i="1"/>
  <c r="AG522" i="1"/>
  <c r="E89" i="1"/>
  <c r="CS520" i="1"/>
  <c r="CS521" i="1"/>
  <c r="AG523" i="1"/>
  <c r="AG520" i="1"/>
  <c r="CS523" i="1"/>
  <c r="AG521" i="1"/>
  <c r="E91" i="1"/>
  <c r="E163" i="1"/>
  <c r="E224" i="1"/>
  <c r="E90" i="1"/>
  <c r="AG519" i="1"/>
  <c r="CS519" i="1"/>
  <c r="AW86" i="1"/>
  <c r="CS518" i="1"/>
  <c r="AW222" i="1"/>
  <c r="E148" i="1"/>
  <c r="E209" i="1"/>
  <c r="P526" i="1"/>
  <c r="E146" i="1"/>
  <c r="E207" i="1"/>
  <c r="P524" i="1"/>
  <c r="AA163" i="1"/>
  <c r="AL86" i="1"/>
  <c r="BU518" i="1"/>
  <c r="BU519" i="1"/>
  <c r="BU520" i="1"/>
  <c r="BU521" i="1"/>
  <c r="AA223" i="1"/>
  <c r="P223" i="1"/>
  <c r="I526" i="1"/>
  <c r="I521" i="1"/>
  <c r="I520" i="1"/>
  <c r="I522" i="1"/>
  <c r="I524" i="1"/>
  <c r="I525" i="1"/>
  <c r="F158" i="1"/>
  <c r="Z219" i="1"/>
  <c r="I519" i="1"/>
  <c r="I518" i="1"/>
  <c r="Q158" i="1"/>
  <c r="I523" i="1"/>
  <c r="AN32" i="1"/>
  <c r="F159" i="1"/>
  <c r="E226" i="1"/>
  <c r="AL219" i="1"/>
  <c r="E227" i="1"/>
  <c r="E223" i="1"/>
  <c r="E225" i="1"/>
  <c r="AW219" i="1"/>
  <c r="E222" i="1"/>
  <c r="AA160" i="1"/>
  <c r="E86" i="1"/>
  <c r="P518" i="1"/>
  <c r="E88" i="1"/>
  <c r="E160" i="1"/>
  <c r="P86" i="1"/>
  <c r="AG518" i="1"/>
  <c r="AL163" i="1"/>
  <c r="CS522" i="1"/>
  <c r="E87" i="1"/>
  <c r="P519" i="1"/>
  <c r="G33" i="1"/>
  <c r="F92" i="1"/>
  <c r="F164" i="1"/>
  <c r="G38" i="1"/>
  <c r="G56" i="1"/>
  <c r="G74" i="1"/>
  <c r="G35" i="1"/>
  <c r="G53" i="1"/>
  <c r="G71" i="1"/>
  <c r="AM50" i="1"/>
  <c r="AM68" i="1"/>
  <c r="AM158" i="1"/>
  <c r="G37" i="1"/>
  <c r="G55" i="1"/>
  <c r="G73" i="1"/>
  <c r="G39" i="1"/>
  <c r="G57" i="1"/>
  <c r="G75" i="1"/>
  <c r="F165" i="1"/>
  <c r="F93" i="1"/>
  <c r="AX159" i="1"/>
  <c r="AM159" i="1"/>
  <c r="AA50" i="1"/>
  <c r="AA68" i="1"/>
  <c r="AA158" i="1"/>
  <c r="AB159" i="1"/>
  <c r="G40" i="1"/>
  <c r="G58" i="1"/>
  <c r="G76" i="1"/>
  <c r="F166" i="1"/>
  <c r="F94" i="1"/>
  <c r="Q159" i="1"/>
  <c r="G36" i="1"/>
  <c r="G54" i="1"/>
  <c r="G72" i="1"/>
  <c r="AX50" i="1"/>
  <c r="AX68" i="1"/>
  <c r="AX158" i="1"/>
  <c r="AY32" i="1"/>
  <c r="AB32" i="1"/>
  <c r="G34" i="1"/>
  <c r="G52" i="1"/>
  <c r="G70" i="1"/>
  <c r="R32" i="1"/>
  <c r="Q50" i="1"/>
  <c r="Q68" i="1"/>
  <c r="BU524" i="1"/>
  <c r="AL159" i="1"/>
  <c r="AL220" i="1"/>
  <c r="P159" i="1"/>
  <c r="P220" i="1"/>
  <c r="E159" i="1"/>
  <c r="E220" i="1"/>
  <c r="AW159" i="1"/>
  <c r="AW220" i="1"/>
  <c r="AM164" i="1"/>
  <c r="AM225" i="1"/>
  <c r="AW160" i="1"/>
  <c r="AW221" i="1"/>
  <c r="AW163" i="1"/>
  <c r="AW224" i="1"/>
  <c r="AL160" i="1"/>
  <c r="AL221" i="1"/>
  <c r="P163" i="1"/>
  <c r="P224" i="1"/>
  <c r="P160" i="1"/>
  <c r="P221" i="1"/>
  <c r="Z140" i="1"/>
  <c r="Z201" i="1"/>
  <c r="AL166" i="1"/>
  <c r="AL227" i="1"/>
  <c r="BU526" i="1"/>
  <c r="AL165" i="1"/>
  <c r="AL226" i="1"/>
  <c r="BU525" i="1"/>
  <c r="P148" i="1"/>
  <c r="P209" i="1"/>
  <c r="AG526" i="1"/>
  <c r="CS525" i="1"/>
  <c r="CS524" i="1"/>
  <c r="Q220" i="1"/>
  <c r="F220" i="1"/>
  <c r="Q166" i="1"/>
  <c r="Q227" i="1"/>
  <c r="AB164" i="1"/>
  <c r="AB225" i="1"/>
  <c r="AX166" i="1"/>
  <c r="AX227" i="1"/>
  <c r="Q164" i="1"/>
  <c r="Q225" i="1"/>
  <c r="AX165" i="1"/>
  <c r="AX226" i="1"/>
  <c r="F219" i="1"/>
  <c r="AB220" i="1"/>
  <c r="Q165" i="1"/>
  <c r="Q226" i="1"/>
  <c r="AB166" i="1"/>
  <c r="AB227" i="1"/>
  <c r="AM220" i="1"/>
  <c r="AX220" i="1"/>
  <c r="AC166" i="1"/>
  <c r="AC227" i="1"/>
  <c r="AB165" i="1"/>
  <c r="AB226" i="1"/>
  <c r="AA142" i="1"/>
  <c r="AA203" i="1"/>
  <c r="BA520" i="1"/>
  <c r="BB526" i="1"/>
  <c r="BA525" i="1"/>
  <c r="AL145" i="1"/>
  <c r="AL206" i="1"/>
  <c r="BU523" i="1"/>
  <c r="BA519" i="1"/>
  <c r="AA148" i="1"/>
  <c r="AA209" i="1"/>
  <c r="BA526" i="1"/>
  <c r="BA523" i="1"/>
  <c r="AL144" i="1"/>
  <c r="AL205" i="1"/>
  <c r="BU522" i="1"/>
  <c r="BA522" i="1"/>
  <c r="BA524" i="1"/>
  <c r="H32" i="1"/>
  <c r="H50" i="1"/>
  <c r="H68" i="1"/>
  <c r="BA521" i="1"/>
  <c r="P147" i="1"/>
  <c r="P208" i="1"/>
  <c r="AW148" i="1"/>
  <c r="AW209" i="1"/>
  <c r="P146" i="1"/>
  <c r="P207" i="1"/>
  <c r="AW144" i="1"/>
  <c r="AW205" i="1"/>
  <c r="AW147" i="1"/>
  <c r="AW208" i="1"/>
  <c r="H33" i="1"/>
  <c r="H51" i="1"/>
  <c r="H69" i="1"/>
  <c r="G51" i="1"/>
  <c r="G69" i="1"/>
  <c r="CT524" i="1"/>
  <c r="AW146" i="1"/>
  <c r="AW207" i="1"/>
  <c r="P143" i="1"/>
  <c r="P204" i="1"/>
  <c r="P142" i="1"/>
  <c r="P203" i="1"/>
  <c r="P145" i="1"/>
  <c r="P206" i="1"/>
  <c r="AW142" i="1"/>
  <c r="AW203" i="1"/>
  <c r="AW143" i="1"/>
  <c r="AW204" i="1"/>
  <c r="E144" i="1"/>
  <c r="E205" i="1"/>
  <c r="P522" i="1"/>
  <c r="P521" i="1"/>
  <c r="E143" i="1"/>
  <c r="E204" i="1"/>
  <c r="AW145" i="1"/>
  <c r="AW206" i="1"/>
  <c r="P523" i="1"/>
  <c r="E145" i="1"/>
  <c r="E206" i="1"/>
  <c r="P144" i="1"/>
  <c r="P205" i="1"/>
  <c r="CT522" i="1"/>
  <c r="CT520" i="1"/>
  <c r="Q161" i="1"/>
  <c r="Q222" i="1"/>
  <c r="F89" i="1"/>
  <c r="F161" i="1"/>
  <c r="F222" i="1"/>
  <c r="F88" i="1"/>
  <c r="CT521" i="1"/>
  <c r="F90" i="1"/>
  <c r="F144" i="1"/>
  <c r="F205" i="1"/>
  <c r="AH520" i="1"/>
  <c r="F91" i="1"/>
  <c r="AW141" i="1"/>
  <c r="AW202" i="1"/>
  <c r="P141" i="1"/>
  <c r="P202" i="1"/>
  <c r="CT519" i="1"/>
  <c r="AH519" i="1"/>
  <c r="AW140" i="1"/>
  <c r="AW201" i="1"/>
  <c r="F86" i="1"/>
  <c r="AX86" i="1"/>
  <c r="CT518" i="1"/>
  <c r="AA222" i="1"/>
  <c r="AL222" i="1"/>
  <c r="F146" i="1"/>
  <c r="F207" i="1"/>
  <c r="Q524" i="1"/>
  <c r="F147" i="1"/>
  <c r="F208" i="1"/>
  <c r="Q525" i="1"/>
  <c r="F148" i="1"/>
  <c r="F209" i="1"/>
  <c r="Q526" i="1"/>
  <c r="E221" i="1"/>
  <c r="P520" i="1"/>
  <c r="E244" i="1"/>
  <c r="AA147" i="1"/>
  <c r="AA208" i="1"/>
  <c r="AB148" i="1"/>
  <c r="AB209" i="1"/>
  <c r="AL146" i="1"/>
  <c r="AL207" i="1"/>
  <c r="AA146" i="1"/>
  <c r="AA207" i="1"/>
  <c r="BV524" i="1"/>
  <c r="AL143" i="1"/>
  <c r="AL204" i="1"/>
  <c r="AA144" i="1"/>
  <c r="AA205" i="1"/>
  <c r="AA143" i="1"/>
  <c r="AA204" i="1"/>
  <c r="AL142" i="1"/>
  <c r="AL203" i="1"/>
  <c r="AL141" i="1"/>
  <c r="AL202" i="1"/>
  <c r="AL140" i="1"/>
  <c r="AL201" i="1"/>
  <c r="AA141" i="1"/>
  <c r="AA202" i="1"/>
  <c r="AA145" i="1"/>
  <c r="AA206" i="1"/>
  <c r="AA224" i="1"/>
  <c r="AB163" i="1"/>
  <c r="BV520" i="1"/>
  <c r="AA86" i="1"/>
  <c r="BV522" i="1"/>
  <c r="BV519" i="1"/>
  <c r="AM86" i="1"/>
  <c r="BV518" i="1"/>
  <c r="AL223" i="1"/>
  <c r="AA221" i="1"/>
  <c r="AW223" i="1"/>
  <c r="AL224" i="1"/>
  <c r="AO32" i="1"/>
  <c r="AN50" i="1"/>
  <c r="AN68" i="1"/>
  <c r="E245" i="1"/>
  <c r="E243" i="1"/>
  <c r="P140" i="1"/>
  <c r="P201" i="1"/>
  <c r="J521" i="1"/>
  <c r="J523" i="1"/>
  <c r="J524" i="1"/>
  <c r="E142" i="1"/>
  <c r="E203" i="1"/>
  <c r="J526" i="1"/>
  <c r="E141" i="1"/>
  <c r="E202" i="1"/>
  <c r="E140" i="1"/>
  <c r="E201" i="1"/>
  <c r="J518" i="1"/>
  <c r="AZ32" i="1"/>
  <c r="J519" i="1"/>
  <c r="J522" i="1"/>
  <c r="J520" i="1"/>
  <c r="J525" i="1"/>
  <c r="F226" i="1"/>
  <c r="F227" i="1"/>
  <c r="AX219" i="1"/>
  <c r="AA219" i="1"/>
  <c r="F225" i="1"/>
  <c r="AM161" i="1"/>
  <c r="Q162" i="1"/>
  <c r="CT525" i="1"/>
  <c r="AB162" i="1"/>
  <c r="G86" i="1"/>
  <c r="F87" i="1"/>
  <c r="Q519" i="1"/>
  <c r="AB161" i="1"/>
  <c r="CT526" i="1"/>
  <c r="Q163" i="1"/>
  <c r="Q86" i="1"/>
  <c r="AM163" i="1"/>
  <c r="CT523" i="1"/>
  <c r="AC32" i="1"/>
  <c r="AB158" i="1"/>
  <c r="H39" i="1"/>
  <c r="H57" i="1"/>
  <c r="H75" i="1"/>
  <c r="G165" i="1"/>
  <c r="G93" i="1"/>
  <c r="H40" i="1"/>
  <c r="H58" i="1"/>
  <c r="H76" i="1"/>
  <c r="G166" i="1"/>
  <c r="G94" i="1"/>
  <c r="H35" i="1"/>
  <c r="H53" i="1"/>
  <c r="H71" i="1"/>
  <c r="AY50" i="1"/>
  <c r="AY68" i="1"/>
  <c r="H36" i="1"/>
  <c r="H54" i="1"/>
  <c r="H72" i="1"/>
  <c r="H38" i="1"/>
  <c r="H56" i="1"/>
  <c r="H74" i="1"/>
  <c r="G164" i="1"/>
  <c r="G92" i="1"/>
  <c r="H37" i="1"/>
  <c r="H55" i="1"/>
  <c r="H73" i="1"/>
  <c r="AB50" i="1"/>
  <c r="AB68" i="1"/>
  <c r="H34" i="1"/>
  <c r="H52" i="1"/>
  <c r="H70" i="1"/>
  <c r="S32" i="1"/>
  <c r="R50" i="1"/>
  <c r="R68" i="1"/>
  <c r="BW524" i="1"/>
  <c r="AL148" i="1"/>
  <c r="AL209" i="1"/>
  <c r="AL147" i="1"/>
  <c r="AL208" i="1"/>
  <c r="E237" i="1"/>
  <c r="AX163" i="1"/>
  <c r="AX224" i="1"/>
  <c r="AX162" i="1"/>
  <c r="AX223" i="1"/>
  <c r="G158" i="1"/>
  <c r="G219" i="1"/>
  <c r="Q160" i="1"/>
  <c r="Q221" i="1"/>
  <c r="F162" i="1"/>
  <c r="F223" i="1"/>
  <c r="AM160" i="1"/>
  <c r="AM221" i="1"/>
  <c r="F163" i="1"/>
  <c r="F224" i="1"/>
  <c r="AX160" i="1"/>
  <c r="AX221" i="1"/>
  <c r="AM162" i="1"/>
  <c r="AM223" i="1"/>
  <c r="F160" i="1"/>
  <c r="F221" i="1"/>
  <c r="AX161" i="1"/>
  <c r="AX222" i="1"/>
  <c r="BV525" i="1"/>
  <c r="AM165" i="1"/>
  <c r="AM226" i="1"/>
  <c r="BV526" i="1"/>
  <c r="AM166" i="1"/>
  <c r="AM227" i="1"/>
  <c r="AW244" i="1"/>
  <c r="AW243" i="1"/>
  <c r="Q148" i="1"/>
  <c r="Q209" i="1"/>
  <c r="AH526" i="1"/>
  <c r="AA245" i="1"/>
  <c r="Q147" i="1"/>
  <c r="Q208" i="1"/>
  <c r="AH525" i="1"/>
  <c r="Q146" i="1"/>
  <c r="Q207" i="1"/>
  <c r="AH524" i="1"/>
  <c r="Q145" i="1"/>
  <c r="Q206" i="1"/>
  <c r="AH523" i="1"/>
  <c r="Q144" i="1"/>
  <c r="Q205" i="1"/>
  <c r="AH522" i="1"/>
  <c r="Q143" i="1"/>
  <c r="Q204" i="1"/>
  <c r="AH521" i="1"/>
  <c r="Q219" i="1"/>
  <c r="AH518" i="1"/>
  <c r="R166" i="1"/>
  <c r="R227" i="1"/>
  <c r="R164" i="1"/>
  <c r="R225" i="1"/>
  <c r="AN164" i="1"/>
  <c r="AN225" i="1"/>
  <c r="AY164" i="1"/>
  <c r="AY225" i="1"/>
  <c r="AY166" i="1"/>
  <c r="AY227" i="1"/>
  <c r="R165" i="1"/>
  <c r="R226" i="1"/>
  <c r="AC164" i="1"/>
  <c r="AC225" i="1"/>
  <c r="AC165" i="1"/>
  <c r="AC226" i="1"/>
  <c r="AY165" i="1"/>
  <c r="AY226" i="1"/>
  <c r="AW245" i="1"/>
  <c r="I33" i="1"/>
  <c r="E242" i="1"/>
  <c r="BB523" i="1"/>
  <c r="AP32" i="1"/>
  <c r="AP50" i="1"/>
  <c r="AP68" i="1"/>
  <c r="BB519" i="1"/>
  <c r="AM145" i="1"/>
  <c r="AM206" i="1"/>
  <c r="BV523" i="1"/>
  <c r="AB144" i="1"/>
  <c r="AB205" i="1"/>
  <c r="BB522" i="1"/>
  <c r="BB524" i="1"/>
  <c r="P244" i="1"/>
  <c r="BA518" i="1"/>
  <c r="AM143" i="1"/>
  <c r="AM204" i="1"/>
  <c r="BV521" i="1"/>
  <c r="I32" i="1"/>
  <c r="I50" i="1"/>
  <c r="I68" i="1"/>
  <c r="AB143" i="1"/>
  <c r="AB204" i="1"/>
  <c r="BB521" i="1"/>
  <c r="BB525" i="1"/>
  <c r="AX146" i="1"/>
  <c r="AX207" i="1"/>
  <c r="AX148" i="1"/>
  <c r="AX209" i="1"/>
  <c r="AX147" i="1"/>
  <c r="AX208" i="1"/>
  <c r="AX144" i="1"/>
  <c r="AX205" i="1"/>
  <c r="P243" i="1"/>
  <c r="AX142" i="1"/>
  <c r="AX203" i="1"/>
  <c r="AI525" i="1"/>
  <c r="AX143" i="1"/>
  <c r="AX204" i="1"/>
  <c r="E241" i="1"/>
  <c r="CU526" i="1"/>
  <c r="AX145" i="1"/>
  <c r="AX206" i="1"/>
  <c r="P239" i="1"/>
  <c r="AI526" i="1"/>
  <c r="CU524" i="1"/>
  <c r="AW242" i="1"/>
  <c r="AW240" i="1"/>
  <c r="P240" i="1"/>
  <c r="AW241" i="1"/>
  <c r="P241" i="1"/>
  <c r="Q520" i="1"/>
  <c r="P242" i="1"/>
  <c r="E240" i="1"/>
  <c r="AW237" i="1"/>
  <c r="AW239" i="1"/>
  <c r="Q521" i="1"/>
  <c r="F143" i="1"/>
  <c r="F204" i="1"/>
  <c r="Q142" i="1"/>
  <c r="Q203" i="1"/>
  <c r="G91" i="1"/>
  <c r="G163" i="1"/>
  <c r="G224" i="1"/>
  <c r="CU521" i="1"/>
  <c r="F142" i="1"/>
  <c r="F203" i="1"/>
  <c r="Q523" i="1"/>
  <c r="F145" i="1"/>
  <c r="F206" i="1"/>
  <c r="P238" i="1"/>
  <c r="G89" i="1"/>
  <c r="R521" i="1"/>
  <c r="G90" i="1"/>
  <c r="G162" i="1"/>
  <c r="G223" i="1"/>
  <c r="AW238" i="1"/>
  <c r="R163" i="1"/>
  <c r="R224" i="1"/>
  <c r="CU522" i="1"/>
  <c r="Q522" i="1"/>
  <c r="AI522" i="1"/>
  <c r="AY163" i="1"/>
  <c r="AY224" i="1"/>
  <c r="AI521" i="1"/>
  <c r="AX141" i="1"/>
  <c r="AX202" i="1"/>
  <c r="Q141" i="1"/>
  <c r="Q202" i="1"/>
  <c r="CU519" i="1"/>
  <c r="AI519" i="1"/>
  <c r="G87" i="1"/>
  <c r="G159" i="1"/>
  <c r="G220" i="1"/>
  <c r="AX140" i="1"/>
  <c r="AX201" i="1"/>
  <c r="Q518" i="1"/>
  <c r="F140" i="1"/>
  <c r="F201" i="1"/>
  <c r="AY86" i="1"/>
  <c r="CU518" i="1"/>
  <c r="AA241" i="1"/>
  <c r="AM219" i="1"/>
  <c r="AA240" i="1"/>
  <c r="AL237" i="1"/>
  <c r="AM141" i="1"/>
  <c r="AM202" i="1"/>
  <c r="G148" i="1"/>
  <c r="G209" i="1"/>
  <c r="R526" i="1"/>
  <c r="G147" i="1"/>
  <c r="G208" i="1"/>
  <c r="R525" i="1"/>
  <c r="G146" i="1"/>
  <c r="G207" i="1"/>
  <c r="R524" i="1"/>
  <c r="R518" i="1"/>
  <c r="AA244" i="1"/>
  <c r="AL238" i="1"/>
  <c r="AL240" i="1"/>
  <c r="AA238" i="1"/>
  <c r="AB145" i="1"/>
  <c r="AB206" i="1"/>
  <c r="AA242" i="1"/>
  <c r="F245" i="1"/>
  <c r="AB245" i="1"/>
  <c r="AB147" i="1"/>
  <c r="AB208" i="1"/>
  <c r="AL243" i="1"/>
  <c r="AA243" i="1"/>
  <c r="AM146" i="1"/>
  <c r="AM207" i="1"/>
  <c r="AB146" i="1"/>
  <c r="AB207" i="1"/>
  <c r="AM144" i="1"/>
  <c r="AM205" i="1"/>
  <c r="AA140" i="1"/>
  <c r="AA201" i="1"/>
  <c r="AM142" i="1"/>
  <c r="AM203" i="1"/>
  <c r="AB141" i="1"/>
  <c r="AB202" i="1"/>
  <c r="AM140" i="1"/>
  <c r="AM201" i="1"/>
  <c r="AB86" i="1"/>
  <c r="AC160" i="1"/>
  <c r="AB224" i="1"/>
  <c r="AB160" i="1"/>
  <c r="AC159" i="1"/>
  <c r="BW519" i="1"/>
  <c r="AN163" i="1"/>
  <c r="BW521" i="1"/>
  <c r="AL239" i="1"/>
  <c r="AL241" i="1"/>
  <c r="AB223" i="1"/>
  <c r="AA239" i="1"/>
  <c r="AO50" i="1"/>
  <c r="AO68" i="1"/>
  <c r="AM224" i="1"/>
  <c r="Q223" i="1"/>
  <c r="AM222" i="1"/>
  <c r="Q224" i="1"/>
  <c r="AB222" i="1"/>
  <c r="F243" i="1"/>
  <c r="AZ50" i="1"/>
  <c r="AZ68" i="1"/>
  <c r="BA32" i="1"/>
  <c r="F244" i="1"/>
  <c r="F141" i="1"/>
  <c r="F202" i="1"/>
  <c r="E238" i="1"/>
  <c r="L521" i="1"/>
  <c r="K521" i="1"/>
  <c r="Q140" i="1"/>
  <c r="Q201" i="1"/>
  <c r="G140" i="1"/>
  <c r="G201" i="1"/>
  <c r="L519" i="1"/>
  <c r="K519" i="1"/>
  <c r="P237" i="1"/>
  <c r="L525" i="1"/>
  <c r="K525" i="1"/>
  <c r="L526" i="1"/>
  <c r="K526" i="1"/>
  <c r="AC50" i="1"/>
  <c r="AC68" i="1"/>
  <c r="L522" i="1"/>
  <c r="K522" i="1"/>
  <c r="L524" i="1"/>
  <c r="K524" i="1"/>
  <c r="L518" i="1"/>
  <c r="K518" i="1"/>
  <c r="E239" i="1"/>
  <c r="L520" i="1"/>
  <c r="K520" i="1"/>
  <c r="L523" i="1"/>
  <c r="K523" i="1"/>
  <c r="AL242" i="1"/>
  <c r="P245" i="1"/>
  <c r="G225" i="1"/>
  <c r="G227" i="1"/>
  <c r="G226" i="1"/>
  <c r="AB219" i="1"/>
  <c r="AC162" i="1"/>
  <c r="G88" i="1"/>
  <c r="G160" i="1"/>
  <c r="AN162" i="1"/>
  <c r="H87" i="1"/>
  <c r="R160" i="1"/>
  <c r="AN160" i="1"/>
  <c r="R86" i="1"/>
  <c r="R158" i="1"/>
  <c r="AC161" i="1"/>
  <c r="H86" i="1"/>
  <c r="CU525" i="1"/>
  <c r="CU520" i="1"/>
  <c r="I36" i="1"/>
  <c r="I54" i="1"/>
  <c r="I72" i="1"/>
  <c r="I38" i="1"/>
  <c r="I56" i="1"/>
  <c r="I74" i="1"/>
  <c r="H164" i="1"/>
  <c r="H92" i="1"/>
  <c r="I40" i="1"/>
  <c r="I58" i="1"/>
  <c r="I76" i="1"/>
  <c r="H166" i="1"/>
  <c r="H94" i="1"/>
  <c r="I35" i="1"/>
  <c r="I53" i="1"/>
  <c r="I71" i="1"/>
  <c r="I37" i="1"/>
  <c r="I55" i="1"/>
  <c r="I73" i="1"/>
  <c r="I39" i="1"/>
  <c r="I57" i="1"/>
  <c r="I75" i="1"/>
  <c r="H165" i="1"/>
  <c r="H93" i="1"/>
  <c r="AD32" i="1"/>
  <c r="I34" i="1"/>
  <c r="I52" i="1"/>
  <c r="I70" i="1"/>
  <c r="S50" i="1"/>
  <c r="S68" i="1"/>
  <c r="T32" i="1"/>
  <c r="BX524" i="1"/>
  <c r="AM147" i="1"/>
  <c r="AM208" i="1"/>
  <c r="AL245" i="1"/>
  <c r="F237" i="1"/>
  <c r="AL244" i="1"/>
  <c r="F239" i="1"/>
  <c r="F241" i="1"/>
  <c r="Q245" i="1"/>
  <c r="AM244" i="1"/>
  <c r="AM148" i="1"/>
  <c r="AM209" i="1"/>
  <c r="F242" i="1"/>
  <c r="J33" i="1"/>
  <c r="J51" i="1"/>
  <c r="J69" i="1"/>
  <c r="J87" i="1"/>
  <c r="AQ32" i="1"/>
  <c r="AQ50" i="1"/>
  <c r="AQ68" i="1"/>
  <c r="AN161" i="1"/>
  <c r="AN222" i="1"/>
  <c r="R161" i="1"/>
  <c r="R222" i="1"/>
  <c r="G161" i="1"/>
  <c r="G222" i="1"/>
  <c r="R162" i="1"/>
  <c r="R223" i="1"/>
  <c r="H159" i="1"/>
  <c r="H220" i="1"/>
  <c r="AN159" i="1"/>
  <c r="AN220" i="1"/>
  <c r="AY162" i="1"/>
  <c r="AY223" i="1"/>
  <c r="AY161" i="1"/>
  <c r="AY222" i="1"/>
  <c r="H158" i="1"/>
  <c r="H219" i="1"/>
  <c r="AY160" i="1"/>
  <c r="AY221" i="1"/>
  <c r="R159" i="1"/>
  <c r="R220" i="1"/>
  <c r="AY158" i="1"/>
  <c r="AY219" i="1"/>
  <c r="AY159" i="1"/>
  <c r="AY220" i="1"/>
  <c r="AX240" i="1"/>
  <c r="AN166" i="1"/>
  <c r="AN227" i="1"/>
  <c r="AN148" i="1"/>
  <c r="AN209" i="1"/>
  <c r="AN165" i="1"/>
  <c r="AN226" i="1"/>
  <c r="BW525" i="1"/>
  <c r="Q240" i="1"/>
  <c r="I51" i="1"/>
  <c r="I69" i="1"/>
  <c r="I87" i="1"/>
  <c r="I159" i="1"/>
  <c r="Q244" i="1"/>
  <c r="Q243" i="1"/>
  <c r="AX241" i="1"/>
  <c r="S146" i="1"/>
  <c r="S207" i="1"/>
  <c r="AJ524" i="1"/>
  <c r="R146" i="1"/>
  <c r="R207" i="1"/>
  <c r="R243" i="1"/>
  <c r="AI524" i="1"/>
  <c r="R145" i="1"/>
  <c r="R206" i="1"/>
  <c r="AI523" i="1"/>
  <c r="CU523" i="1"/>
  <c r="R142" i="1"/>
  <c r="R203" i="1"/>
  <c r="AI520" i="1"/>
  <c r="R219" i="1"/>
  <c r="AI518" i="1"/>
  <c r="AZ165" i="1"/>
  <c r="AZ226" i="1"/>
  <c r="AD166" i="1"/>
  <c r="AD227" i="1"/>
  <c r="AZ166" i="1"/>
  <c r="AZ227" i="1"/>
  <c r="AO164" i="1"/>
  <c r="AO225" i="1"/>
  <c r="S166" i="1"/>
  <c r="S227" i="1"/>
  <c r="S164" i="1"/>
  <c r="S225" i="1"/>
  <c r="AD165" i="1"/>
  <c r="AD226" i="1"/>
  <c r="S165" i="1"/>
  <c r="S226" i="1"/>
  <c r="AD164" i="1"/>
  <c r="AD225" i="1"/>
  <c r="AZ164" i="1"/>
  <c r="AZ225" i="1"/>
  <c r="AE165" i="1"/>
  <c r="AE226" i="1"/>
  <c r="BB32" i="1"/>
  <c r="BB50" i="1"/>
  <c r="BB68" i="1"/>
  <c r="J32" i="1"/>
  <c r="J50" i="1"/>
  <c r="J68" i="1"/>
  <c r="R148" i="1"/>
  <c r="R209" i="1"/>
  <c r="AN145" i="1"/>
  <c r="AN206" i="1"/>
  <c r="BW523" i="1"/>
  <c r="AN144" i="1"/>
  <c r="AN205" i="1"/>
  <c r="BW522" i="1"/>
  <c r="BC526" i="1"/>
  <c r="BB518" i="1"/>
  <c r="BC519" i="1"/>
  <c r="AX237" i="1"/>
  <c r="AC143" i="1"/>
  <c r="AC204" i="1"/>
  <c r="BC521" i="1"/>
  <c r="AC144" i="1"/>
  <c r="AC205" i="1"/>
  <c r="BC522" i="1"/>
  <c r="AB221" i="1"/>
  <c r="BB520" i="1"/>
  <c r="AD147" i="1"/>
  <c r="AD208" i="1"/>
  <c r="BD525" i="1"/>
  <c r="AC147" i="1"/>
  <c r="AC208" i="1"/>
  <c r="BC525" i="1"/>
  <c r="BC524" i="1"/>
  <c r="AX239" i="1"/>
  <c r="AN142" i="1"/>
  <c r="AN203" i="1"/>
  <c r="BW520" i="1"/>
  <c r="AX245" i="1"/>
  <c r="AC142" i="1"/>
  <c r="AC203" i="1"/>
  <c r="BC520" i="1"/>
  <c r="R147" i="1"/>
  <c r="R208" i="1"/>
  <c r="AY148" i="1"/>
  <c r="AY209" i="1"/>
  <c r="AJ526" i="1"/>
  <c r="AY145" i="1"/>
  <c r="AY206" i="1"/>
  <c r="AY146" i="1"/>
  <c r="AY207" i="1"/>
  <c r="AJ525" i="1"/>
  <c r="AX243" i="1"/>
  <c r="CV524" i="1"/>
  <c r="AY142" i="1"/>
  <c r="AY203" i="1"/>
  <c r="AY143" i="1"/>
  <c r="AY204" i="1"/>
  <c r="AY147" i="1"/>
  <c r="AY208" i="1"/>
  <c r="CV526" i="1"/>
  <c r="G143" i="1"/>
  <c r="G204" i="1"/>
  <c r="F240" i="1"/>
  <c r="AX238" i="1"/>
  <c r="Q239" i="1"/>
  <c r="Q242" i="1"/>
  <c r="Q238" i="1"/>
  <c r="AY144" i="1"/>
  <c r="AY205" i="1"/>
  <c r="R143" i="1"/>
  <c r="R204" i="1"/>
  <c r="R144" i="1"/>
  <c r="R205" i="1"/>
  <c r="R523" i="1"/>
  <c r="G145" i="1"/>
  <c r="G206" i="1"/>
  <c r="G144" i="1"/>
  <c r="G205" i="1"/>
  <c r="R522" i="1"/>
  <c r="AJ522" i="1"/>
  <c r="H88" i="1"/>
  <c r="H142" i="1"/>
  <c r="H203" i="1"/>
  <c r="H89" i="1"/>
  <c r="S521" i="1"/>
  <c r="H91" i="1"/>
  <c r="H163" i="1"/>
  <c r="H224" i="1"/>
  <c r="CV521" i="1"/>
  <c r="CV523" i="1"/>
  <c r="S161" i="1"/>
  <c r="S222" i="1"/>
  <c r="CV522" i="1"/>
  <c r="H90" i="1"/>
  <c r="G141" i="1"/>
  <c r="G202" i="1"/>
  <c r="R519" i="1"/>
  <c r="AY141" i="1"/>
  <c r="AY202" i="1"/>
  <c r="R141" i="1"/>
  <c r="R202" i="1"/>
  <c r="CV519" i="1"/>
  <c r="AY140" i="1"/>
  <c r="AY201" i="1"/>
  <c r="AZ86" i="1"/>
  <c r="AB244" i="1"/>
  <c r="AM238" i="1"/>
  <c r="AB242" i="1"/>
  <c r="S518" i="1"/>
  <c r="H147" i="1"/>
  <c r="H208" i="1"/>
  <c r="S525" i="1"/>
  <c r="G221" i="1"/>
  <c r="R520" i="1"/>
  <c r="S519" i="1"/>
  <c r="H148" i="1"/>
  <c r="H209" i="1"/>
  <c r="S526" i="1"/>
  <c r="H146" i="1"/>
  <c r="H207" i="1"/>
  <c r="S524" i="1"/>
  <c r="AM237" i="1"/>
  <c r="AM239" i="1"/>
  <c r="BA50" i="1"/>
  <c r="BA68" i="1"/>
  <c r="AA237" i="1"/>
  <c r="AM241" i="1"/>
  <c r="AB238" i="1"/>
  <c r="AM243" i="1"/>
  <c r="AB243" i="1"/>
  <c r="AC148" i="1"/>
  <c r="AC209" i="1"/>
  <c r="AN146" i="1"/>
  <c r="AN207" i="1"/>
  <c r="AC146" i="1"/>
  <c r="AC207" i="1"/>
  <c r="AN143" i="1"/>
  <c r="AN204" i="1"/>
  <c r="AB140" i="1"/>
  <c r="AB201" i="1"/>
  <c r="AN141" i="1"/>
  <c r="AN202" i="1"/>
  <c r="AC141" i="1"/>
  <c r="AC202" i="1"/>
  <c r="AC220" i="1"/>
  <c r="AO159" i="1"/>
  <c r="BX521" i="1"/>
  <c r="AC86" i="1"/>
  <c r="AC158" i="1"/>
  <c r="AC163" i="1"/>
  <c r="AD163" i="1"/>
  <c r="AB142" i="1"/>
  <c r="AB203" i="1"/>
  <c r="BX522" i="1"/>
  <c r="AD159" i="1"/>
  <c r="BX523" i="1"/>
  <c r="AC221" i="1"/>
  <c r="AN224" i="1"/>
  <c r="AN86" i="1"/>
  <c r="AO86" i="1"/>
  <c r="AO158" i="1"/>
  <c r="Q241" i="1"/>
  <c r="AC222" i="1"/>
  <c r="AN221" i="1"/>
  <c r="AX242" i="1"/>
  <c r="R221" i="1"/>
  <c r="G245" i="1"/>
  <c r="G244" i="1"/>
  <c r="G243" i="1"/>
  <c r="H141" i="1"/>
  <c r="H202" i="1"/>
  <c r="Q237" i="1"/>
  <c r="G142" i="1"/>
  <c r="G203" i="1"/>
  <c r="H140" i="1"/>
  <c r="H201" i="1"/>
  <c r="R140" i="1"/>
  <c r="R201" i="1"/>
  <c r="AC223" i="1"/>
  <c r="F238" i="1"/>
  <c r="G237" i="1"/>
  <c r="AX244" i="1"/>
  <c r="AM242" i="1"/>
  <c r="AM240" i="1"/>
  <c r="AB240" i="1"/>
  <c r="AB241" i="1"/>
  <c r="H226" i="1"/>
  <c r="AN223" i="1"/>
  <c r="H227" i="1"/>
  <c r="H225" i="1"/>
  <c r="AD160" i="1"/>
  <c r="S86" i="1"/>
  <c r="S158" i="1"/>
  <c r="AO160" i="1"/>
  <c r="CV525" i="1"/>
  <c r="AD162" i="1"/>
  <c r="CV520" i="1"/>
  <c r="AD161" i="1"/>
  <c r="S160" i="1"/>
  <c r="I86" i="1"/>
  <c r="CW520" i="1"/>
  <c r="AD50" i="1"/>
  <c r="AD68" i="1"/>
  <c r="AE32" i="1"/>
  <c r="J37" i="1"/>
  <c r="J55" i="1"/>
  <c r="J73" i="1"/>
  <c r="J40" i="1"/>
  <c r="J58" i="1"/>
  <c r="J76" i="1"/>
  <c r="I166" i="1"/>
  <c r="I94" i="1"/>
  <c r="J38" i="1"/>
  <c r="J56" i="1"/>
  <c r="J74" i="1"/>
  <c r="I164" i="1"/>
  <c r="I92" i="1"/>
  <c r="J35" i="1"/>
  <c r="J53" i="1"/>
  <c r="J71" i="1"/>
  <c r="J39" i="1"/>
  <c r="J57" i="1"/>
  <c r="J75" i="1"/>
  <c r="I165" i="1"/>
  <c r="I93" i="1"/>
  <c r="J36" i="1"/>
  <c r="J54" i="1"/>
  <c r="J72" i="1"/>
  <c r="J34" i="1"/>
  <c r="J52" i="1"/>
  <c r="J70" i="1"/>
  <c r="U32" i="1"/>
  <c r="T50" i="1"/>
  <c r="T68" i="1"/>
  <c r="AN147" i="1"/>
  <c r="AN208" i="1"/>
  <c r="J159" i="1"/>
  <c r="J220" i="1"/>
  <c r="K33" i="1"/>
  <c r="K51" i="1"/>
  <c r="K69" i="1"/>
  <c r="K87" i="1"/>
  <c r="V519" i="1"/>
  <c r="AM245" i="1"/>
  <c r="AN245" i="1"/>
  <c r="BB166" i="1"/>
  <c r="BB227" i="1"/>
  <c r="BW526" i="1"/>
  <c r="AP161" i="1"/>
  <c r="AP222" i="1"/>
  <c r="AO162" i="1"/>
  <c r="AO223" i="1"/>
  <c r="BC32" i="1"/>
  <c r="BC50" i="1"/>
  <c r="BC68" i="1"/>
  <c r="AR32" i="1"/>
  <c r="AR50" i="1"/>
  <c r="AR68" i="1"/>
  <c r="K32" i="1"/>
  <c r="K50" i="1"/>
  <c r="K68" i="1"/>
  <c r="I158" i="1"/>
  <c r="I219" i="1"/>
  <c r="H161" i="1"/>
  <c r="H222" i="1"/>
  <c r="BA160" i="1"/>
  <c r="BA221" i="1"/>
  <c r="AJ519" i="1"/>
  <c r="S159" i="1"/>
  <c r="S220" i="1"/>
  <c r="AZ162" i="1"/>
  <c r="AZ223" i="1"/>
  <c r="H160" i="1"/>
  <c r="H221" i="1"/>
  <c r="T163" i="1"/>
  <c r="T224" i="1"/>
  <c r="S162" i="1"/>
  <c r="S223" i="1"/>
  <c r="AZ159" i="1"/>
  <c r="AZ220" i="1"/>
  <c r="AJ523" i="1"/>
  <c r="S163" i="1"/>
  <c r="S224" i="1"/>
  <c r="AZ163" i="1"/>
  <c r="AZ224" i="1"/>
  <c r="BW518" i="1"/>
  <c r="AN158" i="1"/>
  <c r="AN219" i="1"/>
  <c r="CV518" i="1"/>
  <c r="AZ158" i="1"/>
  <c r="AZ219" i="1"/>
  <c r="AZ161" i="1"/>
  <c r="AZ222" i="1"/>
  <c r="AO163" i="1"/>
  <c r="AO224" i="1"/>
  <c r="AO161" i="1"/>
  <c r="AO222" i="1"/>
  <c r="H162" i="1"/>
  <c r="H223" i="1"/>
  <c r="AZ160" i="1"/>
  <c r="AZ221" i="1"/>
  <c r="R242" i="1"/>
  <c r="AO165" i="1"/>
  <c r="AO226" i="1"/>
  <c r="BX525" i="1"/>
  <c r="AO166" i="1"/>
  <c r="AO227" i="1"/>
  <c r="BX526" i="1"/>
  <c r="AY242" i="1"/>
  <c r="AC244" i="1"/>
  <c r="AY245" i="1"/>
  <c r="T145" i="1"/>
  <c r="T206" i="1"/>
  <c r="AK523" i="1"/>
  <c r="S143" i="1"/>
  <c r="S204" i="1"/>
  <c r="AJ521" i="1"/>
  <c r="S142" i="1"/>
  <c r="S203" i="1"/>
  <c r="AJ520" i="1"/>
  <c r="S219" i="1"/>
  <c r="AJ518" i="1"/>
  <c r="R245" i="1"/>
  <c r="AD244" i="1"/>
  <c r="AE164" i="1"/>
  <c r="AE225" i="1"/>
  <c r="T165" i="1"/>
  <c r="T226" i="1"/>
  <c r="T164" i="1"/>
  <c r="T225" i="1"/>
  <c r="T166" i="1"/>
  <c r="T227" i="1"/>
  <c r="BA164" i="1"/>
  <c r="BA225" i="1"/>
  <c r="AP164" i="1"/>
  <c r="AP225" i="1"/>
  <c r="BA166" i="1"/>
  <c r="BA227" i="1"/>
  <c r="BA165" i="1"/>
  <c r="BA226" i="1"/>
  <c r="AE166" i="1"/>
  <c r="AE227" i="1"/>
  <c r="G240" i="1"/>
  <c r="AE147" i="1"/>
  <c r="AE208" i="1"/>
  <c r="BE525" i="1"/>
  <c r="BC518" i="1"/>
  <c r="AO141" i="1"/>
  <c r="AO202" i="1"/>
  <c r="BX519" i="1"/>
  <c r="BD522" i="1"/>
  <c r="AO142" i="1"/>
  <c r="AO203" i="1"/>
  <c r="BX520" i="1"/>
  <c r="AO140" i="1"/>
  <c r="AO201" i="1"/>
  <c r="BX518" i="1"/>
  <c r="AY240" i="1"/>
  <c r="AY243" i="1"/>
  <c r="AD143" i="1"/>
  <c r="AD204" i="1"/>
  <c r="BD521" i="1"/>
  <c r="AD145" i="1"/>
  <c r="AD206" i="1"/>
  <c r="BD523" i="1"/>
  <c r="BD526" i="1"/>
  <c r="AD141" i="1"/>
  <c r="AD202" i="1"/>
  <c r="BD519" i="1"/>
  <c r="BD524" i="1"/>
  <c r="AP143" i="1"/>
  <c r="AP204" i="1"/>
  <c r="BY521" i="1"/>
  <c r="BC523" i="1"/>
  <c r="AD142" i="1"/>
  <c r="AD203" i="1"/>
  <c r="BD520" i="1"/>
  <c r="R244" i="1"/>
  <c r="AZ146" i="1"/>
  <c r="AZ207" i="1"/>
  <c r="S148" i="1"/>
  <c r="S209" i="1"/>
  <c r="AZ148" i="1"/>
  <c r="AZ209" i="1"/>
  <c r="S147" i="1"/>
  <c r="S208" i="1"/>
  <c r="BA142" i="1"/>
  <c r="BA203" i="1"/>
  <c r="AZ147" i="1"/>
  <c r="AZ208" i="1"/>
  <c r="CW525" i="1"/>
  <c r="AZ145" i="1"/>
  <c r="AZ206" i="1"/>
  <c r="AZ143" i="1"/>
  <c r="AZ204" i="1"/>
  <c r="AK526" i="1"/>
  <c r="AZ142" i="1"/>
  <c r="AZ203" i="1"/>
  <c r="R241" i="1"/>
  <c r="G238" i="1"/>
  <c r="S520" i="1"/>
  <c r="H143" i="1"/>
  <c r="H204" i="1"/>
  <c r="G241" i="1"/>
  <c r="R240" i="1"/>
  <c r="AY241" i="1"/>
  <c r="AY237" i="1"/>
  <c r="AY238" i="1"/>
  <c r="G242" i="1"/>
  <c r="S145" i="1"/>
  <c r="S206" i="1"/>
  <c r="S144" i="1"/>
  <c r="S205" i="1"/>
  <c r="H145" i="1"/>
  <c r="H206" i="1"/>
  <c r="S523" i="1"/>
  <c r="AZ144" i="1"/>
  <c r="AZ205" i="1"/>
  <c r="CW523" i="1"/>
  <c r="I88" i="1"/>
  <c r="I142" i="1"/>
  <c r="I91" i="1"/>
  <c r="I163" i="1"/>
  <c r="I224" i="1"/>
  <c r="S522" i="1"/>
  <c r="H144" i="1"/>
  <c r="H205" i="1"/>
  <c r="I89" i="1"/>
  <c r="I161" i="1"/>
  <c r="I222" i="1"/>
  <c r="AK521" i="1"/>
  <c r="CW521" i="1"/>
  <c r="I90" i="1"/>
  <c r="I162" i="1"/>
  <c r="I223" i="1"/>
  <c r="T162" i="1"/>
  <c r="T223" i="1"/>
  <c r="R238" i="1"/>
  <c r="J141" i="1"/>
  <c r="J202" i="1"/>
  <c r="U519" i="1"/>
  <c r="AZ141" i="1"/>
  <c r="AZ202" i="1"/>
  <c r="S141" i="1"/>
  <c r="S202" i="1"/>
  <c r="T159" i="1"/>
  <c r="T220" i="1"/>
  <c r="CW519" i="1"/>
  <c r="AZ140" i="1"/>
  <c r="AZ201" i="1"/>
  <c r="BA86" i="1"/>
  <c r="CW518" i="1"/>
  <c r="BB86" i="1"/>
  <c r="CX518" i="1"/>
  <c r="AC238" i="1"/>
  <c r="I146" i="1"/>
  <c r="I207" i="1"/>
  <c r="T524" i="1"/>
  <c r="I220" i="1"/>
  <c r="T519" i="1"/>
  <c r="I147" i="1"/>
  <c r="I208" i="1"/>
  <c r="T525" i="1"/>
  <c r="I148" i="1"/>
  <c r="I209" i="1"/>
  <c r="T526" i="1"/>
  <c r="T518" i="1"/>
  <c r="AO145" i="1"/>
  <c r="AO206" i="1"/>
  <c r="AO144" i="1"/>
  <c r="AO205" i="1"/>
  <c r="AN240" i="1"/>
  <c r="AP86" i="1"/>
  <c r="BY518" i="1"/>
  <c r="AB237" i="1"/>
  <c r="R239" i="1"/>
  <c r="AC243" i="1"/>
  <c r="AN243" i="1"/>
  <c r="AD148" i="1"/>
  <c r="AD209" i="1"/>
  <c r="AC245" i="1"/>
  <c r="AO146" i="1"/>
  <c r="AO207" i="1"/>
  <c r="AD146" i="1"/>
  <c r="AD207" i="1"/>
  <c r="BY524" i="1"/>
  <c r="AC140" i="1"/>
  <c r="AC201" i="1"/>
  <c r="AC219" i="1"/>
  <c r="AO143" i="1"/>
  <c r="AO204" i="1"/>
  <c r="AE163" i="1"/>
  <c r="AO220" i="1"/>
  <c r="AN140" i="1"/>
  <c r="AN201" i="1"/>
  <c r="AC145" i="1"/>
  <c r="AC206" i="1"/>
  <c r="AN238" i="1"/>
  <c r="AN242" i="1"/>
  <c r="BY519" i="1"/>
  <c r="AD220" i="1"/>
  <c r="BY522" i="1"/>
  <c r="AD86" i="1"/>
  <c r="AD158" i="1"/>
  <c r="AB239" i="1"/>
  <c r="AE159" i="1"/>
  <c r="AQ86" i="1"/>
  <c r="BZ518" i="1"/>
  <c r="AD224" i="1"/>
  <c r="AO219" i="1"/>
  <c r="AC239" i="1"/>
  <c r="AC224" i="1"/>
  <c r="AC241" i="1"/>
  <c r="AD221" i="1"/>
  <c r="AO221" i="1"/>
  <c r="S221" i="1"/>
  <c r="AD222" i="1"/>
  <c r="AY239" i="1"/>
  <c r="H244" i="1"/>
  <c r="H243" i="1"/>
  <c r="AN241" i="1"/>
  <c r="H245" i="1"/>
  <c r="I141" i="1"/>
  <c r="I202" i="1"/>
  <c r="AD223" i="1"/>
  <c r="AD144" i="1"/>
  <c r="AD205" i="1"/>
  <c r="I140" i="1"/>
  <c r="I201" i="1"/>
  <c r="H238" i="1"/>
  <c r="S140" i="1"/>
  <c r="S201" i="1"/>
  <c r="R237" i="1"/>
  <c r="H237" i="1"/>
  <c r="G239" i="1"/>
  <c r="AC240" i="1"/>
  <c r="AN239" i="1"/>
  <c r="S243" i="1"/>
  <c r="AY244" i="1"/>
  <c r="I225" i="1"/>
  <c r="I226" i="1"/>
  <c r="I227" i="1"/>
  <c r="AE161" i="1"/>
  <c r="AP163" i="1"/>
  <c r="AE160" i="1"/>
  <c r="AE162" i="1"/>
  <c r="CX526" i="1"/>
  <c r="J86" i="1"/>
  <c r="U518" i="1"/>
  <c r="T160" i="1"/>
  <c r="T86" i="1"/>
  <c r="T158" i="1"/>
  <c r="AP160" i="1"/>
  <c r="CW522" i="1"/>
  <c r="AE50" i="1"/>
  <c r="AE68" i="1"/>
  <c r="AF32" i="1"/>
  <c r="K38" i="1"/>
  <c r="K56" i="1"/>
  <c r="K74" i="1"/>
  <c r="J164" i="1"/>
  <c r="J92" i="1"/>
  <c r="K37" i="1"/>
  <c r="K55" i="1"/>
  <c r="K73" i="1"/>
  <c r="K36" i="1"/>
  <c r="K54" i="1"/>
  <c r="K72" i="1"/>
  <c r="K39" i="1"/>
  <c r="K57" i="1"/>
  <c r="K75" i="1"/>
  <c r="J165" i="1"/>
  <c r="J93" i="1"/>
  <c r="K35" i="1"/>
  <c r="K53" i="1"/>
  <c r="K71" i="1"/>
  <c r="J94" i="1"/>
  <c r="J166" i="1"/>
  <c r="K40" i="1"/>
  <c r="K58" i="1"/>
  <c r="K76" i="1"/>
  <c r="K34" i="1"/>
  <c r="K52" i="1"/>
  <c r="K70" i="1"/>
  <c r="U50" i="1"/>
  <c r="U68" i="1"/>
  <c r="V32" i="1"/>
  <c r="AN244" i="1"/>
  <c r="K159" i="1"/>
  <c r="K220" i="1"/>
  <c r="L33" i="1"/>
  <c r="L51" i="1"/>
  <c r="L69" i="1"/>
  <c r="BD32" i="1"/>
  <c r="L32" i="1"/>
  <c r="L50" i="1"/>
  <c r="L68" i="1"/>
  <c r="AO148" i="1"/>
  <c r="AO209" i="1"/>
  <c r="AO147" i="1"/>
  <c r="AO208" i="1"/>
  <c r="H241" i="1"/>
  <c r="U160" i="1"/>
  <c r="U221" i="1"/>
  <c r="H239" i="1"/>
  <c r="AS32" i="1"/>
  <c r="AM519" i="1"/>
  <c r="AQ158" i="1"/>
  <c r="AQ219" i="1"/>
  <c r="BB158" i="1"/>
  <c r="BB219" i="1"/>
  <c r="J158" i="1"/>
  <c r="J219" i="1"/>
  <c r="BA158" i="1"/>
  <c r="BA219" i="1"/>
  <c r="BA162" i="1"/>
  <c r="BA223" i="1"/>
  <c r="BA161" i="1"/>
  <c r="BA222" i="1"/>
  <c r="I160" i="1"/>
  <c r="I221" i="1"/>
  <c r="BA159" i="1"/>
  <c r="BA220" i="1"/>
  <c r="AP162" i="1"/>
  <c r="AP223" i="1"/>
  <c r="T161" i="1"/>
  <c r="T222" i="1"/>
  <c r="BA163" i="1"/>
  <c r="BA224" i="1"/>
  <c r="AP158" i="1"/>
  <c r="AP219" i="1"/>
  <c r="AP159" i="1"/>
  <c r="AP220" i="1"/>
  <c r="AP148" i="1"/>
  <c r="AP209" i="1"/>
  <c r="AP166" i="1"/>
  <c r="AP227" i="1"/>
  <c r="AP165" i="1"/>
  <c r="AP226" i="1"/>
  <c r="BY525" i="1"/>
  <c r="S240" i="1"/>
  <c r="CW526" i="1"/>
  <c r="T147" i="1"/>
  <c r="T208" i="1"/>
  <c r="T244" i="1"/>
  <c r="AK525" i="1"/>
  <c r="CW524" i="1"/>
  <c r="T146" i="1"/>
  <c r="T207" i="1"/>
  <c r="AK524" i="1"/>
  <c r="T144" i="1"/>
  <c r="T205" i="1"/>
  <c r="AK522" i="1"/>
  <c r="T142" i="1"/>
  <c r="T203" i="1"/>
  <c r="AK520" i="1"/>
  <c r="U142" i="1"/>
  <c r="U203" i="1"/>
  <c r="AL520" i="1"/>
  <c r="T221" i="1"/>
  <c r="T141" i="1"/>
  <c r="T202" i="1"/>
  <c r="AK519" i="1"/>
  <c r="T219" i="1"/>
  <c r="AK518" i="1"/>
  <c r="AZ245" i="1"/>
  <c r="S245" i="1"/>
  <c r="AF164" i="1"/>
  <c r="AF225" i="1"/>
  <c r="AF165" i="1"/>
  <c r="AF226" i="1"/>
  <c r="AF166" i="1"/>
  <c r="AF227" i="1"/>
  <c r="U164" i="1"/>
  <c r="U225" i="1"/>
  <c r="BC165" i="1"/>
  <c r="BC226" i="1"/>
  <c r="BB165" i="1"/>
  <c r="BB226" i="1"/>
  <c r="U165" i="1"/>
  <c r="U226" i="1"/>
  <c r="BB164" i="1"/>
  <c r="BB225" i="1"/>
  <c r="AQ164" i="1"/>
  <c r="AQ225" i="1"/>
  <c r="U166" i="1"/>
  <c r="U227" i="1"/>
  <c r="S244" i="1"/>
  <c r="AP142" i="1"/>
  <c r="AP203" i="1"/>
  <c r="BY520" i="1"/>
  <c r="AE142" i="1"/>
  <c r="AE203" i="1"/>
  <c r="BE520" i="1"/>
  <c r="BD518" i="1"/>
  <c r="H242" i="1"/>
  <c r="BE522" i="1"/>
  <c r="BE519" i="1"/>
  <c r="AP145" i="1"/>
  <c r="AP206" i="1"/>
  <c r="BY523" i="1"/>
  <c r="BE526" i="1"/>
  <c r="AE143" i="1"/>
  <c r="AE204" i="1"/>
  <c r="BE521" i="1"/>
  <c r="AZ242" i="1"/>
  <c r="AE145" i="1"/>
  <c r="AE206" i="1"/>
  <c r="BE523" i="1"/>
  <c r="BE524" i="1"/>
  <c r="AZ243" i="1"/>
  <c r="T148" i="1"/>
  <c r="T209" i="1"/>
  <c r="BA147" i="1"/>
  <c r="BA208" i="1"/>
  <c r="BA143" i="1"/>
  <c r="BA204" i="1"/>
  <c r="CX524" i="1"/>
  <c r="BA144" i="1"/>
  <c r="BA205" i="1"/>
  <c r="AZ244" i="1"/>
  <c r="BA145" i="1"/>
  <c r="BA206" i="1"/>
  <c r="S242" i="1"/>
  <c r="AL525" i="1"/>
  <c r="BA146" i="1"/>
  <c r="BA207" i="1"/>
  <c r="BB148" i="1"/>
  <c r="BB209" i="1"/>
  <c r="BA148" i="1"/>
  <c r="BA209" i="1"/>
  <c r="AL526" i="1"/>
  <c r="AZ240" i="1"/>
  <c r="AZ238" i="1"/>
  <c r="H240" i="1"/>
  <c r="S241" i="1"/>
  <c r="AZ237" i="1"/>
  <c r="S238" i="1"/>
  <c r="AZ241" i="1"/>
  <c r="I144" i="1"/>
  <c r="I205" i="1"/>
  <c r="T522" i="1"/>
  <c r="I145" i="1"/>
  <c r="I206" i="1"/>
  <c r="T523" i="1"/>
  <c r="T520" i="1"/>
  <c r="I203" i="1"/>
  <c r="T143" i="1"/>
  <c r="T204" i="1"/>
  <c r="I143" i="1"/>
  <c r="I204" i="1"/>
  <c r="T521" i="1"/>
  <c r="J91" i="1"/>
  <c r="J145" i="1"/>
  <c r="J206" i="1"/>
  <c r="CX523" i="1"/>
  <c r="U163" i="1"/>
  <c r="U162" i="1"/>
  <c r="J90" i="1"/>
  <c r="J162" i="1"/>
  <c r="J238" i="1"/>
  <c r="J89" i="1"/>
  <c r="J161" i="1"/>
  <c r="BA141" i="1"/>
  <c r="BA202" i="1"/>
  <c r="CX519" i="1"/>
  <c r="BB140" i="1"/>
  <c r="BB201" i="1"/>
  <c r="BA140" i="1"/>
  <c r="BA201" i="1"/>
  <c r="BC86" i="1"/>
  <c r="CY518" i="1"/>
  <c r="S239" i="1"/>
  <c r="AO243" i="1"/>
  <c r="AO242" i="1"/>
  <c r="AD245" i="1"/>
  <c r="CY525" i="1"/>
  <c r="AO241" i="1"/>
  <c r="J147" i="1"/>
  <c r="J208" i="1"/>
  <c r="U525" i="1"/>
  <c r="AO238" i="1"/>
  <c r="AD238" i="1"/>
  <c r="J146" i="1"/>
  <c r="J207" i="1"/>
  <c r="U524" i="1"/>
  <c r="J148" i="1"/>
  <c r="J209" i="1"/>
  <c r="U526" i="1"/>
  <c r="BA239" i="1"/>
  <c r="AD242" i="1"/>
  <c r="AP144" i="1"/>
  <c r="AP205" i="1"/>
  <c r="AC237" i="1"/>
  <c r="AO237" i="1"/>
  <c r="AO239" i="1"/>
  <c r="AO240" i="1"/>
  <c r="AP140" i="1"/>
  <c r="AP201" i="1"/>
  <c r="AD243" i="1"/>
  <c r="AE148" i="1"/>
  <c r="AE209" i="1"/>
  <c r="AP146" i="1"/>
  <c r="AP207" i="1"/>
  <c r="AE146" i="1"/>
  <c r="AE207" i="1"/>
  <c r="BZ524" i="1"/>
  <c r="AD140" i="1"/>
  <c r="AD201" i="1"/>
  <c r="AD219" i="1"/>
  <c r="AE141" i="1"/>
  <c r="AE202" i="1"/>
  <c r="AE220" i="1"/>
  <c r="AP141" i="1"/>
  <c r="AP202" i="1"/>
  <c r="AQ140" i="1"/>
  <c r="AQ201" i="1"/>
  <c r="AE224" i="1"/>
  <c r="AC242" i="1"/>
  <c r="AZ239" i="1"/>
  <c r="AF163" i="1"/>
  <c r="BZ522" i="1"/>
  <c r="AN237" i="1"/>
  <c r="AR86" i="1"/>
  <c r="CA518" i="1"/>
  <c r="BZ519" i="1"/>
  <c r="I237" i="1"/>
  <c r="AD239" i="1"/>
  <c r="AD240" i="1"/>
  <c r="AE221" i="1"/>
  <c r="AP221" i="1"/>
  <c r="I243" i="1"/>
  <c r="T242" i="1"/>
  <c r="I244" i="1"/>
  <c r="I245" i="1"/>
  <c r="J140" i="1"/>
  <c r="J201" i="1"/>
  <c r="I238" i="1"/>
  <c r="AE223" i="1"/>
  <c r="AE144" i="1"/>
  <c r="AE205" i="1"/>
  <c r="AD241" i="1"/>
  <c r="T140" i="1"/>
  <c r="T201" i="1"/>
  <c r="K141" i="1"/>
  <c r="K202" i="1"/>
  <c r="S237" i="1"/>
  <c r="AE244" i="1"/>
  <c r="AP240" i="1"/>
  <c r="J226" i="1"/>
  <c r="J225" i="1"/>
  <c r="J227" i="1"/>
  <c r="AP224" i="1"/>
  <c r="AE222" i="1"/>
  <c r="CY526" i="1"/>
  <c r="AF162" i="1"/>
  <c r="CX520" i="1"/>
  <c r="AF161" i="1"/>
  <c r="AF160" i="1"/>
  <c r="K86" i="1"/>
  <c r="AQ160" i="1"/>
  <c r="CX522" i="1"/>
  <c r="CX525" i="1"/>
  <c r="U86" i="1"/>
  <c r="U158" i="1"/>
  <c r="J88" i="1"/>
  <c r="J160" i="1"/>
  <c r="L38" i="1"/>
  <c r="L56" i="1"/>
  <c r="L74" i="1"/>
  <c r="K164" i="1"/>
  <c r="K92" i="1"/>
  <c r="L35" i="1"/>
  <c r="L53" i="1"/>
  <c r="L71" i="1"/>
  <c r="AG32" i="1"/>
  <c r="AF50" i="1"/>
  <c r="AF68" i="1"/>
  <c r="L40" i="1"/>
  <c r="L58" i="1"/>
  <c r="L76" i="1"/>
  <c r="K166" i="1"/>
  <c r="K94" i="1"/>
  <c r="L37" i="1"/>
  <c r="L55" i="1"/>
  <c r="L73" i="1"/>
  <c r="L36" i="1"/>
  <c r="L54" i="1"/>
  <c r="L72" i="1"/>
  <c r="L39" i="1"/>
  <c r="L57" i="1"/>
  <c r="L75" i="1"/>
  <c r="K165" i="1"/>
  <c r="K93" i="1"/>
  <c r="BD50" i="1"/>
  <c r="BD68" i="1"/>
  <c r="L34" i="1"/>
  <c r="L52" i="1"/>
  <c r="L70" i="1"/>
  <c r="V50" i="1"/>
  <c r="V68" i="1"/>
  <c r="W32" i="1"/>
  <c r="M32" i="1"/>
  <c r="M50" i="1"/>
  <c r="M68" i="1"/>
  <c r="BE32" i="1"/>
  <c r="BE50" i="1"/>
  <c r="BE68" i="1"/>
  <c r="BY526" i="1"/>
  <c r="AO245" i="1"/>
  <c r="M33" i="1"/>
  <c r="M51" i="1"/>
  <c r="M69" i="1"/>
  <c r="M87" i="1"/>
  <c r="T238" i="1"/>
  <c r="K158" i="1"/>
  <c r="K219" i="1"/>
  <c r="N33" i="1"/>
  <c r="N51" i="1"/>
  <c r="N69" i="1"/>
  <c r="AO244" i="1"/>
  <c r="AS50" i="1"/>
  <c r="AS68" i="1"/>
  <c r="AT32" i="1"/>
  <c r="AT50" i="1"/>
  <c r="AT68" i="1"/>
  <c r="AP245" i="1"/>
  <c r="AR163" i="1"/>
  <c r="AR224" i="1"/>
  <c r="W159" i="1"/>
  <c r="W220" i="1"/>
  <c r="AQ162" i="1"/>
  <c r="AQ223" i="1"/>
  <c r="T241" i="1"/>
  <c r="BB163" i="1"/>
  <c r="BB224" i="1"/>
  <c r="AR161" i="1"/>
  <c r="AR222" i="1"/>
  <c r="U224" i="1"/>
  <c r="J163" i="1"/>
  <c r="J224" i="1"/>
  <c r="BC158" i="1"/>
  <c r="BC219" i="1"/>
  <c r="AR158" i="1"/>
  <c r="AR219" i="1"/>
  <c r="AL519" i="1"/>
  <c r="U159" i="1"/>
  <c r="U220" i="1"/>
  <c r="BB161" i="1"/>
  <c r="BB222" i="1"/>
  <c r="V159" i="1"/>
  <c r="V220" i="1"/>
  <c r="BB162" i="1"/>
  <c r="BB223" i="1"/>
  <c r="BB160" i="1"/>
  <c r="BB221" i="1"/>
  <c r="AQ159" i="1"/>
  <c r="AQ220" i="1"/>
  <c r="BB159" i="1"/>
  <c r="BB220" i="1"/>
  <c r="AP147" i="1"/>
  <c r="AP208" i="1"/>
  <c r="AQ165" i="1"/>
  <c r="AQ226" i="1"/>
  <c r="BZ525" i="1"/>
  <c r="BZ526" i="1"/>
  <c r="AQ166" i="1"/>
  <c r="AQ227" i="1"/>
  <c r="BB237" i="1"/>
  <c r="T245" i="1"/>
  <c r="BA240" i="1"/>
  <c r="T243" i="1"/>
  <c r="BA243" i="1"/>
  <c r="U146" i="1"/>
  <c r="U207" i="1"/>
  <c r="AL524" i="1"/>
  <c r="U145" i="1"/>
  <c r="U206" i="1"/>
  <c r="AL523" i="1"/>
  <c r="J223" i="1"/>
  <c r="U144" i="1"/>
  <c r="U205" i="1"/>
  <c r="AL522" i="1"/>
  <c r="U223" i="1"/>
  <c r="CX521" i="1"/>
  <c r="W141" i="1"/>
  <c r="W202" i="1"/>
  <c r="AN519" i="1"/>
  <c r="U219" i="1"/>
  <c r="AL518" i="1"/>
  <c r="AG165" i="1"/>
  <c r="AG226" i="1"/>
  <c r="BD165" i="1"/>
  <c r="BD226" i="1"/>
  <c r="V166" i="1"/>
  <c r="V227" i="1"/>
  <c r="V165" i="1"/>
  <c r="V226" i="1"/>
  <c r="AG164" i="1"/>
  <c r="AG225" i="1"/>
  <c r="BC164" i="1"/>
  <c r="BC225" i="1"/>
  <c r="AG166" i="1"/>
  <c r="AG227" i="1"/>
  <c r="AR164" i="1"/>
  <c r="AR225" i="1"/>
  <c r="V164" i="1"/>
  <c r="V225" i="1"/>
  <c r="BC166" i="1"/>
  <c r="BC227" i="1"/>
  <c r="BA244" i="1"/>
  <c r="BA245" i="1"/>
  <c r="BA242" i="1"/>
  <c r="BB245" i="1"/>
  <c r="AR145" i="1"/>
  <c r="AR206" i="1"/>
  <c r="CA523" i="1"/>
  <c r="BF526" i="1"/>
  <c r="AF144" i="1"/>
  <c r="AF205" i="1"/>
  <c r="BF522" i="1"/>
  <c r="AF145" i="1"/>
  <c r="AF206" i="1"/>
  <c r="BF523" i="1"/>
  <c r="BF524" i="1"/>
  <c r="AQ142" i="1"/>
  <c r="AQ203" i="1"/>
  <c r="BZ520" i="1"/>
  <c r="AR143" i="1"/>
  <c r="AR204" i="1"/>
  <c r="CA521" i="1"/>
  <c r="AF147" i="1"/>
  <c r="AF208" i="1"/>
  <c r="BF525" i="1"/>
  <c r="U239" i="1"/>
  <c r="AF142" i="1"/>
  <c r="AF203" i="1"/>
  <c r="BF520" i="1"/>
  <c r="AF143" i="1"/>
  <c r="AF204" i="1"/>
  <c r="BF521" i="1"/>
  <c r="U148" i="1"/>
  <c r="U209" i="1"/>
  <c r="U147" i="1"/>
  <c r="U208" i="1"/>
  <c r="BB146" i="1"/>
  <c r="BB207" i="1"/>
  <c r="BB143" i="1"/>
  <c r="BB204" i="1"/>
  <c r="CY524" i="1"/>
  <c r="BC148" i="1"/>
  <c r="BC209" i="1"/>
  <c r="BB144" i="1"/>
  <c r="BB205" i="1"/>
  <c r="BC147" i="1"/>
  <c r="BC208" i="1"/>
  <c r="BB145" i="1"/>
  <c r="BB206" i="1"/>
  <c r="AM525" i="1"/>
  <c r="AM526" i="1"/>
  <c r="BB147" i="1"/>
  <c r="BB208" i="1"/>
  <c r="BA238" i="1"/>
  <c r="I241" i="1"/>
  <c r="U522" i="1"/>
  <c r="J144" i="1"/>
  <c r="J205" i="1"/>
  <c r="I239" i="1"/>
  <c r="T240" i="1"/>
  <c r="I240" i="1"/>
  <c r="I242" i="1"/>
  <c r="BA237" i="1"/>
  <c r="J143" i="1"/>
  <c r="J204" i="1"/>
  <c r="U521" i="1"/>
  <c r="J222" i="1"/>
  <c r="AQ161" i="1"/>
  <c r="U161" i="1"/>
  <c r="BC161" i="1"/>
  <c r="K88" i="1"/>
  <c r="K89" i="1"/>
  <c r="K161" i="1"/>
  <c r="CY523" i="1"/>
  <c r="V162" i="1"/>
  <c r="U523" i="1"/>
  <c r="K90" i="1"/>
  <c r="K162" i="1"/>
  <c r="K91" i="1"/>
  <c r="K145" i="1"/>
  <c r="K206" i="1"/>
  <c r="BB141" i="1"/>
  <c r="BB202" i="1"/>
  <c r="U141" i="1"/>
  <c r="U202" i="1"/>
  <c r="V141" i="1"/>
  <c r="V202" i="1"/>
  <c r="CY519" i="1"/>
  <c r="BC140" i="1"/>
  <c r="BC201" i="1"/>
  <c r="BD86" i="1"/>
  <c r="CZ518" i="1"/>
  <c r="CZ525" i="1"/>
  <c r="AP241" i="1"/>
  <c r="AE239" i="1"/>
  <c r="AD237" i="1"/>
  <c r="AP238" i="1"/>
  <c r="AE245" i="1"/>
  <c r="K146" i="1"/>
  <c r="K207" i="1"/>
  <c r="V524" i="1"/>
  <c r="V518" i="1"/>
  <c r="K147" i="1"/>
  <c r="K208" i="1"/>
  <c r="V525" i="1"/>
  <c r="K148" i="1"/>
  <c r="K209" i="1"/>
  <c r="V526" i="1"/>
  <c r="J221" i="1"/>
  <c r="U520" i="1"/>
  <c r="AQ237" i="1"/>
  <c r="AE238" i="1"/>
  <c r="AE242" i="1"/>
  <c r="AQ141" i="1"/>
  <c r="AQ202" i="1"/>
  <c r="AP237" i="1"/>
  <c r="AF159" i="1"/>
  <c r="AE243" i="1"/>
  <c r="AP243" i="1"/>
  <c r="AF148" i="1"/>
  <c r="AF209" i="1"/>
  <c r="AF146" i="1"/>
  <c r="AF207" i="1"/>
  <c r="AQ146" i="1"/>
  <c r="AQ207" i="1"/>
  <c r="CA524" i="1"/>
  <c r="AR140" i="1"/>
  <c r="AR201" i="1"/>
  <c r="AQ144" i="1"/>
  <c r="AQ205" i="1"/>
  <c r="AF86" i="1"/>
  <c r="AF158" i="1"/>
  <c r="AE86" i="1"/>
  <c r="AE158" i="1"/>
  <c r="AG163" i="1"/>
  <c r="AF224" i="1"/>
  <c r="AQ163" i="1"/>
  <c r="CA519" i="1"/>
  <c r="T239" i="1"/>
  <c r="J244" i="1"/>
  <c r="J245" i="1"/>
  <c r="J243" i="1"/>
  <c r="BA241" i="1"/>
  <c r="AP242" i="1"/>
  <c r="AE240" i="1"/>
  <c r="BB142" i="1"/>
  <c r="BB203" i="1"/>
  <c r="K238" i="1"/>
  <c r="K140" i="1"/>
  <c r="K201" i="1"/>
  <c r="AQ221" i="1"/>
  <c r="T237" i="1"/>
  <c r="J142" i="1"/>
  <c r="J203" i="1"/>
  <c r="U140" i="1"/>
  <c r="U201" i="1"/>
  <c r="AE241" i="1"/>
  <c r="L87" i="1"/>
  <c r="J237" i="1"/>
  <c r="AP239" i="1"/>
  <c r="AF222" i="1"/>
  <c r="AF221" i="1"/>
  <c r="K225" i="1"/>
  <c r="K226" i="1"/>
  <c r="K227" i="1"/>
  <c r="AG162" i="1"/>
  <c r="CY520" i="1"/>
  <c r="AG161" i="1"/>
  <c r="V86" i="1"/>
  <c r="AM518" i="1"/>
  <c r="AG160" i="1"/>
  <c r="L86" i="1"/>
  <c r="L158" i="1"/>
  <c r="CY522" i="1"/>
  <c r="V160" i="1"/>
  <c r="AR160" i="1"/>
  <c r="M38" i="1"/>
  <c r="M56" i="1"/>
  <c r="M74" i="1"/>
  <c r="L92" i="1"/>
  <c r="M35" i="1"/>
  <c r="M53" i="1"/>
  <c r="M71" i="1"/>
  <c r="M36" i="1"/>
  <c r="M54" i="1"/>
  <c r="M72" i="1"/>
  <c r="AU32" i="1"/>
  <c r="M39" i="1"/>
  <c r="M57" i="1"/>
  <c r="M75" i="1"/>
  <c r="L165" i="1"/>
  <c r="L93" i="1"/>
  <c r="M37" i="1"/>
  <c r="M55" i="1"/>
  <c r="M73" i="1"/>
  <c r="M40" i="1"/>
  <c r="M58" i="1"/>
  <c r="M76" i="1"/>
  <c r="L166" i="1"/>
  <c r="L94" i="1"/>
  <c r="AG50" i="1"/>
  <c r="AG68" i="1"/>
  <c r="AH32" i="1"/>
  <c r="M34" i="1"/>
  <c r="M52" i="1"/>
  <c r="M70" i="1"/>
  <c r="N32" i="1"/>
  <c r="N50" i="1"/>
  <c r="N68" i="1"/>
  <c r="W50" i="1"/>
  <c r="W68" i="1"/>
  <c r="X32" i="1"/>
  <c r="BF32" i="1"/>
  <c r="BF50" i="1"/>
  <c r="BF68" i="1"/>
  <c r="L159" i="1"/>
  <c r="L220" i="1"/>
  <c r="M159" i="1"/>
  <c r="M220" i="1"/>
  <c r="BB243" i="1"/>
  <c r="AP244" i="1"/>
  <c r="AO519" i="1"/>
  <c r="W238" i="1"/>
  <c r="BC244" i="1"/>
  <c r="U242" i="1"/>
  <c r="AS161" i="1"/>
  <c r="AS222" i="1"/>
  <c r="AQ148" i="1"/>
  <c r="AQ209" i="1"/>
  <c r="BC163" i="1"/>
  <c r="BC224" i="1"/>
  <c r="K163" i="1"/>
  <c r="K224" i="1"/>
  <c r="AQ147" i="1"/>
  <c r="AQ208" i="1"/>
  <c r="BD158" i="1"/>
  <c r="BD219" i="1"/>
  <c r="V158" i="1"/>
  <c r="V219" i="1"/>
  <c r="AR159" i="1"/>
  <c r="AR220" i="1"/>
  <c r="BC159" i="1"/>
  <c r="BC220" i="1"/>
  <c r="BC162" i="1"/>
  <c r="BC223" i="1"/>
  <c r="K160" i="1"/>
  <c r="K221" i="1"/>
  <c r="BC160" i="1"/>
  <c r="BC221" i="1"/>
  <c r="AF244" i="1"/>
  <c r="BB240" i="1"/>
  <c r="AR166" i="1"/>
  <c r="AR227" i="1"/>
  <c r="AR148" i="1"/>
  <c r="AR209" i="1"/>
  <c r="AR165" i="1"/>
  <c r="AR226" i="1"/>
  <c r="CA525" i="1"/>
  <c r="U243" i="1"/>
  <c r="V146" i="1"/>
  <c r="V207" i="1"/>
  <c r="AM524" i="1"/>
  <c r="BB242" i="1"/>
  <c r="V144" i="1"/>
  <c r="V205" i="1"/>
  <c r="AM522" i="1"/>
  <c r="BC222" i="1"/>
  <c r="CY521" i="1"/>
  <c r="AL521" i="1"/>
  <c r="U222" i="1"/>
  <c r="BZ521" i="1"/>
  <c r="AQ222" i="1"/>
  <c r="V142" i="1"/>
  <c r="V203" i="1"/>
  <c r="AM520" i="1"/>
  <c r="AH166" i="1"/>
  <c r="AH227" i="1"/>
  <c r="AS164" i="1"/>
  <c r="AS225" i="1"/>
  <c r="BD166" i="1"/>
  <c r="BD227" i="1"/>
  <c r="W164" i="1"/>
  <c r="W225" i="1"/>
  <c r="AH165" i="1"/>
  <c r="AH226" i="1"/>
  <c r="AH164" i="1"/>
  <c r="AH225" i="1"/>
  <c r="W165" i="1"/>
  <c r="W226" i="1"/>
  <c r="BD164" i="1"/>
  <c r="BD225" i="1"/>
  <c r="W166" i="1"/>
  <c r="W227" i="1"/>
  <c r="L164" i="1"/>
  <c r="L225" i="1"/>
  <c r="BB238" i="1"/>
  <c r="V238" i="1"/>
  <c r="U245" i="1"/>
  <c r="AR142" i="1"/>
  <c r="AR203" i="1"/>
  <c r="CA520" i="1"/>
  <c r="BG525" i="1"/>
  <c r="AS143" i="1"/>
  <c r="AS204" i="1"/>
  <c r="CB521" i="1"/>
  <c r="AQ224" i="1"/>
  <c r="BZ523" i="1"/>
  <c r="AG144" i="1"/>
  <c r="AG205" i="1"/>
  <c r="BG522" i="1"/>
  <c r="AG143" i="1"/>
  <c r="AG204" i="1"/>
  <c r="BG521" i="1"/>
  <c r="BG526" i="1"/>
  <c r="BF518" i="1"/>
  <c r="BC245" i="1"/>
  <c r="BG523" i="1"/>
  <c r="AG142" i="1"/>
  <c r="AG203" i="1"/>
  <c r="BG520" i="1"/>
  <c r="BE518" i="1"/>
  <c r="BG524" i="1"/>
  <c r="BF519" i="1"/>
  <c r="U244" i="1"/>
  <c r="V148" i="1"/>
  <c r="V209" i="1"/>
  <c r="V147" i="1"/>
  <c r="V208" i="1"/>
  <c r="BC146" i="1"/>
  <c r="BC207" i="1"/>
  <c r="CZ526" i="1"/>
  <c r="J241" i="1"/>
  <c r="BC143" i="1"/>
  <c r="BC204" i="1"/>
  <c r="CZ524" i="1"/>
  <c r="AN524" i="1"/>
  <c r="BC142" i="1"/>
  <c r="BC203" i="1"/>
  <c r="V223" i="1"/>
  <c r="BD147" i="1"/>
  <c r="BD208" i="1"/>
  <c r="BB244" i="1"/>
  <c r="BC145" i="1"/>
  <c r="BC206" i="1"/>
  <c r="AN526" i="1"/>
  <c r="AN525" i="1"/>
  <c r="V523" i="1"/>
  <c r="BC141" i="1"/>
  <c r="BC202" i="1"/>
  <c r="J242" i="1"/>
  <c r="K142" i="1"/>
  <c r="K203" i="1"/>
  <c r="V520" i="1"/>
  <c r="U241" i="1"/>
  <c r="J240" i="1"/>
  <c r="BC237" i="1"/>
  <c r="U238" i="1"/>
  <c r="K144" i="1"/>
  <c r="K205" i="1"/>
  <c r="V522" i="1"/>
  <c r="K223" i="1"/>
  <c r="K143" i="1"/>
  <c r="K204" i="1"/>
  <c r="K222" i="1"/>
  <c r="V521" i="1"/>
  <c r="V163" i="1"/>
  <c r="V161" i="1"/>
  <c r="L89" i="1"/>
  <c r="L161" i="1"/>
  <c r="CZ522" i="1"/>
  <c r="U143" i="1"/>
  <c r="U204" i="1"/>
  <c r="AN522" i="1"/>
  <c r="L90" i="1"/>
  <c r="L162" i="1"/>
  <c r="AN523" i="1"/>
  <c r="W161" i="1"/>
  <c r="CZ523" i="1"/>
  <c r="CZ521" i="1"/>
  <c r="AQ143" i="1"/>
  <c r="AQ204" i="1"/>
  <c r="M141" i="1"/>
  <c r="M202" i="1"/>
  <c r="X519" i="1"/>
  <c r="N87" i="1"/>
  <c r="N159" i="1"/>
  <c r="CZ519" i="1"/>
  <c r="BD140" i="1"/>
  <c r="BD201" i="1"/>
  <c r="BE86" i="1"/>
  <c r="DA518" i="1"/>
  <c r="M86" i="1"/>
  <c r="M158" i="1"/>
  <c r="AQ241" i="1"/>
  <c r="AF242" i="1"/>
  <c r="AF245" i="1"/>
  <c r="AR242" i="1"/>
  <c r="W519" i="1"/>
  <c r="L148" i="1"/>
  <c r="L209" i="1"/>
  <c r="W526" i="1"/>
  <c r="L146" i="1"/>
  <c r="L207" i="1"/>
  <c r="W524" i="1"/>
  <c r="L147" i="1"/>
  <c r="L208" i="1"/>
  <c r="W525" i="1"/>
  <c r="AQ238" i="1"/>
  <c r="L219" i="1"/>
  <c r="W518" i="1"/>
  <c r="AR237" i="1"/>
  <c r="AS86" i="1"/>
  <c r="AS158" i="1"/>
  <c r="AF141" i="1"/>
  <c r="AF202" i="1"/>
  <c r="AF220" i="1"/>
  <c r="AQ239" i="1"/>
  <c r="AF243" i="1"/>
  <c r="AG147" i="1"/>
  <c r="AG208" i="1"/>
  <c r="AQ243" i="1"/>
  <c r="AG148" i="1"/>
  <c r="AG209" i="1"/>
  <c r="AG146" i="1"/>
  <c r="AG207" i="1"/>
  <c r="AR146" i="1"/>
  <c r="AR207" i="1"/>
  <c r="AF140" i="1"/>
  <c r="AF201" i="1"/>
  <c r="AF219" i="1"/>
  <c r="AR141" i="1"/>
  <c r="AR202" i="1"/>
  <c r="AG145" i="1"/>
  <c r="AG206" i="1"/>
  <c r="AG224" i="1"/>
  <c r="AR162" i="1"/>
  <c r="AG159" i="1"/>
  <c r="AH159" i="1"/>
  <c r="CB522" i="1"/>
  <c r="BB241" i="1"/>
  <c r="AE140" i="1"/>
  <c r="AE201" i="1"/>
  <c r="AQ145" i="1"/>
  <c r="AQ206" i="1"/>
  <c r="CB519" i="1"/>
  <c r="AT86" i="1"/>
  <c r="AT158" i="1"/>
  <c r="AG86" i="1"/>
  <c r="AG158" i="1"/>
  <c r="AH163" i="1"/>
  <c r="AE219" i="1"/>
  <c r="AR240" i="1"/>
  <c r="K243" i="1"/>
  <c r="AF240" i="1"/>
  <c r="K245" i="1"/>
  <c r="K244" i="1"/>
  <c r="AF239" i="1"/>
  <c r="K237" i="1"/>
  <c r="BC144" i="1"/>
  <c r="BC205" i="1"/>
  <c r="L140" i="1"/>
  <c r="L201" i="1"/>
  <c r="U237" i="1"/>
  <c r="J239" i="1"/>
  <c r="V140" i="1"/>
  <c r="V201" i="1"/>
  <c r="L141" i="1"/>
  <c r="L202" i="1"/>
  <c r="BB239" i="1"/>
  <c r="AF223" i="1"/>
  <c r="AF241" i="1"/>
  <c r="AG222" i="1"/>
  <c r="L227" i="1"/>
  <c r="L226" i="1"/>
  <c r="AR221" i="1"/>
  <c r="AG221" i="1"/>
  <c r="V221" i="1"/>
  <c r="AG223" i="1"/>
  <c r="L88" i="1"/>
  <c r="W520" i="1"/>
  <c r="DA525" i="1"/>
  <c r="AH161" i="1"/>
  <c r="DA522" i="1"/>
  <c r="CZ520" i="1"/>
  <c r="AH162" i="1"/>
  <c r="DA526" i="1"/>
  <c r="AS160" i="1"/>
  <c r="W86" i="1"/>
  <c r="AN518" i="1"/>
  <c r="AH160" i="1"/>
  <c r="N37" i="1"/>
  <c r="N55" i="1"/>
  <c r="N73" i="1"/>
  <c r="M165" i="1"/>
  <c r="N39" i="1"/>
  <c r="N57" i="1"/>
  <c r="N75" i="1"/>
  <c r="M93" i="1"/>
  <c r="M92" i="1"/>
  <c r="N38" i="1"/>
  <c r="N56" i="1"/>
  <c r="N74" i="1"/>
  <c r="N40" i="1"/>
  <c r="N58" i="1"/>
  <c r="N76" i="1"/>
  <c r="M166" i="1"/>
  <c r="M94" i="1"/>
  <c r="AH50" i="1"/>
  <c r="AH68" i="1"/>
  <c r="AI32" i="1"/>
  <c r="AU50" i="1"/>
  <c r="AU68" i="1"/>
  <c r="N36" i="1"/>
  <c r="N54" i="1"/>
  <c r="N72" i="1"/>
  <c r="N35" i="1"/>
  <c r="N53" i="1"/>
  <c r="N71" i="1"/>
  <c r="N34" i="1"/>
  <c r="N52" i="1"/>
  <c r="N70" i="1"/>
  <c r="Y32" i="1"/>
  <c r="X50" i="1"/>
  <c r="X68" i="1"/>
  <c r="X141" i="1"/>
  <c r="X202" i="1"/>
  <c r="M238" i="1"/>
  <c r="X159" i="1"/>
  <c r="X220" i="1"/>
  <c r="AQ244" i="1"/>
  <c r="V243" i="1"/>
  <c r="AQ245" i="1"/>
  <c r="CA526" i="1"/>
  <c r="AS162" i="1"/>
  <c r="AS223" i="1"/>
  <c r="AT161" i="1"/>
  <c r="W163" i="1"/>
  <c r="W224" i="1"/>
  <c r="BD161" i="1"/>
  <c r="BD222" i="1"/>
  <c r="BE162" i="1"/>
  <c r="BE223" i="1"/>
  <c r="BD163" i="1"/>
  <c r="BD224" i="1"/>
  <c r="L160" i="1"/>
  <c r="L221" i="1"/>
  <c r="BD160" i="1"/>
  <c r="BD221" i="1"/>
  <c r="W162" i="1"/>
  <c r="W223" i="1"/>
  <c r="BD162" i="1"/>
  <c r="BD223" i="1"/>
  <c r="AS159" i="1"/>
  <c r="AS220" i="1"/>
  <c r="BD159" i="1"/>
  <c r="BD220" i="1"/>
  <c r="BE158" i="1"/>
  <c r="BE219" i="1"/>
  <c r="M219" i="1"/>
  <c r="W158" i="1"/>
  <c r="W219" i="1"/>
  <c r="AR245" i="1"/>
  <c r="AS165" i="1"/>
  <c r="AS226" i="1"/>
  <c r="CB525" i="1"/>
  <c r="AR147" i="1"/>
  <c r="AR208" i="1"/>
  <c r="AS166" i="1"/>
  <c r="AS227" i="1"/>
  <c r="BD244" i="1"/>
  <c r="BC242" i="1"/>
  <c r="V241" i="1"/>
  <c r="K239" i="1"/>
  <c r="AM523" i="1"/>
  <c r="V224" i="1"/>
  <c r="L223" i="1"/>
  <c r="W143" i="1"/>
  <c r="W204" i="1"/>
  <c r="AN521" i="1"/>
  <c r="AT222" i="1"/>
  <c r="AM521" i="1"/>
  <c r="V222" i="1"/>
  <c r="W222" i="1"/>
  <c r="CB518" i="1"/>
  <c r="BE164" i="1"/>
  <c r="BE225" i="1"/>
  <c r="BE166" i="1"/>
  <c r="BE227" i="1"/>
  <c r="AI164" i="1"/>
  <c r="AI225" i="1"/>
  <c r="X164" i="1"/>
  <c r="X225" i="1"/>
  <c r="BF165" i="1"/>
  <c r="BF226" i="1"/>
  <c r="AT164" i="1"/>
  <c r="AT225" i="1"/>
  <c r="AI166" i="1"/>
  <c r="AI227" i="1"/>
  <c r="AI165" i="1"/>
  <c r="AI226" i="1"/>
  <c r="X165" i="1"/>
  <c r="X226" i="1"/>
  <c r="BE165" i="1"/>
  <c r="BE226" i="1"/>
  <c r="X166" i="1"/>
  <c r="X227" i="1"/>
  <c r="M164" i="1"/>
  <c r="M225" i="1"/>
  <c r="V244" i="1"/>
  <c r="K242" i="1"/>
  <c r="V245" i="1"/>
  <c r="W147" i="1"/>
  <c r="W208" i="1"/>
  <c r="BC240" i="1"/>
  <c r="BH526" i="1"/>
  <c r="AS146" i="1"/>
  <c r="AS207" i="1"/>
  <c r="CB524" i="1"/>
  <c r="AH142" i="1"/>
  <c r="AH203" i="1"/>
  <c r="BH520" i="1"/>
  <c r="AG220" i="1"/>
  <c r="BG519" i="1"/>
  <c r="AT143" i="1"/>
  <c r="AT204" i="1"/>
  <c r="CC521" i="1"/>
  <c r="AS142" i="1"/>
  <c r="AS203" i="1"/>
  <c r="CB520" i="1"/>
  <c r="BH524" i="1"/>
  <c r="AH143" i="1"/>
  <c r="AH204" i="1"/>
  <c r="BH521" i="1"/>
  <c r="AR223" i="1"/>
  <c r="CA522" i="1"/>
  <c r="AH145" i="1"/>
  <c r="AH206" i="1"/>
  <c r="BH523" i="1"/>
  <c r="BH522" i="1"/>
  <c r="AG140" i="1"/>
  <c r="AG201" i="1"/>
  <c r="BG518" i="1"/>
  <c r="BC243" i="1"/>
  <c r="AH147" i="1"/>
  <c r="AH208" i="1"/>
  <c r="BH525" i="1"/>
  <c r="AT140" i="1"/>
  <c r="AT201" i="1"/>
  <c r="CC518" i="1"/>
  <c r="BH519" i="1"/>
  <c r="W146" i="1"/>
  <c r="W207" i="1"/>
  <c r="BD146" i="1"/>
  <c r="BD207" i="1"/>
  <c r="W148" i="1"/>
  <c r="W209" i="1"/>
  <c r="BD148" i="1"/>
  <c r="BD209" i="1"/>
  <c r="AO525" i="1"/>
  <c r="BE148" i="1"/>
  <c r="BE209" i="1"/>
  <c r="BD145" i="1"/>
  <c r="BD206" i="1"/>
  <c r="BD142" i="1"/>
  <c r="BD203" i="1"/>
  <c r="BE144" i="1"/>
  <c r="BE205" i="1"/>
  <c r="BD237" i="1"/>
  <c r="BE147" i="1"/>
  <c r="BE208" i="1"/>
  <c r="BC238" i="1"/>
  <c r="K241" i="1"/>
  <c r="U240" i="1"/>
  <c r="K240" i="1"/>
  <c r="AQ240" i="1"/>
  <c r="BD144" i="1"/>
  <c r="BD205" i="1"/>
  <c r="W145" i="1"/>
  <c r="W206" i="1"/>
  <c r="L222" i="1"/>
  <c r="L143" i="1"/>
  <c r="L204" i="1"/>
  <c r="W521" i="1"/>
  <c r="BD143" i="1"/>
  <c r="BD204" i="1"/>
  <c r="W144" i="1"/>
  <c r="W205" i="1"/>
  <c r="AO522" i="1"/>
  <c r="W160" i="1"/>
  <c r="BE163" i="1"/>
  <c r="W522" i="1"/>
  <c r="L91" i="1"/>
  <c r="L163" i="1"/>
  <c r="M88" i="1"/>
  <c r="M160" i="1"/>
  <c r="L144" i="1"/>
  <c r="L205" i="1"/>
  <c r="V143" i="1"/>
  <c r="V204" i="1"/>
  <c r="M91" i="1"/>
  <c r="M163" i="1"/>
  <c r="V145" i="1"/>
  <c r="V206" i="1"/>
  <c r="M90" i="1"/>
  <c r="M162" i="1"/>
  <c r="AO521" i="1"/>
  <c r="M89" i="1"/>
  <c r="M161" i="1"/>
  <c r="DA521" i="1"/>
  <c r="N220" i="1"/>
  <c r="Y519" i="1"/>
  <c r="N141" i="1"/>
  <c r="N202" i="1"/>
  <c r="BD141" i="1"/>
  <c r="BD202" i="1"/>
  <c r="Y159" i="1"/>
  <c r="DA519" i="1"/>
  <c r="M140" i="1"/>
  <c r="M201" i="1"/>
  <c r="X518" i="1"/>
  <c r="BE140" i="1"/>
  <c r="BE201" i="1"/>
  <c r="BF86" i="1"/>
  <c r="DB518" i="1"/>
  <c r="N86" i="1"/>
  <c r="X86" i="1"/>
  <c r="X158" i="1"/>
  <c r="AG244" i="1"/>
  <c r="AT219" i="1"/>
  <c r="L243" i="1"/>
  <c r="M147" i="1"/>
  <c r="M208" i="1"/>
  <c r="X525" i="1"/>
  <c r="M146" i="1"/>
  <c r="M207" i="1"/>
  <c r="X524" i="1"/>
  <c r="AG240" i="1"/>
  <c r="M148" i="1"/>
  <c r="M209" i="1"/>
  <c r="X526" i="1"/>
  <c r="AF237" i="1"/>
  <c r="AG242" i="1"/>
  <c r="AR238" i="1"/>
  <c r="AQ242" i="1"/>
  <c r="AS144" i="1"/>
  <c r="AS205" i="1"/>
  <c r="AF238" i="1"/>
  <c r="AS140" i="1"/>
  <c r="AS201" i="1"/>
  <c r="AS219" i="1"/>
  <c r="AR243" i="1"/>
  <c r="AG243" i="1"/>
  <c r="AG245" i="1"/>
  <c r="AH148" i="1"/>
  <c r="AH209" i="1"/>
  <c r="AH146" i="1"/>
  <c r="AH207" i="1"/>
  <c r="CC524" i="1"/>
  <c r="AE237" i="1"/>
  <c r="AG219" i="1"/>
  <c r="AH141" i="1"/>
  <c r="AH202" i="1"/>
  <c r="AH220" i="1"/>
  <c r="AS141" i="1"/>
  <c r="AS202" i="1"/>
  <c r="AI163" i="1"/>
  <c r="AS163" i="1"/>
  <c r="AG141" i="1"/>
  <c r="AG202" i="1"/>
  <c r="CC522" i="1"/>
  <c r="AI159" i="1"/>
  <c r="AR144" i="1"/>
  <c r="AR205" i="1"/>
  <c r="AU86" i="1"/>
  <c r="AU158" i="1"/>
  <c r="AH86" i="1"/>
  <c r="AH158" i="1"/>
  <c r="AI162" i="1"/>
  <c r="CC523" i="1"/>
  <c r="CC519" i="1"/>
  <c r="AH224" i="1"/>
  <c r="V239" i="1"/>
  <c r="L245" i="1"/>
  <c r="AG239" i="1"/>
  <c r="L244" i="1"/>
  <c r="AS240" i="1"/>
  <c r="AR239" i="1"/>
  <c r="W140" i="1"/>
  <c r="W201" i="1"/>
  <c r="L142" i="1"/>
  <c r="L203" i="1"/>
  <c r="L238" i="1"/>
  <c r="V237" i="1"/>
  <c r="AH223" i="1"/>
  <c r="AH144" i="1"/>
  <c r="AH205" i="1"/>
  <c r="L237" i="1"/>
  <c r="BC241" i="1"/>
  <c r="AG241" i="1"/>
  <c r="BC239" i="1"/>
  <c r="AH221" i="1"/>
  <c r="M227" i="1"/>
  <c r="M226" i="1"/>
  <c r="AS221" i="1"/>
  <c r="AH222" i="1"/>
  <c r="AO524" i="1"/>
  <c r="X160" i="1"/>
  <c r="AI160" i="1"/>
  <c r="DA520" i="1"/>
  <c r="AI161" i="1"/>
  <c r="AT160" i="1"/>
  <c r="AJ165" i="1"/>
  <c r="N94" i="1"/>
  <c r="N166" i="1"/>
  <c r="N93" i="1"/>
  <c r="AI50" i="1"/>
  <c r="AI68" i="1"/>
  <c r="AJ32" i="1"/>
  <c r="N92" i="1"/>
  <c r="Y524" i="1"/>
  <c r="Y50" i="1"/>
  <c r="Y68" i="1"/>
  <c r="X238" i="1"/>
  <c r="AS147" i="1"/>
  <c r="AS208" i="1"/>
  <c r="AR244" i="1"/>
  <c r="W240" i="1"/>
  <c r="AT163" i="1"/>
  <c r="AT224" i="1"/>
  <c r="AH244" i="1"/>
  <c r="BE160" i="1"/>
  <c r="BE221" i="1"/>
  <c r="X162" i="1"/>
  <c r="X223" i="1"/>
  <c r="BE161" i="1"/>
  <c r="BE222" i="1"/>
  <c r="X161" i="1"/>
  <c r="X222" i="1"/>
  <c r="AU161" i="1"/>
  <c r="AU222" i="1"/>
  <c r="AT162" i="1"/>
  <c r="AT223" i="1"/>
  <c r="AT159" i="1"/>
  <c r="AT220" i="1"/>
  <c r="BE159" i="1"/>
  <c r="BE220" i="1"/>
  <c r="N158" i="1"/>
  <c r="N219" i="1"/>
  <c r="BF158" i="1"/>
  <c r="BF219" i="1"/>
  <c r="AT166" i="1"/>
  <c r="AT227" i="1"/>
  <c r="AT148" i="1"/>
  <c r="AT209" i="1"/>
  <c r="CB526" i="1"/>
  <c r="CC525" i="1"/>
  <c r="AT165" i="1"/>
  <c r="AT226" i="1"/>
  <c r="AS148" i="1"/>
  <c r="AS209" i="1"/>
  <c r="BD245" i="1"/>
  <c r="X148" i="1"/>
  <c r="X209" i="1"/>
  <c r="AO526" i="1"/>
  <c r="DA524" i="1"/>
  <c r="M224" i="1"/>
  <c r="AN520" i="1"/>
  <c r="W221" i="1"/>
  <c r="X142" i="1"/>
  <c r="X203" i="1"/>
  <c r="AO520" i="1"/>
  <c r="AP519" i="1"/>
  <c r="Y220" i="1"/>
  <c r="X219" i="1"/>
  <c r="AO518" i="1"/>
  <c r="BF166" i="1"/>
  <c r="BF227" i="1"/>
  <c r="AU164" i="1"/>
  <c r="AU225" i="1"/>
  <c r="N164" i="1"/>
  <c r="N225" i="1"/>
  <c r="BE244" i="1"/>
  <c r="AJ164" i="1"/>
  <c r="AJ225" i="1"/>
  <c r="BF164" i="1"/>
  <c r="BF225" i="1"/>
  <c r="AJ166" i="1"/>
  <c r="AJ227" i="1"/>
  <c r="Y166" i="1"/>
  <c r="Y227" i="1"/>
  <c r="Y165" i="1"/>
  <c r="Y226" i="1"/>
  <c r="Y164" i="1"/>
  <c r="Y225" i="1"/>
  <c r="N165" i="1"/>
  <c r="N226" i="1"/>
  <c r="W244" i="1"/>
  <c r="BE224" i="1"/>
  <c r="DA523" i="1"/>
  <c r="BE245" i="1"/>
  <c r="BD243" i="1"/>
  <c r="AS243" i="1"/>
  <c r="BD240" i="1"/>
  <c r="AI145" i="1"/>
  <c r="AI206" i="1"/>
  <c r="BI523" i="1"/>
  <c r="BI519" i="1"/>
  <c r="AT142" i="1"/>
  <c r="AT203" i="1"/>
  <c r="CC520" i="1"/>
  <c r="BI524" i="1"/>
  <c r="AI144" i="1"/>
  <c r="AI205" i="1"/>
  <c r="BI522" i="1"/>
  <c r="BH518" i="1"/>
  <c r="AU143" i="1"/>
  <c r="AU204" i="1"/>
  <c r="CD521" i="1"/>
  <c r="AI147" i="1"/>
  <c r="AI208" i="1"/>
  <c r="BI525" i="1"/>
  <c r="BI521" i="1"/>
  <c r="BI520" i="1"/>
  <c r="AU140" i="1"/>
  <c r="AU201" i="1"/>
  <c r="CD518" i="1"/>
  <c r="AS224" i="1"/>
  <c r="CB523" i="1"/>
  <c r="BI526" i="1"/>
  <c r="W243" i="1"/>
  <c r="X147" i="1"/>
  <c r="X208" i="1"/>
  <c r="BE143" i="1"/>
  <c r="BE204" i="1"/>
  <c r="W245" i="1"/>
  <c r="DB526" i="1"/>
  <c r="DB525" i="1"/>
  <c r="AP524" i="1"/>
  <c r="L241" i="1"/>
  <c r="BE145" i="1"/>
  <c r="BE206" i="1"/>
  <c r="AP526" i="1"/>
  <c r="BE146" i="1"/>
  <c r="BE207" i="1"/>
  <c r="DB524" i="1"/>
  <c r="L240" i="1"/>
  <c r="BD242" i="1"/>
  <c r="BD241" i="1"/>
  <c r="M237" i="1"/>
  <c r="W241" i="1"/>
  <c r="W242" i="1"/>
  <c r="N238" i="1"/>
  <c r="M143" i="1"/>
  <c r="M204" i="1"/>
  <c r="X521" i="1"/>
  <c r="M222" i="1"/>
  <c r="X143" i="1"/>
  <c r="X204" i="1"/>
  <c r="X144" i="1"/>
  <c r="X205" i="1"/>
  <c r="M223" i="1"/>
  <c r="M144" i="1"/>
  <c r="M205" i="1"/>
  <c r="X522" i="1"/>
  <c r="BE141" i="1"/>
  <c r="BE202" i="1"/>
  <c r="M221" i="1"/>
  <c r="M142" i="1"/>
  <c r="M203" i="1"/>
  <c r="X520" i="1"/>
  <c r="X523" i="1"/>
  <c r="M145" i="1"/>
  <c r="M206" i="1"/>
  <c r="X163" i="1"/>
  <c r="V240" i="1"/>
  <c r="Y162" i="1"/>
  <c r="N90" i="1"/>
  <c r="N162" i="1"/>
  <c r="DB520" i="1"/>
  <c r="V242" i="1"/>
  <c r="W142" i="1"/>
  <c r="W203" i="1"/>
  <c r="Y161" i="1"/>
  <c r="Y163" i="1"/>
  <c r="L145" i="1"/>
  <c r="L206" i="1"/>
  <c r="W523" i="1"/>
  <c r="DB521" i="1"/>
  <c r="N91" i="1"/>
  <c r="Y523" i="1"/>
  <c r="DB523" i="1"/>
  <c r="N88" i="1"/>
  <c r="N160" i="1"/>
  <c r="L224" i="1"/>
  <c r="BD238" i="1"/>
  <c r="DB519" i="1"/>
  <c r="Y141" i="1"/>
  <c r="Y202" i="1"/>
  <c r="BE237" i="1"/>
  <c r="BF140" i="1"/>
  <c r="BF201" i="1"/>
  <c r="X140" i="1"/>
  <c r="X201" i="1"/>
  <c r="Y86" i="1"/>
  <c r="Y158" i="1"/>
  <c r="Y518" i="1"/>
  <c r="N140" i="1"/>
  <c r="N201" i="1"/>
  <c r="AT237" i="1"/>
  <c r="AU219" i="1"/>
  <c r="M243" i="1"/>
  <c r="AS241" i="1"/>
  <c r="AH238" i="1"/>
  <c r="AH243" i="1"/>
  <c r="AI141" i="1"/>
  <c r="AI202" i="1"/>
  <c r="AI220" i="1"/>
  <c r="N147" i="1"/>
  <c r="N208" i="1"/>
  <c r="Y525" i="1"/>
  <c r="N148" i="1"/>
  <c r="N209" i="1"/>
  <c r="Y526" i="1"/>
  <c r="AH242" i="1"/>
  <c r="AS238" i="1"/>
  <c r="AG237" i="1"/>
  <c r="AS237" i="1"/>
  <c r="AR241" i="1"/>
  <c r="AI223" i="1"/>
  <c r="AH245" i="1"/>
  <c r="AI148" i="1"/>
  <c r="AI209" i="1"/>
  <c r="AT146" i="1"/>
  <c r="AT207" i="1"/>
  <c r="AI146" i="1"/>
  <c r="AI207" i="1"/>
  <c r="AH140" i="1"/>
  <c r="AH201" i="1"/>
  <c r="AH219" i="1"/>
  <c r="AT141" i="1"/>
  <c r="AT202" i="1"/>
  <c r="AT145" i="1"/>
  <c r="AT206" i="1"/>
  <c r="AT144" i="1"/>
  <c r="AT205" i="1"/>
  <c r="AG238" i="1"/>
  <c r="AJ161" i="1"/>
  <c r="AU163" i="1"/>
  <c r="AI224" i="1"/>
  <c r="CD522" i="1"/>
  <c r="AS145" i="1"/>
  <c r="AS206" i="1"/>
  <c r="AJ160" i="1"/>
  <c r="CD520" i="1"/>
  <c r="AJ163" i="1"/>
  <c r="CD519" i="1"/>
  <c r="AI86" i="1"/>
  <c r="AI158" i="1"/>
  <c r="AH239" i="1"/>
  <c r="X146" i="1"/>
  <c r="X207" i="1"/>
  <c r="N146" i="1"/>
  <c r="N207" i="1"/>
  <c r="BD239" i="1"/>
  <c r="M245" i="1"/>
  <c r="AS239" i="1"/>
  <c r="AH240" i="1"/>
  <c r="M244" i="1"/>
  <c r="AT240" i="1"/>
  <c r="BE142" i="1"/>
  <c r="BE203" i="1"/>
  <c r="AH241" i="1"/>
  <c r="L239" i="1"/>
  <c r="AI221" i="1"/>
  <c r="AI142" i="1"/>
  <c r="AI203" i="1"/>
  <c r="W237" i="1"/>
  <c r="X221" i="1"/>
  <c r="AI222" i="1"/>
  <c r="AI143" i="1"/>
  <c r="AI204" i="1"/>
  <c r="BE241" i="1"/>
  <c r="AJ226" i="1"/>
  <c r="AT221" i="1"/>
  <c r="N227" i="1"/>
  <c r="AJ50" i="1"/>
  <c r="AJ68" i="1"/>
  <c r="AS244" i="1"/>
  <c r="AT147" i="1"/>
  <c r="AT208" i="1"/>
  <c r="AS245" i="1"/>
  <c r="CC526" i="1"/>
  <c r="X245" i="1"/>
  <c r="BF161" i="1"/>
  <c r="BF222" i="1"/>
  <c r="AU160" i="1"/>
  <c r="AU221" i="1"/>
  <c r="N163" i="1"/>
  <c r="N224" i="1"/>
  <c r="BF163" i="1"/>
  <c r="BF224" i="1"/>
  <c r="AT245" i="1"/>
  <c r="BE243" i="1"/>
  <c r="BF160" i="1"/>
  <c r="BF221" i="1"/>
  <c r="AU162" i="1"/>
  <c r="AU223" i="1"/>
  <c r="AU159" i="1"/>
  <c r="AU220" i="1"/>
  <c r="BF159" i="1"/>
  <c r="BF220" i="1"/>
  <c r="CD525" i="1"/>
  <c r="AU165" i="1"/>
  <c r="AU226" i="1"/>
  <c r="AU166" i="1"/>
  <c r="AU227" i="1"/>
  <c r="BE240" i="1"/>
  <c r="Y147" i="1"/>
  <c r="Y208" i="1"/>
  <c r="AP525" i="1"/>
  <c r="AO523" i="1"/>
  <c r="X224" i="1"/>
  <c r="CD523" i="1"/>
  <c r="AU224" i="1"/>
  <c r="Y145" i="1"/>
  <c r="Y206" i="1"/>
  <c r="AP523" i="1"/>
  <c r="AP522" i="1"/>
  <c r="Y223" i="1"/>
  <c r="Y143" i="1"/>
  <c r="Y204" i="1"/>
  <c r="AP521" i="1"/>
  <c r="AP518" i="1"/>
  <c r="Y219" i="1"/>
  <c r="N237" i="1"/>
  <c r="AI244" i="1"/>
  <c r="BF146" i="1"/>
  <c r="BF207" i="1"/>
  <c r="X244" i="1"/>
  <c r="Y148" i="1"/>
  <c r="Y209" i="1"/>
  <c r="AU146" i="1"/>
  <c r="AU207" i="1"/>
  <c r="CD524" i="1"/>
  <c r="AJ145" i="1"/>
  <c r="AJ206" i="1"/>
  <c r="BJ523" i="1"/>
  <c r="BJ521" i="1"/>
  <c r="BJ524" i="1"/>
  <c r="BJ520" i="1"/>
  <c r="BJ525" i="1"/>
  <c r="AI140" i="1"/>
  <c r="AI201" i="1"/>
  <c r="BI518" i="1"/>
  <c r="AJ148" i="1"/>
  <c r="AJ209" i="1"/>
  <c r="AJ245" i="1"/>
  <c r="BJ526" i="1"/>
  <c r="Y146" i="1"/>
  <c r="Y207" i="1"/>
  <c r="BF148" i="1"/>
  <c r="BF209" i="1"/>
  <c r="BF147" i="1"/>
  <c r="BF208" i="1"/>
  <c r="BE242" i="1"/>
  <c r="BF142" i="1"/>
  <c r="BF203" i="1"/>
  <c r="BF145" i="1"/>
  <c r="BF206" i="1"/>
  <c r="X237" i="1"/>
  <c r="X240" i="1"/>
  <c r="Y224" i="1"/>
  <c r="N244" i="1"/>
  <c r="M242" i="1"/>
  <c r="X241" i="1"/>
  <c r="M239" i="1"/>
  <c r="M241" i="1"/>
  <c r="M240" i="1"/>
  <c r="BE238" i="1"/>
  <c r="BF143" i="1"/>
  <c r="BF204" i="1"/>
  <c r="N144" i="1"/>
  <c r="N205" i="1"/>
  <c r="Y522" i="1"/>
  <c r="N223" i="1"/>
  <c r="N145" i="1"/>
  <c r="N206" i="1"/>
  <c r="N142" i="1"/>
  <c r="N203" i="1"/>
  <c r="Y520" i="1"/>
  <c r="Y144" i="1"/>
  <c r="Y205" i="1"/>
  <c r="L242" i="1"/>
  <c r="W239" i="1"/>
  <c r="Y160" i="1"/>
  <c r="N89" i="1"/>
  <c r="N161" i="1"/>
  <c r="BF162" i="1"/>
  <c r="X145" i="1"/>
  <c r="X206" i="1"/>
  <c r="Y222" i="1"/>
  <c r="N221" i="1"/>
  <c r="BF141" i="1"/>
  <c r="BF202" i="1"/>
  <c r="Y238" i="1"/>
  <c r="BF237" i="1"/>
  <c r="AU237" i="1"/>
  <c r="Y140" i="1"/>
  <c r="Y201" i="1"/>
  <c r="AI219" i="1"/>
  <c r="AJ224" i="1"/>
  <c r="N243" i="1"/>
  <c r="AI238" i="1"/>
  <c r="AU240" i="1"/>
  <c r="AU145" i="1"/>
  <c r="AU206" i="1"/>
  <c r="AI241" i="1"/>
  <c r="AT241" i="1"/>
  <c r="AH237" i="1"/>
  <c r="AJ162" i="1"/>
  <c r="AU142" i="1"/>
  <c r="AU203" i="1"/>
  <c r="AT238" i="1"/>
  <c r="AT243" i="1"/>
  <c r="AJ147" i="1"/>
  <c r="AJ208" i="1"/>
  <c r="AI245" i="1"/>
  <c r="AJ146" i="1"/>
  <c r="AJ207" i="1"/>
  <c r="AI243" i="1"/>
  <c r="AU144" i="1"/>
  <c r="AU205" i="1"/>
  <c r="AJ143" i="1"/>
  <c r="AJ204" i="1"/>
  <c r="AJ222" i="1"/>
  <c r="AU141" i="1"/>
  <c r="AU202" i="1"/>
  <c r="AJ142" i="1"/>
  <c r="AJ203" i="1"/>
  <c r="AJ221" i="1"/>
  <c r="AT242" i="1"/>
  <c r="AI242" i="1"/>
  <c r="AJ159" i="1"/>
  <c r="AS242" i="1"/>
  <c r="AJ86" i="1"/>
  <c r="AJ158" i="1"/>
  <c r="X243" i="1"/>
  <c r="N245" i="1"/>
  <c r="X239" i="1"/>
  <c r="AT239" i="1"/>
  <c r="BE239" i="1"/>
  <c r="AI239" i="1"/>
  <c r="AI240" i="1"/>
  <c r="AT244" i="1"/>
  <c r="CD526" i="1"/>
  <c r="AU148" i="1"/>
  <c r="AU209" i="1"/>
  <c r="AU147" i="1"/>
  <c r="AU208" i="1"/>
  <c r="Y245" i="1"/>
  <c r="Y244" i="1"/>
  <c r="BF243" i="1"/>
  <c r="DB522" i="1"/>
  <c r="N222" i="1"/>
  <c r="AP520" i="1"/>
  <c r="Y221" i="1"/>
  <c r="Y241" i="1"/>
  <c r="Y243" i="1"/>
  <c r="AU243" i="1"/>
  <c r="Y242" i="1"/>
  <c r="BF245" i="1"/>
  <c r="BF242" i="1"/>
  <c r="BF244" i="1"/>
  <c r="AJ140" i="1"/>
  <c r="AJ201" i="1"/>
  <c r="BJ518" i="1"/>
  <c r="AJ144" i="1"/>
  <c r="AJ205" i="1"/>
  <c r="BJ522" i="1"/>
  <c r="BJ519" i="1"/>
  <c r="BF239" i="1"/>
  <c r="BF240" i="1"/>
  <c r="AI237" i="1"/>
  <c r="N241" i="1"/>
  <c r="Y240" i="1"/>
  <c r="AJ242" i="1"/>
  <c r="N242" i="1"/>
  <c r="Y237" i="1"/>
  <c r="N239" i="1"/>
  <c r="Y142" i="1"/>
  <c r="Y203" i="1"/>
  <c r="N143" i="1"/>
  <c r="N204" i="1"/>
  <c r="Y521" i="1"/>
  <c r="X242" i="1"/>
  <c r="BF238" i="1"/>
  <c r="BF144" i="1"/>
  <c r="BF205" i="1"/>
  <c r="BF223" i="1"/>
  <c r="AJ219" i="1"/>
  <c r="AU242" i="1"/>
  <c r="AU239" i="1"/>
  <c r="AU241" i="1"/>
  <c r="AJ239" i="1"/>
  <c r="AJ240" i="1"/>
  <c r="AJ223" i="1"/>
  <c r="AU238" i="1"/>
  <c r="AJ244" i="1"/>
  <c r="AJ243" i="1"/>
  <c r="AJ141" i="1"/>
  <c r="AJ202" i="1"/>
  <c r="AJ220" i="1"/>
  <c r="AU245" i="1"/>
  <c r="AU244" i="1"/>
  <c r="BF241" i="1"/>
  <c r="N240" i="1"/>
  <c r="Y239" i="1"/>
  <c r="AJ237" i="1"/>
  <c r="AJ241" i="1"/>
  <c r="AJ238" i="1"/>
</calcChain>
</file>

<file path=xl/sharedStrings.xml><?xml version="1.0" encoding="utf-8"?>
<sst xmlns="http://schemas.openxmlformats.org/spreadsheetml/2006/main" count="1776" uniqueCount="183">
  <si>
    <t>Ship Type</t>
  </si>
  <si>
    <t>Container</t>
  </si>
  <si>
    <t>Bulk</t>
  </si>
  <si>
    <t>Ship Size</t>
  </si>
  <si>
    <t>9,000 teu</t>
  </si>
  <si>
    <t>6,000 teu</t>
  </si>
  <si>
    <t>3,000 teu</t>
  </si>
  <si>
    <t xml:space="preserve">Distance 1 </t>
  </si>
  <si>
    <t>Distance 2</t>
  </si>
  <si>
    <t>Distance 3</t>
  </si>
  <si>
    <t>Distance 4</t>
  </si>
  <si>
    <t>Distance 5</t>
  </si>
  <si>
    <t>Shortest</t>
  </si>
  <si>
    <t>Longest</t>
  </si>
  <si>
    <t>(knots)</t>
  </si>
  <si>
    <t>(nm)</t>
  </si>
  <si>
    <t>Distance 1</t>
  </si>
  <si>
    <t>(hours)</t>
  </si>
  <si>
    <t xml:space="preserve">GSA </t>
  </si>
  <si>
    <t>GSA -4</t>
  </si>
  <si>
    <t>GSA -6</t>
  </si>
  <si>
    <t>GSA -8</t>
  </si>
  <si>
    <t>Handymax</t>
  </si>
  <si>
    <t>Panamax</t>
  </si>
  <si>
    <t>Capesize</t>
  </si>
  <si>
    <t>(ratio)</t>
  </si>
  <si>
    <t>(tonnes)</t>
  </si>
  <si>
    <t>APEC</t>
  </si>
  <si>
    <t>Ship Delay Impact Ratio</t>
  </si>
  <si>
    <t>1,000 teu</t>
  </si>
  <si>
    <t>Matrix for VSR Impact Analysis</t>
  </si>
  <si>
    <t>DRAFT</t>
  </si>
  <si>
    <t xml:space="preserve">GSA -1 </t>
  </si>
  <si>
    <t>GSA -2</t>
  </si>
  <si>
    <t>GSA -3</t>
  </si>
  <si>
    <t>GSA -5</t>
  </si>
  <si>
    <t>GSA -7</t>
  </si>
  <si>
    <t>knots</t>
  </si>
  <si>
    <t>GSA -9</t>
  </si>
  <si>
    <t>GSA -10</t>
  </si>
  <si>
    <t>1 May 2019</t>
  </si>
  <si>
    <t>bea</t>
  </si>
  <si>
    <t>CO2</t>
  </si>
  <si>
    <t>Avg Aux</t>
  </si>
  <si>
    <t>kW</t>
  </si>
  <si>
    <t>Avg Boiler</t>
  </si>
  <si>
    <t>(kWh)</t>
  </si>
  <si>
    <t>g/kWh</t>
  </si>
  <si>
    <r>
      <t>CO</t>
    </r>
    <r>
      <rPr>
        <vertAlign val="subscript"/>
        <sz val="12"/>
        <color theme="0"/>
        <rFont val="Calibri (Body)"/>
      </rPr>
      <t>2</t>
    </r>
  </si>
  <si>
    <r>
      <t>CH</t>
    </r>
    <r>
      <rPr>
        <vertAlign val="subscript"/>
        <sz val="12"/>
        <color theme="0"/>
        <rFont val="Calibri (Body)"/>
      </rPr>
      <t>4</t>
    </r>
  </si>
  <si>
    <t>Engine</t>
  </si>
  <si>
    <t>Prop EF</t>
  </si>
  <si>
    <t>Aux EF</t>
  </si>
  <si>
    <t>Boiler EF</t>
  </si>
  <si>
    <t>Ship Parameters</t>
  </si>
  <si>
    <t>No Adju</t>
  </si>
  <si>
    <t>SV LAF Switch</t>
  </si>
  <si>
    <t>C3 LAF Switch</t>
  </si>
  <si>
    <t>N2O</t>
  </si>
  <si>
    <t>CH4</t>
  </si>
  <si>
    <r>
      <t>N</t>
    </r>
    <r>
      <rPr>
        <vertAlign val="subscript"/>
        <sz val="12"/>
        <color theme="0"/>
        <rFont val="Calibri"/>
        <family val="2"/>
        <scheme val="minor"/>
      </rPr>
      <t>2</t>
    </r>
    <r>
      <rPr>
        <sz val="12"/>
        <color theme="0"/>
        <rFont val="Calibri"/>
        <family val="2"/>
        <scheme val="minor"/>
      </rPr>
      <t>O</t>
    </r>
  </si>
  <si>
    <t>Ship Adjustment Efficiency Factor</t>
  </si>
  <si>
    <r>
      <t>GWP x CO</t>
    </r>
    <r>
      <rPr>
        <vertAlign val="subscript"/>
        <sz val="12"/>
        <color theme="0"/>
        <rFont val="Calibri (Body)"/>
      </rPr>
      <t>2</t>
    </r>
  </si>
  <si>
    <r>
      <t>GWP x N</t>
    </r>
    <r>
      <rPr>
        <vertAlign val="subscript"/>
        <sz val="12"/>
        <color theme="0"/>
        <rFont val="Calibri"/>
        <family val="2"/>
        <scheme val="minor"/>
      </rPr>
      <t>2</t>
    </r>
    <r>
      <rPr>
        <sz val="12"/>
        <color theme="0"/>
        <rFont val="Calibri"/>
        <family val="2"/>
        <scheme val="minor"/>
      </rPr>
      <t>O</t>
    </r>
  </si>
  <si>
    <r>
      <t>GWP x CH</t>
    </r>
    <r>
      <rPr>
        <vertAlign val="subscript"/>
        <sz val="12"/>
        <color theme="0"/>
        <rFont val="Calibri (Body)"/>
      </rPr>
      <t>4</t>
    </r>
  </si>
  <si>
    <t>Model LAF Switch</t>
  </si>
  <si>
    <t>Fleet Propulsion Work</t>
  </si>
  <si>
    <t>Fleet Auxiliary Work</t>
  </si>
  <si>
    <t xml:space="preserve">Fleet Boiler Work </t>
  </si>
  <si>
    <r>
      <t>Fleet Propulsion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Emissions</t>
    </r>
  </si>
  <si>
    <r>
      <t>Fleet Auxiliary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Emissions</t>
    </r>
  </si>
  <si>
    <r>
      <t>Fleet Boiler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Emissions</t>
    </r>
  </si>
  <si>
    <r>
      <t>Net Fleet CO</t>
    </r>
    <r>
      <rPr>
        <b/>
        <vertAlign val="subscript"/>
        <sz val="12"/>
        <color theme="0"/>
        <rFont val="Calibri (Body)"/>
      </rPr>
      <t>2</t>
    </r>
    <r>
      <rPr>
        <b/>
        <sz val="12"/>
        <color theme="0"/>
        <rFont val="Calibri"/>
        <family val="2"/>
        <scheme val="minor"/>
      </rPr>
      <t>e Emission Change</t>
    </r>
  </si>
  <si>
    <t>Ships</t>
  </si>
  <si>
    <t>Number of</t>
  </si>
  <si>
    <t>Time Delta per Ship</t>
  </si>
  <si>
    <t>Propulsion Load Factor</t>
  </si>
  <si>
    <t>Adjusted Speeds</t>
  </si>
  <si>
    <t>Need to take care of medium speed setting LAF to 2,2,2</t>
  </si>
  <si>
    <t>14,000 teu</t>
  </si>
  <si>
    <t>17,000 teu</t>
  </si>
  <si>
    <t>At-Sea</t>
  </si>
  <si>
    <t>SSD</t>
  </si>
  <si>
    <t>Type</t>
  </si>
  <si>
    <t>Ships added</t>
  </si>
  <si>
    <t>Chart Support Tables</t>
  </si>
  <si>
    <t>GSA</t>
  </si>
  <si>
    <t>Speeds</t>
  </si>
  <si>
    <t>Published</t>
  </si>
  <si>
    <t>Matrix 4 - Ship Delay Impact Ratios</t>
  </si>
  <si>
    <t>Matrix 5 - Ship Fleet Impacts</t>
  </si>
  <si>
    <t>Matrix 9 - Fleet Boiler Work</t>
  </si>
  <si>
    <t>LF - Waste Heat Recovery Switch</t>
  </si>
  <si>
    <r>
      <t>Matrix 12 - Fleet Boiler CO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e Emissions</t>
    </r>
  </si>
  <si>
    <t>Increment</t>
  </si>
  <si>
    <t>Notes</t>
  </si>
  <si>
    <t>&lt;--- GWP</t>
  </si>
  <si>
    <t xml:space="preserve">Emissions Factors with GWP Applied </t>
  </si>
  <si>
    <t>MSD</t>
  </si>
  <si>
    <t>Ship Parameter &amp; Emission Factor Tables</t>
  </si>
  <si>
    <t>MSD/SSD</t>
  </si>
  <si>
    <t>Distance 1 - Additional Fleet Requirements</t>
  </si>
  <si>
    <t>Distance 1 - Emission Changes</t>
  </si>
  <si>
    <t>Distance 5 - Emission Changes</t>
  </si>
  <si>
    <t>Distance 5 - Additional Fleet Requirements</t>
  </si>
  <si>
    <t>Distance 2 - Emission Changes</t>
  </si>
  <si>
    <t>Distance 2 - Additional Fleet Requirements</t>
  </si>
  <si>
    <t>Sizes</t>
  </si>
  <si>
    <t>Distance 3 - Emission Changes</t>
  </si>
  <si>
    <t>Distance 3 - Additional Fleet Requirements</t>
  </si>
  <si>
    <t>Distance 4 - Emission Changes</t>
  </si>
  <si>
    <t>Distance 4 - Additional Fleet Requirements</t>
  </si>
  <si>
    <t>Information</t>
  </si>
  <si>
    <t>Ship Types</t>
  </si>
  <si>
    <t>Ship Sizes</t>
  </si>
  <si>
    <t>Rated Speeds</t>
  </si>
  <si>
    <t>Ratings</t>
  </si>
  <si>
    <t>Average</t>
  </si>
  <si>
    <t>Maximum</t>
  </si>
  <si>
    <t>Loads</t>
  </si>
  <si>
    <t>Matrix 1 - Ship &amp; Route Operational Data</t>
  </si>
  <si>
    <t>Matrix 3 - Ship Time Deltas</t>
  </si>
  <si>
    <t>Matrix 2 - At-Sea Ship Transit Times</t>
  </si>
  <si>
    <t>EF Type</t>
  </si>
  <si>
    <t>MSD Prop/MSD Aux</t>
  </si>
  <si>
    <t>SSD Prop/MSD Aux</t>
  </si>
  <si>
    <t>Emissions Factors w/o GWP</t>
  </si>
  <si>
    <t>Emission Factor Input without GWP</t>
  </si>
  <si>
    <t>Ocean Transit Distance</t>
  </si>
  <si>
    <t>No LAF Switch</t>
  </si>
  <si>
    <t>Lowest slow steaming speed:</t>
  </si>
  <si>
    <t>nm</t>
  </si>
  <si>
    <t>At-Sea Transit Times per Ship</t>
  </si>
  <si>
    <t>At-Sea Transit Speed Range</t>
  </si>
  <si>
    <t>(# of ships)</t>
  </si>
  <si>
    <r>
      <t>Matrix 13 - Net Fleet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e Emission Changes</t>
    </r>
  </si>
  <si>
    <t>Dry Bulk</t>
  </si>
  <si>
    <t>Slow Steaming Analysis (SSA) Model</t>
  </si>
  <si>
    <t>2019/SOM1/XXX</t>
  </si>
  <si>
    <t xml:space="preserve">Arrival </t>
  </si>
  <si>
    <t>Delay</t>
  </si>
  <si>
    <t>Tolerance</t>
  </si>
  <si>
    <t>Set to 1.00 to model ships without waste heat recovery</t>
  </si>
  <si>
    <t>Model developer:  Bruce Anderson, Principal, Starcrest</t>
  </si>
  <si>
    <t>A detailed explanation of the SSA Model is  provided in the accompanying Asia-Pacific Economic Cooperation (APEC) project report, Appendix B:</t>
  </si>
  <si>
    <t>Matrix 6 - Propulsion Engine Load Factors (LF)</t>
  </si>
  <si>
    <t>Matrix 7 - Fleet Propulsion Engine Work</t>
  </si>
  <si>
    <t>Matrix 8 - Fleet Auxiliary Engine Work</t>
  </si>
  <si>
    <r>
      <t>Matrix 10 - Fleet Propulsion Engine CO</t>
    </r>
    <r>
      <rPr>
        <b/>
        <vertAlign val="subscript"/>
        <sz val="12"/>
        <color theme="1"/>
        <rFont val="Calibri (Body)"/>
      </rPr>
      <t>2</t>
    </r>
    <r>
      <rPr>
        <b/>
        <sz val="12"/>
        <color theme="1"/>
        <rFont val="Calibri"/>
        <family val="2"/>
        <scheme val="minor"/>
      </rPr>
      <t>e Emissions</t>
    </r>
  </si>
  <si>
    <r>
      <t>Matrix 11 - Fleet Auxiliary Engine CO</t>
    </r>
    <r>
      <rPr>
        <b/>
        <vertAlign val="subscript"/>
        <sz val="12"/>
        <rFont val="Calibri (Body)"/>
      </rPr>
      <t>2</t>
    </r>
    <r>
      <rPr>
        <b/>
        <sz val="12"/>
        <rFont val="Calibri"/>
        <family val="2"/>
        <scheme val="minor"/>
      </rPr>
      <t>e Emissions</t>
    </r>
  </si>
  <si>
    <r>
      <rPr>
        <b/>
        <sz val="12"/>
        <color theme="1"/>
        <rFont val="Calibri"/>
        <family val="2"/>
        <scheme val="minor"/>
      </rPr>
      <t>GSA</t>
    </r>
    <r>
      <rPr>
        <sz val="12"/>
        <color theme="1"/>
        <rFont val="Calibri"/>
        <family val="2"/>
        <scheme val="minor"/>
      </rPr>
      <t xml:space="preserve"> - is the baseline average speed for the sceanrio</t>
    </r>
  </si>
  <si>
    <r>
      <rPr>
        <b/>
        <sz val="12"/>
        <color theme="1"/>
        <rFont val="Calibri"/>
        <family val="2"/>
        <scheme val="minor"/>
      </rPr>
      <t>GSA-X</t>
    </r>
    <r>
      <rPr>
        <sz val="12"/>
        <color theme="1"/>
        <rFont val="Calibri"/>
        <family val="2"/>
        <scheme val="minor"/>
      </rPr>
      <t xml:space="preserve"> - is the incrementally reduced speeds for the scenario</t>
    </r>
  </si>
  <si>
    <t>Speed</t>
  </si>
  <si>
    <t>Reduction</t>
  </si>
  <si>
    <t>(knots/GSA-X)</t>
  </si>
  <si>
    <r>
      <rPr>
        <b/>
        <sz val="12"/>
        <color theme="1"/>
        <rFont val="Calibri"/>
        <family val="2"/>
        <scheme val="minor"/>
      </rPr>
      <t>Longest Distance</t>
    </r>
    <r>
      <rPr>
        <sz val="12"/>
        <color theme="1"/>
        <rFont val="Calibri"/>
        <family val="2"/>
        <scheme val="minor"/>
      </rPr>
      <t xml:space="preserve"> - the longest transit for the scenario</t>
    </r>
  </si>
  <si>
    <r>
      <rPr>
        <b/>
        <sz val="12"/>
        <color theme="1"/>
        <rFont val="Calibri"/>
        <family val="2"/>
        <scheme val="minor"/>
      </rPr>
      <t>Shortest Distance</t>
    </r>
    <r>
      <rPr>
        <sz val="12"/>
        <color theme="1"/>
        <rFont val="Calibri"/>
        <family val="2"/>
        <scheme val="minor"/>
      </rPr>
      <t xml:space="preserve"> - the shortest transit scenario</t>
    </r>
  </si>
  <si>
    <t>www.imo.org/en/OurWork/Environment/PollutionPrevention/AirPollution/Documents/Third%20Greenhouse%20Gas%20Study/GHG3%20Executive%20Summary%20and%20Report.pdf</t>
  </si>
  <si>
    <t>Module 1 - GHG Impacts</t>
  </si>
  <si>
    <t>SSA Model</t>
  </si>
  <si>
    <t>Asian-Pacific Economic Cooperation (APEC)</t>
  </si>
  <si>
    <t>Illustrative Representation of the SSA Model, Module 1 - GHG Impacts, and connection to Module 2 - Ecomonic Impacts</t>
  </si>
  <si>
    <t>Propulsion</t>
  </si>
  <si>
    <t>Percent of</t>
  </si>
  <si>
    <t>Draft</t>
  </si>
  <si>
    <t>Weather</t>
  </si>
  <si>
    <t>Impact</t>
  </si>
  <si>
    <t>Hull</t>
  </si>
  <si>
    <t>Coastal</t>
  </si>
  <si>
    <t xml:space="preserve">Fowling </t>
  </si>
  <si>
    <t>August 2019</t>
  </si>
  <si>
    <t>Model QA:  Archana Agrawal, Prinicpal, Starcrest</t>
  </si>
  <si>
    <t>Route</t>
  </si>
  <si>
    <t>Option:</t>
  </si>
  <si>
    <t>IMO 2015</t>
  </si>
  <si>
    <t xml:space="preserve">All baseline GSA speeds in blue - </t>
  </si>
  <si>
    <t>Link ---&gt;</t>
  </si>
  <si>
    <t xml:space="preserve">              IMO Third GHG Study 2014, Table 14, pages 43-45</t>
  </si>
  <si>
    <r>
      <t xml:space="preserve">User input parameters in </t>
    </r>
    <r>
      <rPr>
        <b/>
        <sz val="14"/>
        <color theme="4"/>
        <rFont val="Calibri"/>
        <family val="2"/>
        <scheme val="minor"/>
      </rPr>
      <t>BLUE</t>
    </r>
  </si>
  <si>
    <r>
      <rPr>
        <i/>
        <sz val="12"/>
        <color theme="1"/>
        <rFont val="Calibri"/>
        <family val="2"/>
        <scheme val="minor"/>
      </rPr>
      <t>Analyzing the Impacts of Slow Steaming for Distant Economies</t>
    </r>
    <r>
      <rPr>
        <sz val="12"/>
        <color theme="1"/>
        <rFont val="Calibri"/>
        <family val="2"/>
        <scheme val="minor"/>
      </rPr>
      <t>, Starcrest Consulting Group, LLC, September 2019</t>
    </r>
  </si>
  <si>
    <t>Factor</t>
  </si>
  <si>
    <t>Analysis Matrices - 2012 Average Speed IMO 2014 Scenario</t>
  </si>
  <si>
    <t>Ship Fleet Impact to Keep Acceptable Call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</si>
</sst>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00"/>
    <numFmt numFmtId="167" formatCode="0.0%"/>
    <numFmt numFmtId="168" formatCode="#,##0.000"/>
  </numFmts>
  <fonts count="33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indexed="8"/>
      <name val="Garamond"/>
      <family val="1"/>
    </font>
    <font>
      <i/>
      <sz val="12"/>
      <color theme="4"/>
      <name val="Calibri"/>
      <family val="2"/>
      <scheme val="minor"/>
    </font>
    <font>
      <sz val="11"/>
      <color theme="0" tint="-0.14999847407452621"/>
      <name val="Garamond"/>
      <family val="1"/>
    </font>
    <font>
      <b/>
      <vertAlign val="subscript"/>
      <sz val="12"/>
      <color theme="0"/>
      <name val="Calibri (Body)"/>
    </font>
    <font>
      <b/>
      <sz val="12"/>
      <name val="Calibri"/>
      <family val="2"/>
      <scheme val="minor"/>
    </font>
    <font>
      <vertAlign val="subscript"/>
      <sz val="12"/>
      <color theme="0"/>
      <name val="Calibri (Body)"/>
    </font>
    <font>
      <b/>
      <vertAlign val="subscript"/>
      <sz val="12"/>
      <color theme="1"/>
      <name val="Calibri (Body)"/>
    </font>
    <font>
      <sz val="11"/>
      <color rgb="FF0070C0"/>
      <name val="Garamond"/>
      <family val="1"/>
    </font>
    <font>
      <vertAlign val="subscript"/>
      <sz val="12"/>
      <color theme="0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vertAlign val="subscript"/>
      <sz val="12"/>
      <name val="Calibri (Body)"/>
    </font>
    <font>
      <b/>
      <vertAlign val="subscript"/>
      <sz val="12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3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4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8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0" borderId="0" xfId="0" applyFont="1"/>
    <xf numFmtId="0" fontId="0" fillId="5" borderId="3" xfId="0" applyFill="1" applyBorder="1"/>
    <xf numFmtId="0" fontId="0" fillId="4" borderId="3" xfId="0" applyFill="1" applyBorder="1"/>
    <xf numFmtId="1" fontId="0" fillId="0" borderId="0" xfId="0" applyNumberFormat="1"/>
    <xf numFmtId="0" fontId="4" fillId="5" borderId="0" xfId="0" applyFont="1" applyFill="1"/>
    <xf numFmtId="0" fontId="4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4" borderId="0" xfId="0" applyFont="1" applyFill="1"/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4" fontId="5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2" fontId="8" fillId="0" borderId="0" xfId="0" applyNumberFormat="1" applyFont="1"/>
    <xf numFmtId="0" fontId="9" fillId="6" borderId="0" xfId="0" applyFont="1" applyFill="1" applyBorder="1" applyAlignment="1">
      <alignment horizontal="left" vertical="top"/>
    </xf>
    <xf numFmtId="0" fontId="9" fillId="6" borderId="0" xfId="0" applyFont="1" applyFill="1" applyBorder="1" applyAlignment="1">
      <alignment horizontal="right" vertical="top" wrapText="1"/>
    </xf>
    <xf numFmtId="0" fontId="10" fillId="0" borderId="0" xfId="0" applyFont="1"/>
    <xf numFmtId="0" fontId="11" fillId="6" borderId="0" xfId="0" applyFont="1" applyFill="1" applyBorder="1" applyAlignment="1">
      <alignment horizontal="right" vertical="top" wrapText="1"/>
    </xf>
    <xf numFmtId="166" fontId="11" fillId="0" borderId="0" xfId="0" applyNumberFormat="1" applyFont="1"/>
    <xf numFmtId="0" fontId="7" fillId="7" borderId="0" xfId="0" applyFont="1" applyFill="1" applyAlignment="1">
      <alignment horizontal="right"/>
    </xf>
    <xf numFmtId="0" fontId="7" fillId="7" borderId="0" xfId="0" applyFont="1" applyFill="1" applyAlignment="1">
      <alignment horizontal="left"/>
    </xf>
    <xf numFmtId="3" fontId="0" fillId="3" borderId="1" xfId="0" applyNumberForma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6" borderId="0" xfId="0" applyFont="1" applyFill="1" applyBorder="1" applyAlignment="1">
      <alignment horizontal="right" vertical="top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1" fillId="2" borderId="2" xfId="0" applyFont="1" applyFill="1" applyBorder="1" applyAlignment="1" applyProtection="1">
      <alignment horizontal="right"/>
      <protection hidden="1"/>
    </xf>
    <xf numFmtId="0" fontId="0" fillId="5" borderId="0" xfId="0" applyFill="1" applyProtection="1">
      <protection hidden="1"/>
    </xf>
    <xf numFmtId="0" fontId="0" fillId="3" borderId="0" xfId="0" applyFill="1" applyProtection="1">
      <protection hidden="1"/>
    </xf>
    <xf numFmtId="2" fontId="0" fillId="3" borderId="1" xfId="0" applyNumberFormat="1" applyFill="1" applyBorder="1" applyAlignment="1" applyProtection="1">
      <alignment horizontal="right"/>
      <protection hidden="1"/>
    </xf>
    <xf numFmtId="2" fontId="0" fillId="3" borderId="0" xfId="0" applyNumberFormat="1" applyFill="1" applyBorder="1" applyAlignment="1" applyProtection="1">
      <alignment horizontal="right"/>
      <protection hidden="1"/>
    </xf>
    <xf numFmtId="2" fontId="0" fillId="3" borderId="2" xfId="0" applyNumberFormat="1" applyFill="1" applyBorder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2" fontId="0" fillId="4" borderId="1" xfId="0" applyNumberFormat="1" applyFill="1" applyBorder="1" applyAlignment="1" applyProtection="1">
      <alignment horizontal="right"/>
      <protection hidden="1"/>
    </xf>
    <xf numFmtId="2" fontId="0" fillId="4" borderId="0" xfId="0" applyNumberFormat="1" applyFill="1" applyBorder="1" applyAlignment="1" applyProtection="1">
      <alignment horizontal="right"/>
      <protection hidden="1"/>
    </xf>
    <xf numFmtId="2" fontId="0" fillId="4" borderId="2" xfId="0" applyNumberFormat="1" applyFill="1" applyBorder="1" applyAlignment="1" applyProtection="1">
      <alignment horizontal="right"/>
      <protection hidden="1"/>
    </xf>
    <xf numFmtId="0" fontId="0" fillId="5" borderId="3" xfId="0" applyFill="1" applyBorder="1" applyProtection="1">
      <protection hidden="1"/>
    </xf>
    <xf numFmtId="0" fontId="0" fillId="4" borderId="3" xfId="0" applyFill="1" applyBorder="1" applyProtection="1">
      <protection hidden="1"/>
    </xf>
    <xf numFmtId="2" fontId="0" fillId="4" borderId="4" xfId="0" applyNumberFormat="1" applyFill="1" applyBorder="1" applyAlignment="1" applyProtection="1">
      <alignment horizontal="right"/>
      <protection hidden="1"/>
    </xf>
    <xf numFmtId="2" fontId="0" fillId="4" borderId="3" xfId="0" applyNumberFormat="1" applyFill="1" applyBorder="1" applyAlignment="1" applyProtection="1">
      <alignment horizontal="right"/>
      <protection hidden="1"/>
    </xf>
    <xf numFmtId="2" fontId="0" fillId="4" borderId="5" xfId="0" applyNumberFormat="1" applyFill="1" applyBorder="1" applyAlignment="1" applyProtection="1">
      <alignment horizontal="right"/>
      <protection hidden="1"/>
    </xf>
    <xf numFmtId="3" fontId="0" fillId="3" borderId="1" xfId="0" applyNumberFormat="1" applyFill="1" applyBorder="1" applyAlignment="1" applyProtection="1">
      <alignment horizontal="right"/>
      <protection hidden="1"/>
    </xf>
    <xf numFmtId="3" fontId="0" fillId="3" borderId="0" xfId="0" applyNumberFormat="1" applyFill="1" applyBorder="1" applyAlignment="1" applyProtection="1">
      <alignment horizontal="right"/>
      <protection hidden="1"/>
    </xf>
    <xf numFmtId="3" fontId="0" fillId="3" borderId="2" xfId="0" applyNumberFormat="1" applyFill="1" applyBorder="1" applyAlignment="1" applyProtection="1">
      <alignment horizontal="right"/>
      <protection hidden="1"/>
    </xf>
    <xf numFmtId="3" fontId="0" fillId="4" borderId="1" xfId="0" applyNumberFormat="1" applyFill="1" applyBorder="1" applyAlignment="1" applyProtection="1">
      <alignment horizontal="right"/>
      <protection hidden="1"/>
    </xf>
    <xf numFmtId="3" fontId="0" fillId="4" borderId="0" xfId="0" applyNumberFormat="1" applyFill="1" applyBorder="1" applyAlignment="1" applyProtection="1">
      <alignment horizontal="right"/>
      <protection hidden="1"/>
    </xf>
    <xf numFmtId="3" fontId="0" fillId="4" borderId="2" xfId="0" applyNumberFormat="1" applyFill="1" applyBorder="1" applyAlignment="1" applyProtection="1">
      <alignment horizontal="right"/>
      <protection hidden="1"/>
    </xf>
    <xf numFmtId="3" fontId="0" fillId="4" borderId="4" xfId="0" applyNumberFormat="1" applyFill="1" applyBorder="1" applyAlignment="1" applyProtection="1">
      <alignment horizontal="right"/>
      <protection hidden="1"/>
    </xf>
    <xf numFmtId="3" fontId="0" fillId="4" borderId="3" xfId="0" applyNumberFormat="1" applyFill="1" applyBorder="1" applyAlignment="1" applyProtection="1">
      <alignment horizontal="right"/>
      <protection hidden="1"/>
    </xf>
    <xf numFmtId="3" fontId="0" fillId="4" borderId="5" xfId="0" applyNumberForma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7" fontId="0" fillId="3" borderId="0" xfId="0" applyNumberFormat="1" applyFill="1" applyBorder="1" applyAlignment="1">
      <alignment horizontal="right"/>
    </xf>
    <xf numFmtId="167" fontId="0" fillId="3" borderId="2" xfId="0" applyNumberFormat="1" applyFill="1" applyBorder="1" applyAlignment="1">
      <alignment horizontal="right"/>
    </xf>
    <xf numFmtId="167" fontId="0" fillId="4" borderId="0" xfId="0" applyNumberFormat="1" applyFill="1" applyBorder="1" applyAlignment="1">
      <alignment horizontal="right"/>
    </xf>
    <xf numFmtId="167" fontId="0" fillId="4" borderId="2" xfId="0" applyNumberFormat="1" applyFill="1" applyBorder="1" applyAlignment="1">
      <alignment horizontal="right"/>
    </xf>
    <xf numFmtId="167" fontId="0" fillId="4" borderId="3" xfId="0" applyNumberFormat="1" applyFill="1" applyBorder="1" applyAlignment="1">
      <alignment horizontal="right"/>
    </xf>
    <xf numFmtId="167" fontId="0" fillId="4" borderId="5" xfId="0" applyNumberFormat="1" applyFill="1" applyBorder="1" applyAlignment="1">
      <alignment horizontal="right"/>
    </xf>
    <xf numFmtId="3" fontId="0" fillId="0" borderId="0" xfId="0" applyNumberFormat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locked="0"/>
    </xf>
    <xf numFmtId="0" fontId="16" fillId="6" borderId="0" xfId="0" applyFont="1" applyFill="1" applyBorder="1" applyAlignment="1">
      <alignment horizontal="right" vertical="top" wrapText="1"/>
    </xf>
    <xf numFmtId="0" fontId="16" fillId="0" borderId="0" xfId="0" applyFont="1"/>
    <xf numFmtId="2" fontId="16" fillId="0" borderId="0" xfId="0" applyNumberFormat="1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/>
    <xf numFmtId="2" fontId="18" fillId="0" borderId="0" xfId="0" applyNumberFormat="1" applyFont="1" applyAlignment="1">
      <alignment horizontal="right"/>
    </xf>
    <xf numFmtId="0" fontId="0" fillId="0" borderId="0" xfId="0" applyFill="1" applyProtection="1">
      <protection hidden="1"/>
    </xf>
    <xf numFmtId="3" fontId="0" fillId="0" borderId="0" xfId="0" applyNumberFormat="1" applyFill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1" fillId="2" borderId="0" xfId="0" applyFont="1" applyFill="1" applyBorder="1" applyAlignment="1">
      <alignment horizontal="center"/>
    </xf>
    <xf numFmtId="2" fontId="19" fillId="0" borderId="0" xfId="0" applyNumberFormat="1" applyFont="1" applyAlignment="1" applyProtection="1">
      <alignment horizontal="right"/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3" fillId="0" borderId="0" xfId="0" applyFont="1" applyProtection="1">
      <protection hidden="1"/>
    </xf>
    <xf numFmtId="0" fontId="0" fillId="8" borderId="0" xfId="0" applyFill="1" applyProtection="1">
      <protection hidden="1"/>
    </xf>
    <xf numFmtId="0" fontId="0" fillId="8" borderId="0" xfId="0" applyFill="1" applyAlignment="1" applyProtection="1">
      <alignment horizontal="right"/>
      <protection hidden="1"/>
    </xf>
    <xf numFmtId="0" fontId="0" fillId="8" borderId="0" xfId="0" applyFill="1" applyAlignment="1" applyProtection="1">
      <alignment horizontal="left"/>
      <protection hidden="1"/>
    </xf>
    <xf numFmtId="3" fontId="0" fillId="0" borderId="0" xfId="0" applyNumberForma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right"/>
      <protection hidden="1"/>
    </xf>
    <xf numFmtId="164" fontId="0" fillId="3" borderId="0" xfId="0" applyNumberFormat="1" applyFill="1" applyBorder="1" applyProtection="1">
      <protection hidden="1"/>
    </xf>
    <xf numFmtId="164" fontId="0" fillId="4" borderId="0" xfId="0" applyNumberFormat="1" applyFill="1" applyBorder="1" applyProtection="1">
      <protection hidden="1"/>
    </xf>
    <xf numFmtId="164" fontId="0" fillId="4" borderId="3" xfId="0" applyNumberFormat="1" applyFill="1" applyBorder="1" applyProtection="1">
      <protection hidden="1"/>
    </xf>
    <xf numFmtId="3" fontId="0" fillId="3" borderId="0" xfId="0" applyNumberFormat="1" applyFill="1" applyBorder="1" applyProtection="1">
      <protection hidden="1"/>
    </xf>
    <xf numFmtId="3" fontId="0" fillId="4" borderId="0" xfId="0" applyNumberFormat="1" applyFill="1" applyBorder="1" applyProtection="1">
      <protection hidden="1"/>
    </xf>
    <xf numFmtId="3" fontId="6" fillId="4" borderId="0" xfId="0" applyNumberFormat="1" applyFont="1" applyFill="1" applyBorder="1" applyProtection="1">
      <protection hidden="1"/>
    </xf>
    <xf numFmtId="3" fontId="6" fillId="3" borderId="0" xfId="0" applyNumberFormat="1" applyFont="1" applyFill="1" applyBorder="1" applyProtection="1">
      <protection hidden="1"/>
    </xf>
    <xf numFmtId="3" fontId="0" fillId="4" borderId="3" xfId="0" applyNumberFormat="1" applyFill="1" applyBorder="1" applyProtection="1">
      <protection hidden="1"/>
    </xf>
    <xf numFmtId="164" fontId="0" fillId="3" borderId="1" xfId="0" applyNumberFormat="1" applyFill="1" applyBorder="1" applyAlignment="1" applyProtection="1">
      <alignment horizontal="right"/>
      <protection hidden="1"/>
    </xf>
    <xf numFmtId="164" fontId="0" fillId="3" borderId="0" xfId="0" applyNumberFormat="1" applyFill="1" applyBorder="1" applyAlignment="1" applyProtection="1">
      <alignment horizontal="right"/>
      <protection hidden="1"/>
    </xf>
    <xf numFmtId="164" fontId="0" fillId="3" borderId="2" xfId="0" applyNumberFormat="1" applyFill="1" applyBorder="1" applyAlignment="1" applyProtection="1">
      <alignment horizontal="right"/>
      <protection hidden="1"/>
    </xf>
    <xf numFmtId="164" fontId="0" fillId="4" borderId="1" xfId="0" applyNumberFormat="1" applyFill="1" applyBorder="1" applyAlignment="1" applyProtection="1">
      <alignment horizontal="right"/>
      <protection hidden="1"/>
    </xf>
    <xf numFmtId="164" fontId="0" fillId="4" borderId="0" xfId="0" applyNumberFormat="1" applyFill="1" applyBorder="1" applyAlignment="1" applyProtection="1">
      <alignment horizontal="right"/>
      <protection hidden="1"/>
    </xf>
    <xf numFmtId="164" fontId="0" fillId="4" borderId="2" xfId="0" applyNumberFormat="1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164" fontId="0" fillId="4" borderId="8" xfId="0" applyNumberFormat="1" applyFill="1" applyBorder="1" applyAlignment="1" applyProtection="1">
      <alignment horizontal="right"/>
      <protection hidden="1"/>
    </xf>
    <xf numFmtId="164" fontId="0" fillId="4" borderId="7" xfId="0" applyNumberFormat="1" applyFill="1" applyBorder="1" applyAlignment="1" applyProtection="1">
      <alignment horizontal="right"/>
      <protection hidden="1"/>
    </xf>
    <xf numFmtId="164" fontId="0" fillId="4" borderId="6" xfId="0" applyNumberFormat="1" applyFill="1" applyBorder="1" applyAlignment="1" applyProtection="1">
      <alignment horizontal="right"/>
      <protection hidden="1"/>
    </xf>
    <xf numFmtId="164" fontId="0" fillId="4" borderId="4" xfId="0" applyNumberFormat="1" applyFill="1" applyBorder="1" applyAlignment="1" applyProtection="1">
      <alignment horizontal="right"/>
      <protection hidden="1"/>
    </xf>
    <xf numFmtId="164" fontId="0" fillId="4" borderId="3" xfId="0" applyNumberFormat="1" applyFill="1" applyBorder="1" applyAlignment="1" applyProtection="1">
      <alignment horizontal="right"/>
      <protection hidden="1"/>
    </xf>
    <xf numFmtId="164" fontId="0" fillId="4" borderId="5" xfId="0" applyNumberFormat="1" applyFill="1" applyBorder="1" applyAlignment="1" applyProtection="1">
      <alignment horizontal="right"/>
      <protection hidden="1"/>
    </xf>
    <xf numFmtId="2" fontId="0" fillId="4" borderId="8" xfId="0" applyNumberFormat="1" applyFill="1" applyBorder="1" applyAlignment="1" applyProtection="1">
      <alignment horizontal="right"/>
      <protection hidden="1"/>
    </xf>
    <xf numFmtId="2" fontId="0" fillId="4" borderId="7" xfId="0" applyNumberFormat="1" applyFill="1" applyBorder="1" applyAlignment="1" applyProtection="1">
      <alignment horizontal="right"/>
      <protection hidden="1"/>
    </xf>
    <xf numFmtId="2" fontId="0" fillId="4" borderId="6" xfId="0" applyNumberFormat="1" applyFill="1" applyBorder="1" applyAlignment="1" applyProtection="1">
      <alignment horizontal="right"/>
      <protection hidden="1"/>
    </xf>
    <xf numFmtId="1" fontId="0" fillId="3" borderId="1" xfId="0" applyNumberFormat="1" applyFill="1" applyBorder="1" applyAlignment="1" applyProtection="1">
      <alignment horizontal="right"/>
      <protection hidden="1"/>
    </xf>
    <xf numFmtId="1" fontId="0" fillId="3" borderId="0" xfId="0" applyNumberFormat="1" applyFill="1" applyBorder="1" applyAlignment="1" applyProtection="1">
      <alignment horizontal="right"/>
      <protection hidden="1"/>
    </xf>
    <xf numFmtId="1" fontId="0" fillId="3" borderId="2" xfId="0" applyNumberFormat="1" applyFill="1" applyBorder="1" applyAlignment="1" applyProtection="1">
      <alignment horizontal="right"/>
      <protection hidden="1"/>
    </xf>
    <xf numFmtId="1" fontId="0" fillId="4" borderId="1" xfId="0" applyNumberFormat="1" applyFill="1" applyBorder="1" applyAlignment="1" applyProtection="1">
      <alignment horizontal="right"/>
      <protection hidden="1"/>
    </xf>
    <xf numFmtId="1" fontId="0" fillId="4" borderId="0" xfId="0" applyNumberFormat="1" applyFill="1" applyBorder="1" applyAlignment="1" applyProtection="1">
      <alignment horizontal="right"/>
      <protection hidden="1"/>
    </xf>
    <xf numFmtId="1" fontId="0" fillId="4" borderId="2" xfId="0" applyNumberFormat="1" applyFill="1" applyBorder="1" applyAlignment="1" applyProtection="1">
      <alignment horizontal="right"/>
      <protection hidden="1"/>
    </xf>
    <xf numFmtId="1" fontId="0" fillId="4" borderId="8" xfId="0" applyNumberFormat="1" applyFill="1" applyBorder="1" applyAlignment="1" applyProtection="1">
      <alignment horizontal="right"/>
      <protection hidden="1"/>
    </xf>
    <xf numFmtId="1" fontId="0" fillId="4" borderId="7" xfId="0" applyNumberFormat="1" applyFill="1" applyBorder="1" applyAlignment="1" applyProtection="1">
      <alignment horizontal="right"/>
      <protection hidden="1"/>
    </xf>
    <xf numFmtId="1" fontId="0" fillId="4" borderId="6" xfId="0" applyNumberFormat="1" applyFill="1" applyBorder="1" applyAlignment="1" applyProtection="1">
      <alignment horizontal="right"/>
      <protection hidden="1"/>
    </xf>
    <xf numFmtId="1" fontId="0" fillId="4" borderId="4" xfId="0" applyNumberFormat="1" applyFill="1" applyBorder="1" applyAlignment="1" applyProtection="1">
      <alignment horizontal="right"/>
      <protection hidden="1"/>
    </xf>
    <xf numFmtId="1" fontId="0" fillId="4" borderId="3" xfId="0" applyNumberFormat="1" applyFill="1" applyBorder="1" applyAlignment="1" applyProtection="1">
      <alignment horizontal="right"/>
      <protection hidden="1"/>
    </xf>
    <xf numFmtId="1" fontId="0" fillId="4" borderId="5" xfId="0" applyNumberFormat="1" applyFill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locked="0" hidden="1"/>
    </xf>
    <xf numFmtId="0" fontId="1" fillId="2" borderId="9" xfId="0" applyFont="1" applyFill="1" applyBorder="1" applyAlignment="1">
      <alignment horizontal="right"/>
    </xf>
    <xf numFmtId="0" fontId="2" fillId="0" borderId="0" xfId="0" applyFont="1" applyAlignment="1" applyProtection="1">
      <alignment horizontal="right"/>
    </xf>
    <xf numFmtId="2" fontId="20" fillId="0" borderId="0" xfId="0" applyNumberFormat="1" applyFont="1" applyProtection="1"/>
    <xf numFmtId="0" fontId="0" fillId="0" borderId="0" xfId="0" applyProtection="1"/>
    <xf numFmtId="0" fontId="4" fillId="0" borderId="0" xfId="0" applyFont="1" applyProtection="1"/>
    <xf numFmtId="0" fontId="7" fillId="7" borderId="0" xfId="0" applyFont="1" applyFill="1" applyAlignment="1" applyProtection="1">
      <alignment horizontal="right"/>
    </xf>
    <xf numFmtId="0" fontId="7" fillId="7" borderId="1" xfId="0" applyFont="1" applyFill="1" applyBorder="1" applyAlignment="1" applyProtection="1">
      <alignment horizontal="right"/>
    </xf>
    <xf numFmtId="0" fontId="7" fillId="7" borderId="0" xfId="0" applyFont="1" applyFill="1" applyBorder="1" applyAlignment="1" applyProtection="1">
      <alignment horizontal="right"/>
    </xf>
    <xf numFmtId="0" fontId="7" fillId="7" borderId="2" xfId="0" applyFont="1" applyFill="1" applyBorder="1" applyAlignment="1" applyProtection="1">
      <alignment horizontal="right"/>
    </xf>
    <xf numFmtId="0" fontId="7" fillId="7" borderId="0" xfId="0" applyFont="1" applyFill="1" applyAlignment="1" applyProtection="1">
      <alignment horizontal="left"/>
    </xf>
    <xf numFmtId="0" fontId="6" fillId="4" borderId="0" xfId="0" applyFont="1" applyFill="1" applyProtection="1"/>
    <xf numFmtId="0" fontId="6" fillId="3" borderId="0" xfId="0" applyFont="1" applyFill="1" applyProtection="1"/>
    <xf numFmtId="0" fontId="0" fillId="0" borderId="0" xfId="0" applyBorder="1"/>
    <xf numFmtId="0" fontId="0" fillId="0" borderId="0" xfId="0" applyBorder="1" applyAlignment="1">
      <alignment horizontal="right"/>
    </xf>
    <xf numFmtId="0" fontId="6" fillId="4" borderId="0" xfId="0" applyFont="1" applyFill="1" applyProtection="1">
      <protection hidden="1"/>
    </xf>
    <xf numFmtId="3" fontId="6" fillId="4" borderId="1" xfId="0" applyNumberFormat="1" applyFont="1" applyFill="1" applyBorder="1" applyProtection="1">
      <protection hidden="1"/>
    </xf>
    <xf numFmtId="168" fontId="6" fillId="4" borderId="0" xfId="0" applyNumberFormat="1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3" fontId="6" fillId="3" borderId="1" xfId="0" applyNumberFormat="1" applyFont="1" applyFill="1" applyBorder="1" applyProtection="1">
      <protection hidden="1"/>
    </xf>
    <xf numFmtId="168" fontId="6" fillId="3" borderId="0" xfId="0" applyNumberFormat="1" applyFont="1" applyFill="1" applyBorder="1" applyProtection="1">
      <protection hidden="1"/>
    </xf>
    <xf numFmtId="0" fontId="6" fillId="4" borderId="3" xfId="0" applyFont="1" applyFill="1" applyBorder="1" applyProtection="1">
      <protection hidden="1"/>
    </xf>
    <xf numFmtId="3" fontId="6" fillId="4" borderId="4" xfId="0" applyNumberFormat="1" applyFont="1" applyFill="1" applyBorder="1" applyProtection="1">
      <protection hidden="1"/>
    </xf>
    <xf numFmtId="168" fontId="6" fillId="4" borderId="3" xfId="0" applyNumberFormat="1" applyFont="1" applyFill="1" applyBorder="1" applyProtection="1"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6" fillId="4" borderId="1" xfId="0" applyNumberFormat="1" applyFont="1" applyFill="1" applyBorder="1" applyProtection="1">
      <protection locked="0"/>
    </xf>
    <xf numFmtId="168" fontId="6" fillId="4" borderId="0" xfId="0" applyNumberFormat="1" applyFont="1" applyFill="1" applyBorder="1" applyProtection="1">
      <protection locked="0"/>
    </xf>
    <xf numFmtId="3" fontId="6" fillId="4" borderId="0" xfId="0" applyNumberFormat="1" applyFont="1" applyFill="1" applyProtection="1">
      <protection locked="0"/>
    </xf>
    <xf numFmtId="168" fontId="6" fillId="4" borderId="0" xfId="0" applyNumberFormat="1" applyFont="1" applyFill="1" applyProtection="1">
      <protection locked="0"/>
    </xf>
    <xf numFmtId="3" fontId="6" fillId="3" borderId="1" xfId="0" applyNumberFormat="1" applyFont="1" applyFill="1" applyBorder="1" applyProtection="1">
      <protection locked="0"/>
    </xf>
    <xf numFmtId="168" fontId="6" fillId="3" borderId="0" xfId="0" applyNumberFormat="1" applyFont="1" applyFill="1" applyBorder="1" applyProtection="1">
      <protection locked="0"/>
    </xf>
    <xf numFmtId="3" fontId="6" fillId="3" borderId="0" xfId="0" applyNumberFormat="1" applyFont="1" applyFill="1" applyProtection="1">
      <protection locked="0"/>
    </xf>
    <xf numFmtId="168" fontId="6" fillId="3" borderId="0" xfId="0" applyNumberFormat="1" applyFont="1" applyFill="1" applyProtection="1">
      <protection locked="0"/>
    </xf>
    <xf numFmtId="3" fontId="6" fillId="4" borderId="4" xfId="0" applyNumberFormat="1" applyFont="1" applyFill="1" applyBorder="1" applyProtection="1">
      <protection locked="0"/>
    </xf>
    <xf numFmtId="168" fontId="6" fillId="4" borderId="3" xfId="0" applyNumberFormat="1" applyFont="1" applyFill="1" applyBorder="1" applyProtection="1">
      <protection locked="0"/>
    </xf>
    <xf numFmtId="3" fontId="6" fillId="4" borderId="3" xfId="0" applyNumberFormat="1" applyFont="1" applyFill="1" applyBorder="1" applyProtection="1">
      <protection locked="0"/>
    </xf>
    <xf numFmtId="3" fontId="6" fillId="4" borderId="3" xfId="0" applyNumberFormat="1" applyFont="1" applyFill="1" applyBorder="1" applyProtection="1">
      <protection hidden="1"/>
    </xf>
    <xf numFmtId="168" fontId="6" fillId="4" borderId="2" xfId="0" applyNumberFormat="1" applyFont="1" applyFill="1" applyBorder="1" applyProtection="1">
      <protection hidden="1"/>
    </xf>
    <xf numFmtId="168" fontId="6" fillId="3" borderId="2" xfId="0" applyNumberFormat="1" applyFont="1" applyFill="1" applyBorder="1" applyProtection="1">
      <protection hidden="1"/>
    </xf>
    <xf numFmtId="168" fontId="6" fillId="4" borderId="5" xfId="0" applyNumberFormat="1" applyFont="1" applyFill="1" applyBorder="1" applyProtection="1">
      <protection hidden="1"/>
    </xf>
    <xf numFmtId="168" fontId="0" fillId="0" borderId="0" xfId="0" applyNumberFormat="1"/>
    <xf numFmtId="0" fontId="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5" borderId="0" xfId="0" applyFont="1" applyFill="1" applyProtection="1">
      <protection hidden="1"/>
    </xf>
    <xf numFmtId="165" fontId="0" fillId="3" borderId="0" xfId="0" applyNumberFormat="1" applyFill="1" applyProtection="1">
      <protection hidden="1"/>
    </xf>
    <xf numFmtId="165" fontId="0" fillId="4" borderId="0" xfId="0" applyNumberFormat="1" applyFill="1" applyProtection="1">
      <protection hidden="1"/>
    </xf>
    <xf numFmtId="165" fontId="0" fillId="4" borderId="3" xfId="0" applyNumberFormat="1" applyFill="1" applyBorder="1" applyProtection="1">
      <protection hidden="1"/>
    </xf>
    <xf numFmtId="1" fontId="0" fillId="3" borderId="0" xfId="0" applyNumberFormat="1" applyFill="1" applyProtection="1">
      <protection hidden="1"/>
    </xf>
    <xf numFmtId="1" fontId="0" fillId="4" borderId="0" xfId="0" applyNumberFormat="1" applyFill="1" applyProtection="1">
      <protection hidden="1"/>
    </xf>
    <xf numFmtId="1" fontId="0" fillId="4" borderId="3" xfId="0" applyNumberFormat="1" applyFill="1" applyBorder="1" applyProtection="1">
      <protection hidden="1"/>
    </xf>
    <xf numFmtId="0" fontId="6" fillId="7" borderId="0" xfId="0" applyFont="1" applyFill="1"/>
    <xf numFmtId="0" fontId="6" fillId="7" borderId="0" xfId="0" applyFont="1" applyFill="1" applyAlignment="1">
      <alignment horizontal="right"/>
    </xf>
    <xf numFmtId="0" fontId="7" fillId="7" borderId="2" xfId="0" applyFont="1" applyFill="1" applyBorder="1" applyAlignment="1">
      <alignment horizontal="right"/>
    </xf>
    <xf numFmtId="168" fontId="6" fillId="4" borderId="2" xfId="0" applyNumberFormat="1" applyFont="1" applyFill="1" applyBorder="1" applyProtection="1">
      <protection locked="0"/>
    </xf>
    <xf numFmtId="168" fontId="6" fillId="3" borderId="2" xfId="0" applyNumberFormat="1" applyFont="1" applyFill="1" applyBorder="1" applyProtection="1">
      <protection locked="0"/>
    </xf>
    <xf numFmtId="168" fontId="6" fillId="4" borderId="5" xfId="0" applyNumberFormat="1" applyFont="1" applyFill="1" applyBorder="1" applyProtection="1">
      <protection locked="0"/>
    </xf>
    <xf numFmtId="0" fontId="24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left"/>
    </xf>
    <xf numFmtId="3" fontId="0" fillId="3" borderId="0" xfId="0" applyNumberFormat="1" applyFill="1" applyProtection="1">
      <protection hidden="1"/>
    </xf>
    <xf numFmtId="3" fontId="0" fillId="4" borderId="0" xfId="0" applyNumberFormat="1" applyFill="1" applyProtection="1">
      <protection hidden="1"/>
    </xf>
    <xf numFmtId="0" fontId="26" fillId="5" borderId="0" xfId="0" applyFont="1" applyFill="1" applyProtection="1">
      <protection hidden="1"/>
    </xf>
    <xf numFmtId="0" fontId="0" fillId="0" borderId="0" xfId="0" applyFont="1"/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2" fillId="0" borderId="0" xfId="0" applyFont="1" applyAlignment="1">
      <alignment horizontal="left"/>
    </xf>
    <xf numFmtId="0" fontId="6" fillId="4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6" fillId="4" borderId="3" xfId="0" applyFont="1" applyFill="1" applyBorder="1" applyAlignment="1" applyProtection="1">
      <alignment horizontal="left"/>
      <protection hidden="1"/>
    </xf>
    <xf numFmtId="0" fontId="7" fillId="7" borderId="0" xfId="0" applyFont="1" applyFill="1" applyAlignment="1" applyProtection="1">
      <alignment horizontal="right"/>
      <protection hidden="1"/>
    </xf>
    <xf numFmtId="0" fontId="7" fillId="7" borderId="0" xfId="0" applyFont="1" applyFill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9" fontId="6" fillId="4" borderId="0" xfId="0" applyNumberFormat="1" applyFont="1" applyFill="1" applyProtection="1">
      <protection hidden="1"/>
    </xf>
    <xf numFmtId="9" fontId="6" fillId="3" borderId="0" xfId="0" applyNumberFormat="1" applyFont="1" applyFill="1" applyProtection="1">
      <protection hidden="1"/>
    </xf>
    <xf numFmtId="9" fontId="6" fillId="4" borderId="3" xfId="0" applyNumberFormat="1" applyFont="1" applyFill="1" applyBorder="1" applyProtection="1">
      <protection hidden="1"/>
    </xf>
    <xf numFmtId="2" fontId="9" fillId="5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 vertical="top"/>
    </xf>
    <xf numFmtId="0" fontId="30" fillId="0" borderId="0" xfId="1" applyFont="1"/>
    <xf numFmtId="0" fontId="10" fillId="0" borderId="0" xfId="0" applyFont="1" applyAlignment="1">
      <alignment horizontal="right"/>
    </xf>
    <xf numFmtId="164" fontId="29" fillId="3" borderId="1" xfId="0" applyNumberFormat="1" applyFont="1" applyFill="1" applyBorder="1" applyAlignment="1" applyProtection="1">
      <protection locked="0"/>
    </xf>
    <xf numFmtId="164" fontId="29" fillId="3" borderId="0" xfId="0" applyNumberFormat="1" applyFont="1" applyFill="1" applyBorder="1" applyAlignment="1" applyProtection="1">
      <protection locked="0"/>
    </xf>
    <xf numFmtId="164" fontId="29" fillId="3" borderId="2" xfId="0" applyNumberFormat="1" applyFont="1" applyFill="1" applyBorder="1" applyAlignment="1" applyProtection="1">
      <protection locked="0"/>
    </xf>
    <xf numFmtId="164" fontId="29" fillId="4" borderId="1" xfId="0" applyNumberFormat="1" applyFont="1" applyFill="1" applyBorder="1" applyAlignment="1" applyProtection="1">
      <protection locked="0"/>
    </xf>
    <xf numFmtId="164" fontId="29" fillId="4" borderId="0" xfId="0" applyNumberFormat="1" applyFont="1" applyFill="1" applyBorder="1" applyAlignment="1" applyProtection="1">
      <protection locked="0"/>
    </xf>
    <xf numFmtId="164" fontId="29" fillId="4" borderId="2" xfId="0" applyNumberFormat="1" applyFont="1" applyFill="1" applyBorder="1" applyAlignment="1" applyProtection="1">
      <protection locked="0"/>
    </xf>
    <xf numFmtId="164" fontId="29" fillId="4" borderId="4" xfId="0" applyNumberFormat="1" applyFont="1" applyFill="1" applyBorder="1" applyAlignment="1" applyProtection="1">
      <protection locked="0"/>
    </xf>
    <xf numFmtId="164" fontId="29" fillId="4" borderId="3" xfId="0" applyNumberFormat="1" applyFont="1" applyFill="1" applyBorder="1" applyAlignment="1" applyProtection="1">
      <protection locked="0"/>
    </xf>
    <xf numFmtId="164" fontId="29" fillId="4" borderId="5" xfId="0" applyNumberFormat="1" applyFont="1" applyFill="1" applyBorder="1" applyAlignment="1" applyProtection="1">
      <protection locked="0"/>
    </xf>
    <xf numFmtId="164" fontId="29" fillId="3" borderId="2" xfId="0" applyNumberFormat="1" applyFont="1" applyFill="1" applyBorder="1" applyAlignment="1" applyProtection="1">
      <alignment horizontal="right"/>
      <protection locked="0"/>
    </xf>
    <xf numFmtId="0" fontId="29" fillId="4" borderId="0" xfId="0" applyFont="1" applyFill="1" applyProtection="1">
      <protection locked="0"/>
    </xf>
    <xf numFmtId="4" fontId="29" fillId="4" borderId="0" xfId="0" applyNumberFormat="1" applyFont="1" applyFill="1" applyProtection="1">
      <protection locked="0"/>
    </xf>
    <xf numFmtId="9" fontId="29" fillId="4" borderId="0" xfId="0" applyNumberFormat="1" applyFont="1" applyFill="1" applyProtection="1">
      <protection locked="0"/>
    </xf>
    <xf numFmtId="9" fontId="29" fillId="4" borderId="0" xfId="0" applyNumberFormat="1" applyFont="1" applyFill="1" applyAlignment="1" applyProtection="1">
      <alignment horizontal="right"/>
      <protection locked="0"/>
    </xf>
    <xf numFmtId="0" fontId="29" fillId="3" borderId="0" xfId="0" applyFont="1" applyFill="1" applyProtection="1">
      <protection locked="0"/>
    </xf>
    <xf numFmtId="4" fontId="29" fillId="3" borderId="0" xfId="0" applyNumberFormat="1" applyFont="1" applyFill="1" applyProtection="1">
      <protection locked="0"/>
    </xf>
    <xf numFmtId="9" fontId="29" fillId="3" borderId="0" xfId="0" applyNumberFormat="1" applyFont="1" applyFill="1" applyProtection="1">
      <protection locked="0"/>
    </xf>
    <xf numFmtId="9" fontId="29" fillId="3" borderId="0" xfId="0" applyNumberFormat="1" applyFont="1" applyFill="1" applyAlignment="1" applyProtection="1">
      <alignment horizontal="right"/>
      <protection locked="0"/>
    </xf>
    <xf numFmtId="0" fontId="29" fillId="4" borderId="3" xfId="0" applyFont="1" applyFill="1" applyBorder="1" applyProtection="1">
      <protection locked="0"/>
    </xf>
    <xf numFmtId="4" fontId="29" fillId="4" borderId="3" xfId="0" applyNumberFormat="1" applyFont="1" applyFill="1" applyBorder="1" applyProtection="1">
      <protection locked="0"/>
    </xf>
    <xf numFmtId="9" fontId="29" fillId="4" borderId="3" xfId="0" applyNumberFormat="1" applyFont="1" applyFill="1" applyBorder="1" applyProtection="1">
      <protection locked="0"/>
    </xf>
    <xf numFmtId="9" fontId="29" fillId="4" borderId="3" xfId="0" applyNumberFormat="1" applyFont="1" applyFill="1" applyBorder="1" applyAlignment="1" applyProtection="1">
      <alignment horizontal="right"/>
      <protection locked="0"/>
    </xf>
    <xf numFmtId="3" fontId="29" fillId="4" borderId="0" xfId="0" applyNumberFormat="1" applyFont="1" applyFill="1" applyProtection="1">
      <protection locked="0"/>
    </xf>
    <xf numFmtId="3" fontId="29" fillId="4" borderId="0" xfId="0" applyNumberFormat="1" applyFont="1" applyFill="1" applyAlignment="1" applyProtection="1">
      <alignment horizontal="right"/>
      <protection locked="0"/>
    </xf>
    <xf numFmtId="164" fontId="29" fillId="4" borderId="0" xfId="0" applyNumberFormat="1" applyFont="1" applyFill="1" applyProtection="1">
      <protection locked="0"/>
    </xf>
    <xf numFmtId="3" fontId="29" fillId="3" borderId="0" xfId="0" applyNumberFormat="1" applyFont="1" applyFill="1" applyProtection="1">
      <protection locked="0"/>
    </xf>
    <xf numFmtId="3" fontId="29" fillId="3" borderId="0" xfId="0" applyNumberFormat="1" applyFont="1" applyFill="1" applyAlignment="1" applyProtection="1">
      <alignment horizontal="right"/>
      <protection locked="0"/>
    </xf>
    <xf numFmtId="164" fontId="29" fillId="3" borderId="0" xfId="0" applyNumberFormat="1" applyFont="1" applyFill="1" applyProtection="1">
      <protection locked="0"/>
    </xf>
    <xf numFmtId="3" fontId="29" fillId="4" borderId="3" xfId="0" applyNumberFormat="1" applyFont="1" applyFill="1" applyBorder="1" applyProtection="1">
      <protection locked="0"/>
    </xf>
    <xf numFmtId="3" fontId="29" fillId="4" borderId="3" xfId="0" applyNumberFormat="1" applyFont="1" applyFill="1" applyBorder="1" applyAlignment="1" applyProtection="1">
      <alignment horizontal="right"/>
      <protection locked="0"/>
    </xf>
    <xf numFmtId="164" fontId="29" fillId="4" borderId="3" xfId="0" applyNumberFormat="1" applyFont="1" applyFill="1" applyBorder="1" applyProtection="1">
      <protection locked="0"/>
    </xf>
    <xf numFmtId="3" fontId="29" fillId="4" borderId="1" xfId="0" applyNumberFormat="1" applyFont="1" applyFill="1" applyBorder="1" applyProtection="1">
      <protection locked="0"/>
    </xf>
    <xf numFmtId="168" fontId="29" fillId="4" borderId="0" xfId="0" applyNumberFormat="1" applyFont="1" applyFill="1" applyBorder="1" applyProtection="1">
      <protection locked="0"/>
    </xf>
    <xf numFmtId="168" fontId="29" fillId="4" borderId="2" xfId="0" applyNumberFormat="1" applyFont="1" applyFill="1" applyBorder="1" applyProtection="1">
      <protection locked="0"/>
    </xf>
    <xf numFmtId="3" fontId="29" fillId="4" borderId="0" xfId="0" applyNumberFormat="1" applyFont="1" applyFill="1" applyBorder="1" applyProtection="1">
      <protection locked="0"/>
    </xf>
    <xf numFmtId="3" fontId="29" fillId="3" borderId="1" xfId="0" applyNumberFormat="1" applyFont="1" applyFill="1" applyBorder="1" applyProtection="1">
      <protection locked="0"/>
    </xf>
    <xf numFmtId="168" fontId="29" fillId="3" borderId="0" xfId="0" applyNumberFormat="1" applyFont="1" applyFill="1" applyBorder="1" applyProtection="1">
      <protection locked="0"/>
    </xf>
    <xf numFmtId="168" fontId="29" fillId="3" borderId="2" xfId="0" applyNumberFormat="1" applyFont="1" applyFill="1" applyBorder="1" applyProtection="1">
      <protection locked="0"/>
    </xf>
    <xf numFmtId="168" fontId="29" fillId="3" borderId="0" xfId="0" applyNumberFormat="1" applyFont="1" applyFill="1" applyProtection="1">
      <protection locked="0"/>
    </xf>
    <xf numFmtId="0" fontId="29" fillId="0" borderId="0" xfId="0" applyFont="1" applyProtection="1">
      <protection locked="0"/>
    </xf>
    <xf numFmtId="165" fontId="32" fillId="0" borderId="0" xfId="0" applyNumberFormat="1" applyFont="1" applyProtection="1">
      <protection locked="0"/>
    </xf>
    <xf numFmtId="3" fontId="29" fillId="4" borderId="4" xfId="0" applyNumberFormat="1" applyFont="1" applyFill="1" applyBorder="1" applyProtection="1">
      <protection locked="0"/>
    </xf>
    <xf numFmtId="3" fontId="29" fillId="3" borderId="2" xfId="0" applyNumberFormat="1" applyFont="1" applyFill="1" applyBorder="1" applyProtection="1">
      <protection locked="0"/>
    </xf>
    <xf numFmtId="3" fontId="29" fillId="4" borderId="2" xfId="0" applyNumberFormat="1" applyFont="1" applyFill="1" applyBorder="1" applyProtection="1">
      <protection locked="0"/>
    </xf>
    <xf numFmtId="3" fontId="29" fillId="4" borderId="5" xfId="0" applyNumberFormat="1" applyFont="1" applyFill="1" applyBorder="1" applyProtection="1">
      <protection locked="0"/>
    </xf>
    <xf numFmtId="4" fontId="29" fillId="3" borderId="9" xfId="0" applyNumberFormat="1" applyFont="1" applyFill="1" applyBorder="1" applyProtection="1">
      <protection locked="0"/>
    </xf>
    <xf numFmtId="164" fontId="29" fillId="3" borderId="9" xfId="0" applyNumberFormat="1" applyFont="1" applyFill="1" applyBorder="1" applyProtection="1">
      <protection locked="0"/>
    </xf>
    <xf numFmtId="4" fontId="29" fillId="4" borderId="9" xfId="0" applyNumberFormat="1" applyFont="1" applyFill="1" applyBorder="1" applyProtection="1">
      <protection locked="0"/>
    </xf>
    <xf numFmtId="164" fontId="29" fillId="4" borderId="9" xfId="0" applyNumberFormat="1" applyFont="1" applyFill="1" applyBorder="1" applyProtection="1">
      <protection locked="0"/>
    </xf>
    <xf numFmtId="4" fontId="29" fillId="4" borderId="10" xfId="0" applyNumberFormat="1" applyFont="1" applyFill="1" applyBorder="1" applyProtection="1">
      <protection locked="0"/>
    </xf>
    <xf numFmtId="164" fontId="29" fillId="4" borderId="10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Matrices'!$C$536:$D$536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Matrices'!$P$518:$Y$518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5-45D0-8F4C-596C0DBE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8796083835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Matrices'!$C$537:$D$537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Matrices'!$P$519:$Y$519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0-44C9-B850-50FCC7582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Matrices'!$C$538:$D$538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Matrices'!$P$520:$Y$520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0-4F52-B803-88F3BA20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200428372001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Matrices'!$C$539:$D$539</c:f>
              <c:strCache>
                <c:ptCount val="2"/>
                <c:pt idx="0">
                  <c:v>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Matrices'!$P$521:$Y$521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5-4D88-881C-D6CD4D4E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9237035879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Matrices'!$C$540:$D$540</c:f>
              <c:strCache>
                <c:ptCount val="2"/>
                <c:pt idx="0">
                  <c:v>1,000</c:v>
                </c:pt>
                <c:pt idx="1">
                  <c:v>nm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Matrices'!$P$522:$Y$522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9A7-A05E-EA6F4688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20045356187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Matrices'!$C$541:$D$541</c:f>
              <c:strCache>
                <c:ptCount val="2"/>
                <c:pt idx="0">
                  <c:v>1,200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Matrices'!$P$523:$Y$523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C-4FFB-9E7C-6D3320221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Matrices'!$C$542:$D$542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Matrices'!$P$524:$Y$524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4-4150-B3AE-C5E4967A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4600346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Matrices'!$C$543:$D$543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Matrices'!$P$525:$Y$525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4-4561-8DD5-931F97443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Matrices'!$C$544:$D$544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Matrices'!$P$526:$Y$526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5-4402-A30F-9AED8398C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925805639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Matrices'!$C$536:$D$536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Matrices'!$E$237:$N$237</c:f>
              <c:numCache>
                <c:formatCode>0.0%</c:formatCode>
                <c:ptCount val="10"/>
                <c:pt idx="0">
                  <c:v>-3.859468182867995E-2</c:v>
                </c:pt>
                <c:pt idx="1">
                  <c:v>-7.5404845912646221E-2</c:v>
                </c:pt>
                <c:pt idx="2">
                  <c:v>-0.11056665517524697</c:v>
                </c:pt>
                <c:pt idx="3">
                  <c:v>-0.14420139135296317</c:v>
                </c:pt>
                <c:pt idx="4">
                  <c:v>-0.17907713027367589</c:v>
                </c:pt>
                <c:pt idx="5">
                  <c:v>-0.21264413788983003</c:v>
                </c:pt>
                <c:pt idx="6">
                  <c:v>-0.2449175314909483</c:v>
                </c:pt>
                <c:pt idx="7">
                  <c:v>-0.19842856268724773</c:v>
                </c:pt>
                <c:pt idx="8">
                  <c:v>-0.22756956234929229</c:v>
                </c:pt>
                <c:pt idx="9">
                  <c:v>-0.247098716201476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6-F544-B773-983D541C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2083357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Matrices'!$C$537:$D$537</c:f>
              <c:strCache>
                <c:ptCount val="2"/>
                <c:pt idx="0">
                  <c:v>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Matrices'!$E$238:$N$238</c:f>
              <c:numCache>
                <c:formatCode>0.0%</c:formatCode>
                <c:ptCount val="10"/>
                <c:pt idx="0">
                  <c:v>-5.8514952165930202E-2</c:v>
                </c:pt>
                <c:pt idx="1">
                  <c:v>-0.11618597451276218</c:v>
                </c:pt>
                <c:pt idx="2">
                  <c:v>-0.17103154586359615</c:v>
                </c:pt>
                <c:pt idx="3">
                  <c:v>-0.22330421650568763</c:v>
                </c:pt>
                <c:pt idx="4">
                  <c:v>-0.27598096222616814</c:v>
                </c:pt>
                <c:pt idx="5">
                  <c:v>-0.27281253227966262</c:v>
                </c:pt>
                <c:pt idx="6">
                  <c:v>-0.3203676787913215</c:v>
                </c:pt>
                <c:pt idx="7">
                  <c:v>-0.36492970188392465</c:v>
                </c:pt>
                <c:pt idx="8">
                  <c:v>-0.40631373192022474</c:v>
                </c:pt>
                <c:pt idx="9">
                  <c:v>-0.42166011322796232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C8E-9C09-29982493E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65779431855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Matrices'!$C$539:$D$539</c:f>
              <c:strCache>
                <c:ptCount val="2"/>
                <c:pt idx="0">
                  <c:v>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Matrices'!$E$240:$N$240</c:f>
              <c:numCache>
                <c:formatCode>0.0%</c:formatCode>
                <c:ptCount val="10"/>
                <c:pt idx="0">
                  <c:v>-5.8422757650208004E-2</c:v>
                </c:pt>
                <c:pt idx="1">
                  <c:v>-0.11415330643188366</c:v>
                </c:pt>
                <c:pt idx="2">
                  <c:v>-0.17054621228489733</c:v>
                </c:pt>
                <c:pt idx="3">
                  <c:v>-0.22472666539098005</c:v>
                </c:pt>
                <c:pt idx="4">
                  <c:v>-0.22555716545858195</c:v>
                </c:pt>
                <c:pt idx="5">
                  <c:v>-0.27565350208515393</c:v>
                </c:pt>
                <c:pt idx="6">
                  <c:v>-0.32309949402332688</c:v>
                </c:pt>
                <c:pt idx="7">
                  <c:v>-0.37021936760647289</c:v>
                </c:pt>
                <c:pt idx="8">
                  <c:v>-0.41176412743466434</c:v>
                </c:pt>
                <c:pt idx="9">
                  <c:v>-0.44095744503540379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3-47CB-B462-344D65A9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9237035879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Matrices'!$C$540:$D$540</c:f>
              <c:strCache>
                <c:ptCount val="2"/>
                <c:pt idx="0">
                  <c:v>1,000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Matrices'!$E$241:$N$241</c:f>
              <c:numCache>
                <c:formatCode>0.0%</c:formatCode>
                <c:ptCount val="10"/>
                <c:pt idx="0">
                  <c:v>-6.0043592010797966E-2</c:v>
                </c:pt>
                <c:pt idx="1">
                  <c:v>-0.11722296685292459</c:v>
                </c:pt>
                <c:pt idx="2">
                  <c:v>-0.17478451213842508</c:v>
                </c:pt>
                <c:pt idx="3">
                  <c:v>-0.22706781736892342</c:v>
                </c:pt>
                <c:pt idx="4">
                  <c:v>-0.22764597453097954</c:v>
                </c:pt>
                <c:pt idx="5">
                  <c:v>-0.27542722641525036</c:v>
                </c:pt>
                <c:pt idx="6">
                  <c:v>-0.32328407638003226</c:v>
                </c:pt>
                <c:pt idx="7">
                  <c:v>-0.3682169211321808</c:v>
                </c:pt>
                <c:pt idx="8">
                  <c:v>-0.41226477737586942</c:v>
                </c:pt>
                <c:pt idx="9">
                  <c:v>-0.42773326353258589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E-4A13-9ED0-788B61A0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6246833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Matrices'!$C$541:$D$541</c:f>
              <c:strCache>
                <c:ptCount val="2"/>
                <c:pt idx="0">
                  <c:v>1,200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Matrices'!$E$242:$N$242</c:f>
              <c:numCache>
                <c:formatCode>0.0%</c:formatCode>
                <c:ptCount val="10"/>
                <c:pt idx="0">
                  <c:v>-4.7977940774803447E-2</c:v>
                </c:pt>
                <c:pt idx="1">
                  <c:v>-9.7666392381351275E-2</c:v>
                </c:pt>
                <c:pt idx="2">
                  <c:v>-0.14249540536168698</c:v>
                </c:pt>
                <c:pt idx="3">
                  <c:v>-0.16144382404607627</c:v>
                </c:pt>
                <c:pt idx="4">
                  <c:v>-0.20531581766224316</c:v>
                </c:pt>
                <c:pt idx="5">
                  <c:v>-0.24759434730277188</c:v>
                </c:pt>
                <c:pt idx="6">
                  <c:v>-0.29115885495664728</c:v>
                </c:pt>
                <c:pt idx="7">
                  <c:v>-0.33277951614380791</c:v>
                </c:pt>
                <c:pt idx="8">
                  <c:v>-0.37237396437205023</c:v>
                </c:pt>
                <c:pt idx="9">
                  <c:v>-0.39560527076818292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B-4344-A2C5-6CBA44A3E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61208575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Matrices'!$C$542:$D$542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Matrices'!$E$243:$N$243</c:f>
              <c:numCache>
                <c:formatCode>0.0%</c:formatCode>
                <c:ptCount val="10"/>
                <c:pt idx="0">
                  <c:v>-2.7098987470546471E-2</c:v>
                </c:pt>
                <c:pt idx="1">
                  <c:v>-5.3068684377096942E-2</c:v>
                </c:pt>
                <c:pt idx="2">
                  <c:v>-7.6987046998731115E-2</c:v>
                </c:pt>
                <c:pt idx="3">
                  <c:v>-0.10069597537919893</c:v>
                </c:pt>
                <c:pt idx="4">
                  <c:v>-0.1234810623472017</c:v>
                </c:pt>
                <c:pt idx="5">
                  <c:v>-0.14540116610309251</c:v>
                </c:pt>
                <c:pt idx="6">
                  <c:v>-0.16820820158619401</c:v>
                </c:pt>
                <c:pt idx="7">
                  <c:v>-0.18870882151896079</c:v>
                </c:pt>
                <c:pt idx="8">
                  <c:v>-0.20849460347672416</c:v>
                </c:pt>
                <c:pt idx="9">
                  <c:v>-0.22963957940903656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D-4B07-90E1-4BAABEE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4600346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Matrices'!$C$543:$D$543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Matrices'!$E$244:$N$244</c:f>
              <c:numCache>
                <c:formatCode>0.0%</c:formatCode>
                <c:ptCount val="10"/>
                <c:pt idx="0">
                  <c:v>-2.5525711825805198E-2</c:v>
                </c:pt>
                <c:pt idx="1">
                  <c:v>-4.8908873062404892E-2</c:v>
                </c:pt>
                <c:pt idx="2">
                  <c:v>-7.2182021263708401E-2</c:v>
                </c:pt>
                <c:pt idx="3">
                  <c:v>-9.6003709066048173E-2</c:v>
                </c:pt>
                <c:pt idx="4">
                  <c:v>-0.11766655833073432</c:v>
                </c:pt>
                <c:pt idx="5">
                  <c:v>-0.1385105132595339</c:v>
                </c:pt>
                <c:pt idx="6">
                  <c:v>-0.15858980436946571</c:v>
                </c:pt>
                <c:pt idx="7">
                  <c:v>-0.17996352551142375</c:v>
                </c:pt>
                <c:pt idx="8">
                  <c:v>-0.19878845446126545</c:v>
                </c:pt>
                <c:pt idx="9">
                  <c:v>-0.21916204254203406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6-4CCB-A18C-267EDB33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5994881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Matrices'!$C$544:$D$544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Matrices'!$E$245:$N$245</c:f>
              <c:numCache>
                <c:formatCode>0.0%</c:formatCode>
                <c:ptCount val="10"/>
                <c:pt idx="0">
                  <c:v>-2.5682808242539309E-2</c:v>
                </c:pt>
                <c:pt idx="1">
                  <c:v>-5.0352728319044048E-2</c:v>
                </c:pt>
                <c:pt idx="2">
                  <c:v>-7.4073694013013225E-2</c:v>
                </c:pt>
                <c:pt idx="3">
                  <c:v>-9.8631795049984455E-2</c:v>
                </c:pt>
                <c:pt idx="4">
                  <c:v>-0.12080368519731172</c:v>
                </c:pt>
                <c:pt idx="5">
                  <c:v>-0.14219095933071371</c:v>
                </c:pt>
                <c:pt idx="6">
                  <c:v>-0.16496152859874891</c:v>
                </c:pt>
                <c:pt idx="7">
                  <c:v>-0.18507107030135128</c:v>
                </c:pt>
                <c:pt idx="8">
                  <c:v>-0.20683405938531105</c:v>
                </c:pt>
                <c:pt idx="9">
                  <c:v>-0.2161100417354396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D-4E2F-A6B0-859C0654C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888792108549784E-4"/>
              <c:y val="0.94635393341852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Matrices'!$K$536:$L$536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Matrices'!$CS$518:$DB$518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0-4CAA-A828-3931ECED9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Matrices'!$K$536:$L$536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Matrices'!$AW$237:$BF$237</c:f>
              <c:numCache>
                <c:formatCode>0.0%</c:formatCode>
                <c:ptCount val="10"/>
                <c:pt idx="0">
                  <c:v>-3.8594681828679873E-2</c:v>
                </c:pt>
                <c:pt idx="1">
                  <c:v>-7.540484591264611E-2</c:v>
                </c:pt>
                <c:pt idx="2">
                  <c:v>-0.11056665517524714</c:v>
                </c:pt>
                <c:pt idx="3">
                  <c:v>-7.2884840632376532E-2</c:v>
                </c:pt>
                <c:pt idx="4">
                  <c:v>-0.11066689112981512</c:v>
                </c:pt>
                <c:pt idx="5">
                  <c:v>-8.1418160871468193E-2</c:v>
                </c:pt>
                <c:pt idx="6">
                  <c:v>-0.11907045340610654</c:v>
                </c:pt>
                <c:pt idx="7">
                  <c:v>1.9642966409400388E-3</c:v>
                </c:pt>
                <c:pt idx="8">
                  <c:v>-3.4461952936615768E-2</c:v>
                </c:pt>
                <c:pt idx="9">
                  <c:v>3.8683783980320162E-3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D-4C2A-B6A2-BDF893057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504636261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Matrices'!$K$537:$L$537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Matrices'!$CS$519:$DB$519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A-4AB1-9686-6C7325083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879860298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Matrices'!$K$537:$L$537</c:f>
              <c:strCache>
                <c:ptCount val="2"/>
                <c:pt idx="0">
                  <c:v>6,000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Matrices'!$AW$238:$BF$238</c:f>
              <c:numCache>
                <c:formatCode>0.0%</c:formatCode>
                <c:ptCount val="10"/>
                <c:pt idx="0">
                  <c:v>-5.8514952165930223E-2</c:v>
                </c:pt>
                <c:pt idx="1">
                  <c:v>-0.11618597451276183</c:v>
                </c:pt>
                <c:pt idx="2">
                  <c:v>-0.10195084135222908</c:v>
                </c:pt>
                <c:pt idx="3">
                  <c:v>-0.15857956788116148</c:v>
                </c:pt>
                <c:pt idx="4">
                  <c:v>-0.15531112259719584</c:v>
                </c:pt>
                <c:pt idx="5">
                  <c:v>-9.1015665349578223E-2</c:v>
                </c:pt>
                <c:pt idx="6">
                  <c:v>-0.15045959848915152</c:v>
                </c:pt>
                <c:pt idx="7">
                  <c:v>-0.15323960251189944</c:v>
                </c:pt>
                <c:pt idx="8">
                  <c:v>-0.15894445355365144</c:v>
                </c:pt>
                <c:pt idx="9">
                  <c:v>-0.13249016984194353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7-453C-BA4A-419602E19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6716270431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Matrices'!$K$538:$L$538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Matrices'!$CS$520:$DB$520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1-409F-BA52-FE6E3DCA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599349542552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Matrices'!$K$538:$L$538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Matrices'!$AW$239:$BF$239</c:f>
              <c:numCache>
                <c:formatCode>0.0%</c:formatCode>
                <c:ptCount val="10"/>
                <c:pt idx="0">
                  <c:v>-5.6245053449886291E-2</c:v>
                </c:pt>
                <c:pt idx="1">
                  <c:v>-0.11700167957618315</c:v>
                </c:pt>
                <c:pt idx="2">
                  <c:v>-0.10332115779256201</c:v>
                </c:pt>
                <c:pt idx="3">
                  <c:v>-0.10964622348122985</c:v>
                </c:pt>
                <c:pt idx="4">
                  <c:v>-0.10158058805852627</c:v>
                </c:pt>
                <c:pt idx="5">
                  <c:v>-9.9055664897065285E-2</c:v>
                </c:pt>
                <c:pt idx="6">
                  <c:v>-0.16085001529301304</c:v>
                </c:pt>
                <c:pt idx="7">
                  <c:v>-0.16669027332823158</c:v>
                </c:pt>
                <c:pt idx="8">
                  <c:v>-0.17559461405374177</c:v>
                </c:pt>
                <c:pt idx="9">
                  <c:v>-0.16679083165643036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F-414A-9A98-FBD21C74E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50589220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Matrices'!$K$539:$L$539</c:f>
              <c:strCache>
                <c:ptCount val="2"/>
                <c:pt idx="0">
                  <c:v>8,000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Matrices'!$CS$521:$DB$521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2-495D-A532-A6CFAC4A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Speed,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knots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9464253468891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Matrices'!$K$539:$L$539</c:f>
              <c:strCache>
                <c:ptCount val="2"/>
                <c:pt idx="0">
                  <c:v>8,000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Matrices'!$AW$240:$BF$240</c:f>
              <c:numCache>
                <c:formatCode>0.0%</c:formatCode>
                <c:ptCount val="10"/>
                <c:pt idx="0">
                  <c:v>-5.8422757650207824E-2</c:v>
                </c:pt>
                <c:pt idx="1">
                  <c:v>-0.11415330643188372</c:v>
                </c:pt>
                <c:pt idx="2">
                  <c:v>-0.10142506330863842</c:v>
                </c:pt>
                <c:pt idx="3">
                  <c:v>-9.5514442956143142E-2</c:v>
                </c:pt>
                <c:pt idx="4">
                  <c:v>-9.6483359701678581E-2</c:v>
                </c:pt>
                <c:pt idx="5">
                  <c:v>-9.4566877606442418E-2</c:v>
                </c:pt>
                <c:pt idx="6">
                  <c:v>-9.7465992031102344E-2</c:v>
                </c:pt>
                <c:pt idx="7">
                  <c:v>-0.10781077077583655</c:v>
                </c:pt>
                <c:pt idx="8">
                  <c:v>-0.11764619115199611</c:v>
                </c:pt>
                <c:pt idx="9">
                  <c:v>-0.16143616755310514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C-4D97-ACA6-1ECD40B29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7978850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Matrices'!$K$540:$L$540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Matrices'!$CS$522:$DB$522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578-94E8-4AB7E27E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Speed,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knots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94618799862554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Matrices'!$K$540:$L$540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Matrices'!$AW$241:$BF$241</c:f>
              <c:numCache>
                <c:formatCode>0.0%</c:formatCode>
                <c:ptCount val="10"/>
                <c:pt idx="0">
                  <c:v>-6.0043592010798279E-2</c:v>
                </c:pt>
                <c:pt idx="1">
                  <c:v>-5.8371164643119686E-2</c:v>
                </c:pt>
                <c:pt idx="2">
                  <c:v>-0.11977014628098673</c:v>
                </c:pt>
                <c:pt idx="3">
                  <c:v>-0.12401019301811324</c:v>
                </c:pt>
                <c:pt idx="4">
                  <c:v>-7.3175169437175822E-2</c:v>
                </c:pt>
                <c:pt idx="5">
                  <c:v>-8.2207820125983891E-2</c:v>
                </c:pt>
                <c:pt idx="6">
                  <c:v>-9.7712101840043225E-2</c:v>
                </c:pt>
                <c:pt idx="7">
                  <c:v>-0.1155036895850533</c:v>
                </c:pt>
                <c:pt idx="8">
                  <c:v>-0.13798834015127517</c:v>
                </c:pt>
                <c:pt idx="9">
                  <c:v>-0.12252433741663181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2-47FD-8AC3-00BCA56F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67187845910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Matrices'!$K$541</c:f>
              <c:strCache>
                <c:ptCount val="1"/>
                <c:pt idx="0">
                  <c:v>15,000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Matrices'!$CS$523:$DB$523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6-4AE4-A973-3FF95CA4F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Speed,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knots</a:t>
                </a:r>
                <a:endParaRPr 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945993495425529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Matrices'!$K$541:$L$541</c:f>
              <c:strCache>
                <c:ptCount val="2"/>
                <c:pt idx="0">
                  <c:v>15,000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Matrices'!$AW$242:$BF$242</c:f>
              <c:numCache>
                <c:formatCode>0.0%</c:formatCode>
                <c:ptCount val="10"/>
                <c:pt idx="0">
                  <c:v>-4.7977940774803399E-2</c:v>
                </c:pt>
                <c:pt idx="1">
                  <c:v>-3.7510818540108605E-2</c:v>
                </c:pt>
                <c:pt idx="2">
                  <c:v>-8.532843238579943E-2</c:v>
                </c:pt>
                <c:pt idx="3">
                  <c:v>-4.9636333918886381E-2</c:v>
                </c:pt>
                <c:pt idx="4">
                  <c:v>-4.6378981194691762E-2</c:v>
                </c:pt>
                <c:pt idx="5">
                  <c:v>-9.7113216763326432E-2</c:v>
                </c:pt>
                <c:pt idx="6">
                  <c:v>-0.1021345496117536</c:v>
                </c:pt>
                <c:pt idx="7">
                  <c:v>-0.11037268819174383</c:v>
                </c:pt>
                <c:pt idx="8">
                  <c:v>-0.12132355012087041</c:v>
                </c:pt>
                <c:pt idx="9">
                  <c:v>-0.11355439712666818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C-4547-A959-D90E7CA4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5058922062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Bulk</a:t>
            </a:r>
            <a:r>
              <a:rPr lang="en-US" baseline="0"/>
              <a:t>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Matrices'!$K$542:$L$542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Matrices'!$CS$524:$DB$524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F-4D17-911B-AD37374A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798919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Bulk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Matrices'!$K$542:$L$542</c:f>
              <c:strCache>
                <c:ptCount val="2"/>
                <c:pt idx="0">
                  <c:v>9,000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Matrices'!$AW$243:$BF$243</c:f>
              <c:numCache>
                <c:formatCode>0.0%</c:formatCode>
                <c:ptCount val="10"/>
                <c:pt idx="0">
                  <c:v>-2.7098987470546388E-2</c:v>
                </c:pt>
                <c:pt idx="1">
                  <c:v>-5.3068684377096699E-2</c:v>
                </c:pt>
                <c:pt idx="2">
                  <c:v>-7.6987046998731282E-2</c:v>
                </c:pt>
                <c:pt idx="3">
                  <c:v>-2.5753973327465565E-2</c:v>
                </c:pt>
                <c:pt idx="4">
                  <c:v>-5.0437817542801744E-2</c:v>
                </c:pt>
                <c:pt idx="5">
                  <c:v>-7.4184596611683251E-2</c:v>
                </c:pt>
                <c:pt idx="6">
                  <c:v>-9.8892218385043335E-2</c:v>
                </c:pt>
                <c:pt idx="7">
                  <c:v>-0.12110122331220741</c:v>
                </c:pt>
                <c:pt idx="8">
                  <c:v>-7.6577037389511382E-2</c:v>
                </c:pt>
                <c:pt idx="9">
                  <c:v>-0.1012461759772091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A-4D06-841D-6E508A67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3483568956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Matrices'!$K$543:$L$543</c:f>
              <c:strCache>
                <c:ptCount val="2"/>
                <c:pt idx="0">
                  <c:v>12,000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Matrices'!$CS$525:$DB$525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696-A2E6-82D85A13A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638935378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Bulk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Matrices'!$K$543:$L$543</c:f>
              <c:strCache>
                <c:ptCount val="2"/>
                <c:pt idx="0">
                  <c:v>12,000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Matrices'!$AW$244:$BF$244</c:f>
              <c:numCache>
                <c:formatCode>0.0%</c:formatCode>
                <c:ptCount val="10"/>
                <c:pt idx="0">
                  <c:v>-2.5525711825804896E-2</c:v>
                </c:pt>
                <c:pt idx="1">
                  <c:v>-4.890887306240483E-2</c:v>
                </c:pt>
                <c:pt idx="2">
                  <c:v>5.1361436309828442E-3</c:v>
                </c:pt>
                <c:pt idx="3">
                  <c:v>-2.0670684821551523E-2</c:v>
                </c:pt>
                <c:pt idx="4">
                  <c:v>-4.4138771524962012E-2</c:v>
                </c:pt>
                <c:pt idx="5">
                  <c:v>-6.6719722697828138E-2</c:v>
                </c:pt>
                <c:pt idx="6">
                  <c:v>-8.8472288066920965E-2</c:v>
                </c:pt>
                <c:pt idx="7">
                  <c:v>-4.3290779763327264E-2</c:v>
                </c:pt>
                <c:pt idx="8">
                  <c:v>-6.5253196871476182E-2</c:v>
                </c:pt>
                <c:pt idx="9">
                  <c:v>-8.9022382965706595E-2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A-4A83-8F1F-305910E18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6715013351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Matrices'!$K$544</c:f>
              <c:strCache>
                <c:ptCount val="1"/>
                <c:pt idx="0">
                  <c:v>14,000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Matrices'!$CS$526:$DB$526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7-484E-B9BC-DCBF37AB5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609440160747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Bulk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Matrices'!$K$544:$L$544</c:f>
              <c:strCache>
                <c:ptCount val="2"/>
                <c:pt idx="0">
                  <c:v>14,000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Matrices'!$AW$245:$BF$245</c:f>
              <c:numCache>
                <c:formatCode>0.0%</c:formatCode>
                <c:ptCount val="10"/>
                <c:pt idx="0">
                  <c:v>-2.5682808242539615E-2</c:v>
                </c:pt>
                <c:pt idx="1">
                  <c:v>-5.03527283190447E-2</c:v>
                </c:pt>
                <c:pt idx="2">
                  <c:v>3.0868314859014206E-3</c:v>
                </c:pt>
                <c:pt idx="3">
                  <c:v>-2.3517777970817076E-2</c:v>
                </c:pt>
                <c:pt idx="4">
                  <c:v>-4.7537325630421269E-2</c:v>
                </c:pt>
                <c:pt idx="5">
                  <c:v>-7.0706872608274032E-2</c:v>
                </c:pt>
                <c:pt idx="6">
                  <c:v>-9.5374989315311881E-2</c:v>
                </c:pt>
                <c:pt idx="7">
                  <c:v>-4.9249582018243691E-2</c:v>
                </c:pt>
                <c:pt idx="8">
                  <c:v>-7.4639735949530397E-2</c:v>
                </c:pt>
                <c:pt idx="9">
                  <c:v>-8.5461715358013654E-2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5-4B08-93D1-CA10F32D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537711615385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Matrices'!$E$536:$F$536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Matrices'!$AG$518:$AP$518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B-4799-ADF7-DB5AD56D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Matrices'!$E$536:$F$536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Matrices'!$P$237:$Y$237</c:f>
              <c:numCache>
                <c:formatCode>0.0%</c:formatCode>
                <c:ptCount val="10"/>
                <c:pt idx="0">
                  <c:v>-3.8594681828680234E-2</c:v>
                </c:pt>
                <c:pt idx="1">
                  <c:v>-7.5404845912646318E-2</c:v>
                </c:pt>
                <c:pt idx="2">
                  <c:v>-0.11056665517524694</c:v>
                </c:pt>
                <c:pt idx="3">
                  <c:v>-0.144201391352963</c:v>
                </c:pt>
                <c:pt idx="4">
                  <c:v>-0.17907713027367578</c:v>
                </c:pt>
                <c:pt idx="5">
                  <c:v>-0.21264413788982994</c:v>
                </c:pt>
                <c:pt idx="6">
                  <c:v>-0.24491753149094855</c:v>
                </c:pt>
                <c:pt idx="7">
                  <c:v>-0.1984285626872479</c:v>
                </c:pt>
                <c:pt idx="8">
                  <c:v>-0.22756956234929251</c:v>
                </c:pt>
                <c:pt idx="9">
                  <c:v>-0.24709871620147617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B-4E15-910C-6EDBFA09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873638575897643E-4"/>
              <c:y val="0.946975908225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Matrices'!$E$537:$F$537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Matrices'!$AG$519:$AP$519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5-4615-B73C-DD3D0C83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798919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Matrices'!$E$538:$F$538</c:f>
              <c:strCache>
                <c:ptCount val="2"/>
                <c:pt idx="0">
                  <c:v>2,200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Matrices'!$AG$520:$AP$520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9-42FA-9A80-B4140B75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1983144415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Matrices'!$E$539:$F$539</c:f>
              <c:strCache>
                <c:ptCount val="2"/>
                <c:pt idx="0">
                  <c:v>2,600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Matrices'!$AG$521:$AP$521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6B5-BAC9-4DB3784E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Matrices'!$E$540:$F$540</c:f>
              <c:strCache>
                <c:ptCount val="2"/>
                <c:pt idx="0">
                  <c:v>3,000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Matrices'!$AG$522:$AP$522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6-4024-AB74-28BD532C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495183541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Matrices'!$E$541:$F$541</c:f>
              <c:strCache>
                <c:ptCount val="2"/>
                <c:pt idx="0">
                  <c:v>4,650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Matrices'!$AG$523:$AP$523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D-4B92-96B8-3B520F3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0320028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Matrices'!$E$542:$F$542</c:f>
              <c:strCache>
                <c:ptCount val="2"/>
                <c:pt idx="0">
                  <c:v>2,700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Matrices'!$AG$524:$AP$524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5-4E33-8E0E-BA059985C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Matrices'!$E$543:$F$543</c:f>
              <c:strCache>
                <c:ptCount val="2"/>
                <c:pt idx="0">
                  <c:v>3,450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Matrices'!$AG$525:$AP$525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C-4669-A0AC-B98A6FEE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Matrices'!$E$544:$F$544</c:f>
              <c:strCache>
                <c:ptCount val="2"/>
                <c:pt idx="0">
                  <c:v>3,950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Matrices'!$AG$526:$AP$526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D-42ED-A2F1-BABF07ADB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400651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Matrices'!$E$537:$F$537</c:f>
              <c:strCache>
                <c:ptCount val="2"/>
                <c:pt idx="0">
                  <c:v>1,650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Matrices'!$P$238:$Y$238</c:f>
              <c:numCache>
                <c:formatCode>0.0%</c:formatCode>
                <c:ptCount val="10"/>
                <c:pt idx="0">
                  <c:v>-5.851495216593007E-2</c:v>
                </c:pt>
                <c:pt idx="1">
                  <c:v>-0.11618597451276179</c:v>
                </c:pt>
                <c:pt idx="2">
                  <c:v>-0.17103154586359609</c:v>
                </c:pt>
                <c:pt idx="3">
                  <c:v>-0.22330421650568749</c:v>
                </c:pt>
                <c:pt idx="4">
                  <c:v>-0.27598096222616758</c:v>
                </c:pt>
                <c:pt idx="5">
                  <c:v>-0.27281253227966246</c:v>
                </c:pt>
                <c:pt idx="6">
                  <c:v>-0.32036767879132111</c:v>
                </c:pt>
                <c:pt idx="7">
                  <c:v>-0.31200717704091802</c:v>
                </c:pt>
                <c:pt idx="8">
                  <c:v>-0.35683987624690983</c:v>
                </c:pt>
                <c:pt idx="9">
                  <c:v>-0.32527013209928901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5-4729-9500-5BE4DC1C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10499887904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Matrices'!$E$538:$F$538</c:f>
              <c:strCache>
                <c:ptCount val="2"/>
                <c:pt idx="0">
                  <c:v>2,200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Matrices'!$P$239:$Y$239</c:f>
              <c:numCache>
                <c:formatCode>0.0%</c:formatCode>
                <c:ptCount val="10"/>
                <c:pt idx="0">
                  <c:v>-5.6245053449885736E-2</c:v>
                </c:pt>
                <c:pt idx="1">
                  <c:v>-0.1170016795761825</c:v>
                </c:pt>
                <c:pt idx="2">
                  <c:v>-0.17229645334698016</c:v>
                </c:pt>
                <c:pt idx="3">
                  <c:v>-0.17813497552113505</c:v>
                </c:pt>
                <c:pt idx="4">
                  <c:v>-0.22992621833587934</c:v>
                </c:pt>
                <c:pt idx="5">
                  <c:v>-0.27924453191765203</c:v>
                </c:pt>
                <c:pt idx="6">
                  <c:v>-0.2727366799206109</c:v>
                </c:pt>
                <c:pt idx="7">
                  <c:v>-0.32293584707918777</c:v>
                </c:pt>
                <c:pt idx="8">
                  <c:v>-0.32107791745602238</c:v>
                </c:pt>
                <c:pt idx="9">
                  <c:v>-0.30565902638035852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6-4484-B728-C4A7B7C8E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2831346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Matrices'!$E$539:$F$539</c:f>
              <c:strCache>
                <c:ptCount val="2"/>
                <c:pt idx="0">
                  <c:v>2,600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Matrices'!$P$240:$Y$240</c:f>
              <c:numCache>
                <c:formatCode>0.0%</c:formatCode>
                <c:ptCount val="10"/>
                <c:pt idx="0">
                  <c:v>-5.8422757650207928E-2</c:v>
                </c:pt>
                <c:pt idx="1">
                  <c:v>-0.11415330643188391</c:v>
                </c:pt>
                <c:pt idx="2">
                  <c:v>-0.17054621228489728</c:v>
                </c:pt>
                <c:pt idx="3">
                  <c:v>-0.22472666539097999</c:v>
                </c:pt>
                <c:pt idx="4">
                  <c:v>-0.22555716545858187</c:v>
                </c:pt>
                <c:pt idx="5">
                  <c:v>-0.21529129392558347</c:v>
                </c:pt>
                <c:pt idx="6">
                  <c:v>-0.26669111852527072</c:v>
                </c:pt>
                <c:pt idx="7">
                  <c:v>-0.26525592887421834</c:v>
                </c:pt>
                <c:pt idx="8">
                  <c:v>-0.26470515929333016</c:v>
                </c:pt>
                <c:pt idx="9">
                  <c:v>-0.25460992671387156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5-41ED-A5B6-669392FC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Matrices'!$E$540:$F$540</c:f>
              <c:strCache>
                <c:ptCount val="2"/>
                <c:pt idx="0">
                  <c:v>3,000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Matrices'!$P$241:$Y$241</c:f>
              <c:numCache>
                <c:formatCode>0.0%</c:formatCode>
                <c:ptCount val="10"/>
                <c:pt idx="0">
                  <c:v>-6.0043592010798022E-2</c:v>
                </c:pt>
                <c:pt idx="1">
                  <c:v>-0.1172229668529246</c:v>
                </c:pt>
                <c:pt idx="2">
                  <c:v>-0.17478451213842519</c:v>
                </c:pt>
                <c:pt idx="3">
                  <c:v>-0.2270678173689237</c:v>
                </c:pt>
                <c:pt idx="4">
                  <c:v>-0.22764597453097987</c:v>
                </c:pt>
                <c:pt idx="5">
                  <c:v>-0.22712237484293404</c:v>
                </c:pt>
                <c:pt idx="6">
                  <c:v>-0.23305528656403687</c:v>
                </c:pt>
                <c:pt idx="7">
                  <c:v>-0.24186030535861708</c:v>
                </c:pt>
                <c:pt idx="8">
                  <c:v>-0.25553538467610121</c:v>
                </c:pt>
                <c:pt idx="9">
                  <c:v>-0.23697768471011482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C-460C-9A85-E86592C05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Matrices'!$E$541:$F$541</c:f>
              <c:strCache>
                <c:ptCount val="2"/>
                <c:pt idx="0">
                  <c:v>4,650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Matrices'!$P$242:$Y$242</c:f>
              <c:numCache>
                <c:formatCode>0.0%</c:formatCode>
                <c:ptCount val="10"/>
                <c:pt idx="0">
                  <c:v>-4.7977940774803385E-2</c:v>
                </c:pt>
                <c:pt idx="1">
                  <c:v>-9.766639238135158E-2</c:v>
                </c:pt>
                <c:pt idx="2">
                  <c:v>-0.14249540536168703</c:v>
                </c:pt>
                <c:pt idx="3">
                  <c:v>-0.10554007898248156</c:v>
                </c:pt>
                <c:pt idx="4">
                  <c:v>-0.15233687217305941</c:v>
                </c:pt>
                <c:pt idx="5">
                  <c:v>-0.14727359360980824</c:v>
                </c:pt>
                <c:pt idx="6">
                  <c:v>-0.14939062594797692</c:v>
                </c:pt>
                <c:pt idx="7">
                  <c:v>-0.19933541937256941</c:v>
                </c:pt>
                <c:pt idx="8">
                  <c:v>-0.20500702153793041</c:v>
                </c:pt>
                <c:pt idx="9">
                  <c:v>-0.19414036102424395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3-4207-B810-90CF253D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1575687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Matrices'!$E$542:$F$542</c:f>
              <c:strCache>
                <c:ptCount val="2"/>
                <c:pt idx="0">
                  <c:v>2,700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Matrices'!$P$243:$Y$243</c:f>
              <c:numCache>
                <c:formatCode>0.0%</c:formatCode>
                <c:ptCount val="10"/>
                <c:pt idx="0">
                  <c:v>-2.709898747054645E-2</c:v>
                </c:pt>
                <c:pt idx="1">
                  <c:v>-5.3068684377096852E-2</c:v>
                </c:pt>
                <c:pt idx="2">
                  <c:v>-7.6987046998731198E-2</c:v>
                </c:pt>
                <c:pt idx="3">
                  <c:v>-0.10069597537919898</c:v>
                </c:pt>
                <c:pt idx="4">
                  <c:v>-0.12348106234720164</c:v>
                </c:pt>
                <c:pt idx="5">
                  <c:v>-0.14540116610309242</c:v>
                </c:pt>
                <c:pt idx="6">
                  <c:v>-0.16820820158619407</c:v>
                </c:pt>
                <c:pt idx="7">
                  <c:v>-0.18870882151896076</c:v>
                </c:pt>
                <c:pt idx="8">
                  <c:v>-0.20849460347672441</c:v>
                </c:pt>
                <c:pt idx="9">
                  <c:v>-0.2296395794090367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F-4276-9D90-4F05F854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Matrices'!$E$543:$F$543</c:f>
              <c:strCache>
                <c:ptCount val="2"/>
                <c:pt idx="0">
                  <c:v>3,450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Matrices'!$P$244:$Y$244</c:f>
              <c:numCache>
                <c:formatCode>0.0%</c:formatCode>
                <c:ptCount val="10"/>
                <c:pt idx="0">
                  <c:v>-2.5525711825804855E-2</c:v>
                </c:pt>
                <c:pt idx="1">
                  <c:v>-4.8908873062404615E-2</c:v>
                </c:pt>
                <c:pt idx="2">
                  <c:v>-7.2182021263708332E-2</c:v>
                </c:pt>
                <c:pt idx="3">
                  <c:v>-9.6003709066047577E-2</c:v>
                </c:pt>
                <c:pt idx="4">
                  <c:v>-0.11766655833073406</c:v>
                </c:pt>
                <c:pt idx="5">
                  <c:v>-0.13851051325953384</c:v>
                </c:pt>
                <c:pt idx="6">
                  <c:v>-0.15858980436946557</c:v>
                </c:pt>
                <c:pt idx="7">
                  <c:v>-0.17996352551142372</c:v>
                </c:pt>
                <c:pt idx="8">
                  <c:v>-0.19878845446126545</c:v>
                </c:pt>
                <c:pt idx="9">
                  <c:v>-0.15409221275387003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4-49E6-BFF1-6CF97B5A6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Matrices'!$E$544:$F$544</c:f>
              <c:strCache>
                <c:ptCount val="2"/>
                <c:pt idx="0">
                  <c:v>3,950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Matrices'!$P$245:$Y$245</c:f>
              <c:numCache>
                <c:formatCode>0.0%</c:formatCode>
                <c:ptCount val="10"/>
                <c:pt idx="0">
                  <c:v>-2.5682808242539271E-2</c:v>
                </c:pt>
                <c:pt idx="1">
                  <c:v>-5.0352728319044623E-2</c:v>
                </c:pt>
                <c:pt idx="2">
                  <c:v>-7.4073694013014085E-2</c:v>
                </c:pt>
                <c:pt idx="3">
                  <c:v>-9.8631795049984858E-2</c:v>
                </c:pt>
                <c:pt idx="4">
                  <c:v>-0.1208036851973123</c:v>
                </c:pt>
                <c:pt idx="5">
                  <c:v>-0.14219095933071427</c:v>
                </c:pt>
                <c:pt idx="6">
                  <c:v>-0.1649615285987493</c:v>
                </c:pt>
                <c:pt idx="7">
                  <c:v>-0.18507107030135164</c:v>
                </c:pt>
                <c:pt idx="8">
                  <c:v>-0.14073689766742084</c:v>
                </c:pt>
                <c:pt idx="9">
                  <c:v>-0.15078587854672676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E5B-8060-926747ABF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2076867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Matrices'!$G$536:$H$536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Matrices'!$BA$518:$BJ$518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3-4294-97E5-52D0C466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Matrices'!$G$536:$H$536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Matrices'!$AA$237:$AJ$237</c:f>
              <c:numCache>
                <c:formatCode>0.0%</c:formatCode>
                <c:ptCount val="10"/>
                <c:pt idx="0">
                  <c:v>-3.8594681828680047E-2</c:v>
                </c:pt>
                <c:pt idx="1">
                  <c:v>-7.5404845912646096E-2</c:v>
                </c:pt>
                <c:pt idx="2">
                  <c:v>-0.11056665517524697</c:v>
                </c:pt>
                <c:pt idx="3">
                  <c:v>-0.14420139135296317</c:v>
                </c:pt>
                <c:pt idx="4">
                  <c:v>-0.17907713027367594</c:v>
                </c:pt>
                <c:pt idx="5">
                  <c:v>-0.21264413788983005</c:v>
                </c:pt>
                <c:pt idx="6">
                  <c:v>-0.18199399244852771</c:v>
                </c:pt>
                <c:pt idx="7">
                  <c:v>-0.1316309429111851</c:v>
                </c:pt>
                <c:pt idx="8">
                  <c:v>-9.883115607417424E-2</c:v>
                </c:pt>
                <c:pt idx="9">
                  <c:v>-0.12161516890172211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4-4F56-9D3F-25DD26FF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08225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Matrices'!$G$537:$H$537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Matrices'!$BA$519:$BJ$519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B-4112-BAD5-47216E9D4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79891922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-1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Matrices'!$G$538:$H$538</c:f>
              <c:strCache>
                <c:ptCount val="2"/>
                <c:pt idx="0">
                  <c:v>3,800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Matrices'!$BA$520:$BJ$520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4613-A4C5-542819E07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1983144415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Matrices'!$G$539:$H$539</c:f>
              <c:strCache>
                <c:ptCount val="2"/>
                <c:pt idx="0">
                  <c:v>4,400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Matrices'!$BA$521:$BJ$521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F4A-97BC-33EA07E4A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134435083116305E-4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Matrices'!$G$540:$H$540</c:f>
              <c:strCache>
                <c:ptCount val="2"/>
                <c:pt idx="0">
                  <c:v>5,000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Matrices'!$BA$522:$BJ$522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D-402B-9193-55AFB0D2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495183541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Matrices'!$G$541:$H$541</c:f>
              <c:strCache>
                <c:ptCount val="2"/>
                <c:pt idx="0">
                  <c:v>8,100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Matrices'!$BA$523:$BJ$523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1-4B0C-B2C8-324006E7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0320028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Matrices'!$G$542:$H$542</c:f>
              <c:strCache>
                <c:ptCount val="2"/>
                <c:pt idx="0">
                  <c:v>4,800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Matrices'!$BA$524:$BJ$524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5-4D7E-8F2D-B8E3B1C70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Matrices'!$G$543:$H$543</c:f>
              <c:strCache>
                <c:ptCount val="2"/>
                <c:pt idx="0">
                  <c:v>6,300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Matrices'!$BA$525:$BJ$525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D-4AC5-88D7-6262A9E2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Matrices'!$G$544:$H$544</c:f>
              <c:strCache>
                <c:ptCount val="2"/>
                <c:pt idx="0">
                  <c:v>7,300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Matrices'!$BA$526:$BJ$526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8-42FD-99B2-900EE19A3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400651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Matrices'!$G$537:$H$537</c:f>
              <c:strCache>
                <c:ptCount val="2"/>
                <c:pt idx="0">
                  <c:v>3,100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Matrices'!$AA$238:$AJ$238</c:f>
              <c:numCache>
                <c:formatCode>0.0%</c:formatCode>
                <c:ptCount val="10"/>
                <c:pt idx="0">
                  <c:v>-5.8514952165930216E-2</c:v>
                </c:pt>
                <c:pt idx="1">
                  <c:v>-0.11618597451276169</c:v>
                </c:pt>
                <c:pt idx="2">
                  <c:v>-0.17103154586359601</c:v>
                </c:pt>
                <c:pt idx="3">
                  <c:v>-0.22330421650568757</c:v>
                </c:pt>
                <c:pt idx="4">
                  <c:v>-0.215646042411682</c:v>
                </c:pt>
                <c:pt idx="5">
                  <c:v>-0.21221357663630125</c:v>
                </c:pt>
                <c:pt idx="6">
                  <c:v>-0.20709562525654152</c:v>
                </c:pt>
                <c:pt idx="7">
                  <c:v>-0.20616212735490583</c:v>
                </c:pt>
                <c:pt idx="8">
                  <c:v>-0.20841830922696603</c:v>
                </c:pt>
                <c:pt idx="9">
                  <c:v>-0.22888015097061645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1-40B3-8DA5-D7559B53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683204037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Matrices'!$G$538:$H$538</c:f>
              <c:strCache>
                <c:ptCount val="2"/>
                <c:pt idx="0">
                  <c:v>3,800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Matrices'!$AA$239:$AJ$239</c:f>
              <c:numCache>
                <c:formatCode>0.0%</c:formatCode>
                <c:ptCount val="10"/>
                <c:pt idx="0">
                  <c:v>-5.6245053449885854E-2</c:v>
                </c:pt>
                <c:pt idx="1">
                  <c:v>-0.11700167957618279</c:v>
                </c:pt>
                <c:pt idx="2">
                  <c:v>-0.1722964533469801</c:v>
                </c:pt>
                <c:pt idx="3">
                  <c:v>-0.17813497552113491</c:v>
                </c:pt>
                <c:pt idx="4">
                  <c:v>-0.16575340319720294</c:v>
                </c:pt>
                <c:pt idx="5">
                  <c:v>-0.15911862057059403</c:v>
                </c:pt>
                <c:pt idx="6">
                  <c:v>-0.21679334760681163</c:v>
                </c:pt>
                <c:pt idx="7">
                  <c:v>-0.21877213124521677</c:v>
                </c:pt>
                <c:pt idx="8">
                  <c:v>-0.22408904852116837</c:v>
                </c:pt>
                <c:pt idx="9">
                  <c:v>-0.21308022989773973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E-4927-8755-F237FC7E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2831346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Matrices'!$G$539:$H$539</c:f>
              <c:strCache>
                <c:ptCount val="2"/>
                <c:pt idx="0">
                  <c:v>4,400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Matrices'!$AA$240:$AJ$240</c:f>
              <c:numCache>
                <c:formatCode>0.0%</c:formatCode>
                <c:ptCount val="10"/>
                <c:pt idx="0">
                  <c:v>-5.8422757650207949E-2</c:v>
                </c:pt>
                <c:pt idx="1">
                  <c:v>-0.11415330643188393</c:v>
                </c:pt>
                <c:pt idx="2">
                  <c:v>-0.17054621228489728</c:v>
                </c:pt>
                <c:pt idx="3">
                  <c:v>-0.16012055417356155</c:v>
                </c:pt>
                <c:pt idx="4">
                  <c:v>-0.16102026258013055</c:v>
                </c:pt>
                <c:pt idx="5">
                  <c:v>-0.15492908576601319</c:v>
                </c:pt>
                <c:pt idx="6">
                  <c:v>-0.15387436752915878</c:v>
                </c:pt>
                <c:pt idx="7">
                  <c:v>-0.21277420950809131</c:v>
                </c:pt>
                <c:pt idx="8">
                  <c:v>-0.21568550324621891</c:v>
                </c:pt>
                <c:pt idx="9">
                  <c:v>-0.20802304713348865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2-4E98-A355-F54B94255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Matrices'!$G$540:$H$540</c:f>
              <c:strCache>
                <c:ptCount val="2"/>
                <c:pt idx="0">
                  <c:v>5,000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Matrices'!$AA$241:$AJ$241</c:f>
              <c:numCache>
                <c:formatCode>0.0%</c:formatCode>
                <c:ptCount val="10"/>
                <c:pt idx="0">
                  <c:v>-6.0043592010798008E-2</c:v>
                </c:pt>
                <c:pt idx="1">
                  <c:v>-0.11722296685292448</c:v>
                </c:pt>
                <c:pt idx="2">
                  <c:v>-0.17478451213842505</c:v>
                </c:pt>
                <c:pt idx="3">
                  <c:v>-0.17553900519351839</c:v>
                </c:pt>
                <c:pt idx="4">
                  <c:v>-0.12466543780177698</c:v>
                </c:pt>
                <c:pt idx="5">
                  <c:v>-0.13051267169830066</c:v>
                </c:pt>
                <c:pt idx="6">
                  <c:v>-0.14282649674804102</c:v>
                </c:pt>
                <c:pt idx="7">
                  <c:v>-0.15762256150957427</c:v>
                </c:pt>
                <c:pt idx="8">
                  <c:v>-0.17717068832621718</c:v>
                </c:pt>
                <c:pt idx="9">
                  <c:v>-0.1988265689456202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9-4A51-AD24-F8020EE2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695642733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Matrices'!$G$541:$H$541</c:f>
              <c:strCache>
                <c:ptCount val="2"/>
                <c:pt idx="0">
                  <c:v>8,100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Matrices'!$AA$242:$AJ$242</c:f>
              <c:numCache>
                <c:formatCode>0.0%</c:formatCode>
                <c:ptCount val="10"/>
                <c:pt idx="0">
                  <c:v>-4.7977940774803142E-2</c:v>
                </c:pt>
                <c:pt idx="1">
                  <c:v>-9.766639238135133E-2</c:v>
                </c:pt>
                <c:pt idx="2">
                  <c:v>-8.5328432385799124E-2</c:v>
                </c:pt>
                <c:pt idx="3">
                  <c:v>-0.10554007898248129</c:v>
                </c:pt>
                <c:pt idx="4">
                  <c:v>-9.9357926683875275E-2</c:v>
                </c:pt>
                <c:pt idx="5">
                  <c:v>-9.7113216763326279E-2</c:v>
                </c:pt>
                <c:pt idx="6">
                  <c:v>-0.10213454961175326</c:v>
                </c:pt>
                <c:pt idx="7">
                  <c:v>-0.15485405378215633</c:v>
                </c:pt>
                <c:pt idx="8">
                  <c:v>-0.16316528582940024</c:v>
                </c:pt>
                <c:pt idx="9">
                  <c:v>-0.15384737907545593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E-4BD8-AD3E-27C7D8E31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1575687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Matrices'!$G$542:$H$542</c:f>
              <c:strCache>
                <c:ptCount val="2"/>
                <c:pt idx="0">
                  <c:v>4,800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Matrices'!$AA$243:$AJ$243</c:f>
              <c:numCache>
                <c:formatCode>0.0%</c:formatCode>
                <c:ptCount val="10"/>
                <c:pt idx="0">
                  <c:v>-2.7098987470546471E-2</c:v>
                </c:pt>
                <c:pt idx="1">
                  <c:v>-5.3068684377096942E-2</c:v>
                </c:pt>
                <c:pt idx="2">
                  <c:v>-7.6987046998731115E-2</c:v>
                </c:pt>
                <c:pt idx="3">
                  <c:v>-0.10069597537919893</c:v>
                </c:pt>
                <c:pt idx="4">
                  <c:v>-0.1234810623472017</c:v>
                </c:pt>
                <c:pt idx="5">
                  <c:v>-0.14540116610309251</c:v>
                </c:pt>
                <c:pt idx="6">
                  <c:v>-9.8892218385043543E-2</c:v>
                </c:pt>
                <c:pt idx="7">
                  <c:v>-0.12110122331220737</c:v>
                </c:pt>
                <c:pt idx="8">
                  <c:v>-0.14253582043311783</c:v>
                </c:pt>
                <c:pt idx="9">
                  <c:v>-0.16544287769312307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27C-8139-8CF60D264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Matrices'!$G$543:$H$543</c:f>
              <c:strCache>
                <c:ptCount val="2"/>
                <c:pt idx="0">
                  <c:v>6,300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Matrices'!$AA$244:$AJ$244</c:f>
              <c:numCache>
                <c:formatCode>0.0%</c:formatCode>
                <c:ptCount val="10"/>
                <c:pt idx="0">
                  <c:v>-2.5525711825805097E-2</c:v>
                </c:pt>
                <c:pt idx="1">
                  <c:v>-4.890887306240449E-2</c:v>
                </c:pt>
                <c:pt idx="2">
                  <c:v>-7.2182021263708401E-2</c:v>
                </c:pt>
                <c:pt idx="3">
                  <c:v>-9.6003709066047715E-2</c:v>
                </c:pt>
                <c:pt idx="4">
                  <c:v>-0.11766655833073433</c:v>
                </c:pt>
                <c:pt idx="5">
                  <c:v>-6.6719722697828263E-2</c:v>
                </c:pt>
                <c:pt idx="6">
                  <c:v>-8.8472288066921159E-2</c:v>
                </c:pt>
                <c:pt idx="7">
                  <c:v>-0.11162715263737577</c:v>
                </c:pt>
                <c:pt idx="8">
                  <c:v>-0.13202082566637097</c:v>
                </c:pt>
                <c:pt idx="9">
                  <c:v>-0.15409221275387033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F-42AE-BA62-E58A26101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Matrices'!$G$544:$H$544</c:f>
              <c:strCache>
                <c:ptCount val="2"/>
                <c:pt idx="0">
                  <c:v>7,300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Matrices'!$AA$245:$AJ$245</c:f>
              <c:numCache>
                <c:formatCode>0.0%</c:formatCode>
                <c:ptCount val="10"/>
                <c:pt idx="0">
                  <c:v>-2.5682808242539209E-2</c:v>
                </c:pt>
                <c:pt idx="1">
                  <c:v>-5.0352728319044103E-2</c:v>
                </c:pt>
                <c:pt idx="2">
                  <c:v>-7.4073694013013835E-2</c:v>
                </c:pt>
                <c:pt idx="3">
                  <c:v>-9.8631795049984775E-2</c:v>
                </c:pt>
                <c:pt idx="4">
                  <c:v>-4.7537325630421338E-2</c:v>
                </c:pt>
                <c:pt idx="5">
                  <c:v>-7.0706872608273574E-2</c:v>
                </c:pt>
                <c:pt idx="6">
                  <c:v>-9.5374989315311492E-2</c:v>
                </c:pt>
                <c:pt idx="7">
                  <c:v>-0.11716032615979745</c:v>
                </c:pt>
                <c:pt idx="8">
                  <c:v>-0.14073689766742048</c:v>
                </c:pt>
                <c:pt idx="9">
                  <c:v>-8.5461715358013057E-2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E-48A9-BF81-B0BDFCCE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2076867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Container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Matrices'!$I$536:$J$536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Matrices'!$BU$518:$CD$518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9-44E8-A73D-F6E1E63D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8796083835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</a:t>
            </a:r>
            <a:r>
              <a:rPr lang="en-US" baseline="0"/>
              <a:t>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 Compared to GSA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Matrices'!$I$536:$J$536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Matrices'!$C$518:$L$518</c:f>
              <c:numCache>
                <c:formatCode>0.0</c:formatCode>
                <c:ptCount val="10"/>
                <c:pt idx="0">
                  <c:v>13.5</c:v>
                </c:pt>
                <c:pt idx="1">
                  <c:v>13.1</c:v>
                </c:pt>
                <c:pt idx="2">
                  <c:v>12.7</c:v>
                </c:pt>
                <c:pt idx="3">
                  <c:v>12.299999999999999</c:v>
                </c:pt>
                <c:pt idx="4">
                  <c:v>11.899999999999999</c:v>
                </c:pt>
                <c:pt idx="5">
                  <c:v>11.499999999999998</c:v>
                </c:pt>
                <c:pt idx="6">
                  <c:v>11.099999999999998</c:v>
                </c:pt>
                <c:pt idx="7">
                  <c:v>10.699999999999998</c:v>
                </c:pt>
                <c:pt idx="8">
                  <c:v>10.299999999999997</c:v>
                </c:pt>
                <c:pt idx="9">
                  <c:v>10</c:v>
                </c:pt>
              </c:numCache>
            </c:numRef>
          </c:cat>
          <c:val>
            <c:numRef>
              <c:f>'Analysis Matrices'!$AL$237:$AU$237</c:f>
              <c:numCache>
                <c:formatCode>0.0%</c:formatCode>
                <c:ptCount val="10"/>
                <c:pt idx="0">
                  <c:v>-3.8594681828680213E-2</c:v>
                </c:pt>
                <c:pt idx="1">
                  <c:v>-7.5404845912646193E-2</c:v>
                </c:pt>
                <c:pt idx="2">
                  <c:v>-0.11056665517524707</c:v>
                </c:pt>
                <c:pt idx="3">
                  <c:v>-0.14420139135296328</c:v>
                </c:pt>
                <c:pt idx="4">
                  <c:v>-0.11066689112981529</c:v>
                </c:pt>
                <c:pt idx="5">
                  <c:v>-0.14703114938064898</c:v>
                </c:pt>
                <c:pt idx="6">
                  <c:v>-0.11907045340610661</c:v>
                </c:pt>
                <c:pt idx="7">
                  <c:v>-6.4833323135122467E-2</c:v>
                </c:pt>
                <c:pt idx="8">
                  <c:v>-3.4461952936615622E-2</c:v>
                </c:pt>
                <c:pt idx="9">
                  <c:v>-5.8873395251845248E-2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1-4514-9E6F-7966A0A3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08225777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Matrices'!$I$537:$J$537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Matrices'!$BU$519:$CD$519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A-4392-B686-9AB7B5BA8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35394600346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Matrices'!$I$538:$J$538</c:f>
              <c:strCache>
                <c:ptCount val="2"/>
                <c:pt idx="0">
                  <c:v>5,400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Matrices'!$BU$520:$CD$520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7-4029-BC69-CF9F145D5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1983144415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Matrices'!$I$539:$J$539</c:f>
              <c:strCache>
                <c:ptCount val="2"/>
                <c:pt idx="0">
                  <c:v>6,200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Matrices'!$BU$521:$CD$521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C-4694-B6A2-7EA07A71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Matrices'!$I$540:$J$540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Matrices'!$BU$522:$CD$522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9-4E8C-9D10-0AF5297CA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495183541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Container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Matrices'!$I$541:$J$541</c:f>
              <c:strCache>
                <c:ptCount val="2"/>
                <c:pt idx="0">
                  <c:v>11,550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Matrices'!$BU$523:$CD$523</c:f>
              <c:numCache>
                <c:formatCode>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6-4120-A8A6-4E1491B2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03200283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 Additional </a:t>
            </a:r>
            <a:r>
              <a:rPr lang="en-US" baseline="0"/>
              <a:t>Bulk Fleet 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Matrices'!$I$542:$J$542</c:f>
              <c:strCache>
                <c:ptCount val="2"/>
                <c:pt idx="0">
                  <c:v>6,900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Matrices'!$BU$524:$CD$524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1-4D2E-8E37-464079CCA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Matrices'!$I$543:$J$543</c:f>
              <c:strCache>
                <c:ptCount val="2"/>
                <c:pt idx="0">
                  <c:v>9,150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Matrices'!$BU$525:$CD$525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C-4AA1-80E8-55EF40B2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40" b="0" i="0" u="none" strike="noStrike" baseline="0">
                <a:effectLst/>
              </a:rPr>
              <a:t>Additional Bulk Fleet </a:t>
            </a:r>
            <a:r>
              <a:rPr lang="en-US" baseline="0"/>
              <a:t>Ships Needed to Maintain Call Frequency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Matrices'!$I$544:$J$544</c:f>
              <c:strCache>
                <c:ptCount val="2"/>
                <c:pt idx="0">
                  <c:v>10,650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Matrices'!$BU$526:$CD$526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2-4456-828C-1F859F735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400651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40"/>
          <c:min val="0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Additional</a:t>
                </a:r>
                <a:r>
                  <a:rPr lang="en-US" baseline="0"/>
                  <a:t> Ships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8760764439"/>
          <c:y val="0.14124082306871832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Matrices'!$I$537:$J$537</c:f>
              <c:strCache>
                <c:ptCount val="2"/>
                <c:pt idx="0">
                  <c:v>4,550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Matrices'!$C$519:$L$519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Matrices'!$AL$238:$AU$238</c:f>
              <c:numCache>
                <c:formatCode>0.0%</c:formatCode>
                <c:ptCount val="10"/>
                <c:pt idx="0">
                  <c:v>-5.8514952165930612E-2</c:v>
                </c:pt>
                <c:pt idx="1">
                  <c:v>-0.11618597451276211</c:v>
                </c:pt>
                <c:pt idx="2">
                  <c:v>-0.17103154586359601</c:v>
                </c:pt>
                <c:pt idx="3">
                  <c:v>-0.15857956788116168</c:v>
                </c:pt>
                <c:pt idx="4">
                  <c:v>-0.21564604241168214</c:v>
                </c:pt>
                <c:pt idx="5">
                  <c:v>-0.15161462099294007</c:v>
                </c:pt>
                <c:pt idx="6">
                  <c:v>-0.15045959848915177</c:v>
                </c:pt>
                <c:pt idx="7">
                  <c:v>-0.15323960251189964</c:v>
                </c:pt>
                <c:pt idx="8">
                  <c:v>-0.15894445355365158</c:v>
                </c:pt>
                <c:pt idx="9">
                  <c:v>-0.18068516040627983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BFD-8E68-0001DD872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6832040371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Matrices'!$I$538:$J$538</c:f>
              <c:strCache>
                <c:ptCount val="2"/>
                <c:pt idx="0">
                  <c:v>5,400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Matrices'!$AL$239:$AU$239</c:f>
              <c:numCache>
                <c:formatCode>0.0%</c:formatCode>
                <c:ptCount val="10"/>
                <c:pt idx="0">
                  <c:v>-5.6245053449885951E-2</c:v>
                </c:pt>
                <c:pt idx="1">
                  <c:v>-0.11700167957618271</c:v>
                </c:pt>
                <c:pt idx="2">
                  <c:v>-0.1722964533469801</c:v>
                </c:pt>
                <c:pt idx="3">
                  <c:v>-0.10964622348122989</c:v>
                </c:pt>
                <c:pt idx="4">
                  <c:v>-0.10158058805852632</c:v>
                </c:pt>
                <c:pt idx="5">
                  <c:v>-0.15911862057059403</c:v>
                </c:pt>
                <c:pt idx="6">
                  <c:v>-0.16085001529301296</c:v>
                </c:pt>
                <c:pt idx="7">
                  <c:v>-0.16669027332823141</c:v>
                </c:pt>
                <c:pt idx="8">
                  <c:v>-0.17559461405374147</c:v>
                </c:pt>
                <c:pt idx="9">
                  <c:v>-0.16679083165643038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EA6-9F59-83B1927C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2831346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Matrices'!$I$539:$J$539</c:f>
              <c:strCache>
                <c:ptCount val="2"/>
                <c:pt idx="0">
                  <c:v>6,200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Matrices'!$C$521:$L$521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Matrices'!$AL$240:$AU$240</c:f>
              <c:numCache>
                <c:formatCode>0.0%</c:formatCode>
                <c:ptCount val="10"/>
                <c:pt idx="0">
                  <c:v>-5.842275765020806E-2</c:v>
                </c:pt>
                <c:pt idx="1">
                  <c:v>-0.11415330643188402</c:v>
                </c:pt>
                <c:pt idx="2">
                  <c:v>-0.10142506330863875</c:v>
                </c:pt>
                <c:pt idx="3">
                  <c:v>-0.16012055417356158</c:v>
                </c:pt>
                <c:pt idx="4">
                  <c:v>-9.6483359701678831E-2</c:v>
                </c:pt>
                <c:pt idx="5">
                  <c:v>-9.4566877606442695E-2</c:v>
                </c:pt>
                <c:pt idx="6">
                  <c:v>-0.15387436752915859</c:v>
                </c:pt>
                <c:pt idx="7">
                  <c:v>-0.16029249014196398</c:v>
                </c:pt>
                <c:pt idx="8">
                  <c:v>-0.16666584719910749</c:v>
                </c:pt>
                <c:pt idx="9">
                  <c:v>-0.16143616755310547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0-467A-999E-FFB49BA0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4204466547407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Matrices'!$I$540:$J$540</c:f>
              <c:strCache>
                <c:ptCount val="2"/>
                <c:pt idx="0">
                  <c:v>7,000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Matrices'!$C$522:$L$522</c:f>
              <c:numCache>
                <c:formatCode>0.0</c:formatCode>
                <c:ptCount val="10"/>
                <c:pt idx="0">
                  <c:v>15.450000000000001</c:v>
                </c:pt>
                <c:pt idx="1">
                  <c:v>14.8</c:v>
                </c:pt>
                <c:pt idx="2">
                  <c:v>14.15</c:v>
                </c:pt>
                <c:pt idx="3">
                  <c:v>13.5</c:v>
                </c:pt>
                <c:pt idx="4">
                  <c:v>12.85</c:v>
                </c:pt>
                <c:pt idx="5">
                  <c:v>12.2</c:v>
                </c:pt>
                <c:pt idx="6">
                  <c:v>11.549999999999999</c:v>
                </c:pt>
                <c:pt idx="7">
                  <c:v>10.899999999999999</c:v>
                </c:pt>
                <c:pt idx="8">
                  <c:v>10.249999999999998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Matrices'!$AL$241:$AU$241</c:f>
              <c:numCache>
                <c:formatCode>0.0%</c:formatCode>
                <c:ptCount val="10"/>
                <c:pt idx="0">
                  <c:v>-6.0043592010797932E-2</c:v>
                </c:pt>
                <c:pt idx="1">
                  <c:v>-0.11722296685292448</c:v>
                </c:pt>
                <c:pt idx="2">
                  <c:v>-0.11977014628098663</c:v>
                </c:pt>
                <c:pt idx="3">
                  <c:v>-0.12401019301811313</c:v>
                </c:pt>
                <c:pt idx="4">
                  <c:v>-0.12466543780177707</c:v>
                </c:pt>
                <c:pt idx="5">
                  <c:v>-0.13051267169830064</c:v>
                </c:pt>
                <c:pt idx="6">
                  <c:v>-0.14282649674804096</c:v>
                </c:pt>
                <c:pt idx="7">
                  <c:v>-0.15762256150957432</c:v>
                </c:pt>
                <c:pt idx="8">
                  <c:v>-0.13798834015127501</c:v>
                </c:pt>
                <c:pt idx="9">
                  <c:v>-0.16067545318112608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8-4B28-AC8B-EF29D1A14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695642733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Container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Matrices'!$I$541:$J$541</c:f>
              <c:strCache>
                <c:ptCount val="2"/>
                <c:pt idx="0">
                  <c:v>11,550</c:v>
                </c:pt>
                <c:pt idx="1">
                  <c:v>nm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Matrices'!$C$523:$L$523</c:f>
              <c:numCache>
                <c:formatCode>0.0</c:formatCode>
                <c:ptCount val="10"/>
                <c:pt idx="0">
                  <c:v>14.3</c:v>
                </c:pt>
                <c:pt idx="1">
                  <c:v>13.8</c:v>
                </c:pt>
                <c:pt idx="2">
                  <c:v>13.3</c:v>
                </c:pt>
                <c:pt idx="3">
                  <c:v>12.8</c:v>
                </c:pt>
                <c:pt idx="4">
                  <c:v>12.3</c:v>
                </c:pt>
                <c:pt idx="5">
                  <c:v>11.8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10</c:v>
                </c:pt>
              </c:numCache>
            </c:numRef>
          </c:cat>
          <c:val>
            <c:numRef>
              <c:f>'Analysis Matrices'!$AL$242:$AU$242</c:f>
              <c:numCache>
                <c:formatCode>0.0%</c:formatCode>
                <c:ptCount val="10"/>
                <c:pt idx="0">
                  <c:v>-4.7977940774803648E-2</c:v>
                </c:pt>
                <c:pt idx="1">
                  <c:v>-3.751081854010848E-2</c:v>
                </c:pt>
                <c:pt idx="2">
                  <c:v>-8.5328432385799388E-2</c:v>
                </c:pt>
                <c:pt idx="3">
                  <c:v>-4.9636333918886742E-2</c:v>
                </c:pt>
                <c:pt idx="4">
                  <c:v>-4.637898119469188E-2</c:v>
                </c:pt>
                <c:pt idx="5">
                  <c:v>-9.7113216763326501E-2</c:v>
                </c:pt>
                <c:pt idx="6">
                  <c:v>-0.10213454961175354</c:v>
                </c:pt>
                <c:pt idx="7">
                  <c:v>-0.11037268819174377</c:v>
                </c:pt>
                <c:pt idx="8">
                  <c:v>-0.12132355012087041</c:v>
                </c:pt>
                <c:pt idx="9">
                  <c:v>-0.15384737907545593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6-49D9-B662-F135A5C14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77731575687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Matrices'!$I$542:$J$542</c:f>
              <c:strCache>
                <c:ptCount val="2"/>
                <c:pt idx="0">
                  <c:v>6,900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Matrices'!$C$524:$L$524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Matrices'!$AL$243:$AU$243</c:f>
              <c:numCache>
                <c:formatCode>0.0%</c:formatCode>
                <c:ptCount val="10"/>
                <c:pt idx="0">
                  <c:v>-2.7098987470546353E-2</c:v>
                </c:pt>
                <c:pt idx="1">
                  <c:v>-5.3068684377096789E-2</c:v>
                </c:pt>
                <c:pt idx="2">
                  <c:v>-7.6987046998730962E-2</c:v>
                </c:pt>
                <c:pt idx="3">
                  <c:v>-0.10069597537919904</c:v>
                </c:pt>
                <c:pt idx="4">
                  <c:v>-5.0437817542801758E-2</c:v>
                </c:pt>
                <c:pt idx="5">
                  <c:v>-7.4184596611683362E-2</c:v>
                </c:pt>
                <c:pt idx="6">
                  <c:v>-9.8892218385043293E-2</c:v>
                </c:pt>
                <c:pt idx="7">
                  <c:v>-0.12110122331220727</c:v>
                </c:pt>
                <c:pt idx="8">
                  <c:v>-0.1425358204331178</c:v>
                </c:pt>
                <c:pt idx="9">
                  <c:v>-0.10124617597720928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F-4D73-ACE7-B1DE73B3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33311570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Matrices'!$I$543:$J$543</c:f>
              <c:strCache>
                <c:ptCount val="2"/>
                <c:pt idx="0">
                  <c:v>9,150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Matrices'!$C$525:$L$525</c:f>
              <c:numCache>
                <c:formatCode>0.0</c:formatCode>
                <c:ptCount val="10"/>
                <c:pt idx="0">
                  <c:v>11.620000000000001</c:v>
                </c:pt>
                <c:pt idx="1">
                  <c:v>11.440000000000001</c:v>
                </c:pt>
                <c:pt idx="2">
                  <c:v>11.260000000000002</c:v>
                </c:pt>
                <c:pt idx="3">
                  <c:v>11.080000000000002</c:v>
                </c:pt>
                <c:pt idx="4">
                  <c:v>10.900000000000002</c:v>
                </c:pt>
                <c:pt idx="5">
                  <c:v>10.720000000000002</c:v>
                </c:pt>
                <c:pt idx="6">
                  <c:v>10.540000000000003</c:v>
                </c:pt>
                <c:pt idx="7">
                  <c:v>10.360000000000003</c:v>
                </c:pt>
                <c:pt idx="8">
                  <c:v>10.180000000000003</c:v>
                </c:pt>
                <c:pt idx="9">
                  <c:v>10.000000000000004</c:v>
                </c:pt>
              </c:numCache>
            </c:numRef>
          </c:cat>
          <c:val>
            <c:numRef>
              <c:f>'Analysis Matrices'!$AL$244:$AU$244</c:f>
              <c:numCache>
                <c:formatCode>0.0%</c:formatCode>
                <c:ptCount val="10"/>
                <c:pt idx="0">
                  <c:v>-2.5525711825804875E-2</c:v>
                </c:pt>
                <c:pt idx="1">
                  <c:v>-4.8908873062404844E-2</c:v>
                </c:pt>
                <c:pt idx="2">
                  <c:v>-7.2182021263708485E-2</c:v>
                </c:pt>
                <c:pt idx="3">
                  <c:v>-2.0670684821551918E-2</c:v>
                </c:pt>
                <c:pt idx="4">
                  <c:v>-4.4138771524962241E-2</c:v>
                </c:pt>
                <c:pt idx="5">
                  <c:v>-6.6719722697828318E-2</c:v>
                </c:pt>
                <c:pt idx="6">
                  <c:v>-8.8472288066920937E-2</c:v>
                </c:pt>
                <c:pt idx="7">
                  <c:v>-0.11162715263737566</c:v>
                </c:pt>
                <c:pt idx="8">
                  <c:v>-6.5253196871476377E-2</c:v>
                </c:pt>
                <c:pt idx="9">
                  <c:v>-8.9022382965706567E-2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A-4578-8419-A11A2D82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80716733739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Bulk 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Matrices'!$I$544:$J$544</c:f>
              <c:strCache>
                <c:ptCount val="2"/>
                <c:pt idx="0">
                  <c:v>10,650</c:v>
                </c:pt>
                <c:pt idx="1">
                  <c:v>nm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Matrices'!$C$526:$L$526</c:f>
              <c:numCache>
                <c:formatCode>0.0</c:formatCode>
                <c:ptCount val="10"/>
                <c:pt idx="0">
                  <c:v>11.52</c:v>
                </c:pt>
                <c:pt idx="1">
                  <c:v>11.34</c:v>
                </c:pt>
                <c:pt idx="2">
                  <c:v>11.16</c:v>
                </c:pt>
                <c:pt idx="3">
                  <c:v>10.98</c:v>
                </c:pt>
                <c:pt idx="4">
                  <c:v>10.8</c:v>
                </c:pt>
                <c:pt idx="5">
                  <c:v>10.620000000000001</c:v>
                </c:pt>
                <c:pt idx="6">
                  <c:v>10.440000000000001</c:v>
                </c:pt>
                <c:pt idx="7">
                  <c:v>10.260000000000002</c:v>
                </c:pt>
                <c:pt idx="8">
                  <c:v>10.080000000000002</c:v>
                </c:pt>
                <c:pt idx="9">
                  <c:v>10</c:v>
                </c:pt>
              </c:numCache>
            </c:numRef>
          </c:cat>
          <c:val>
            <c:numRef>
              <c:f>'Analysis Matrices'!$AL$245:$AU$245</c:f>
              <c:numCache>
                <c:formatCode>0.0%</c:formatCode>
                <c:ptCount val="10"/>
                <c:pt idx="0">
                  <c:v>-2.5682808242539518E-2</c:v>
                </c:pt>
                <c:pt idx="1">
                  <c:v>-5.0352728319044408E-2</c:v>
                </c:pt>
                <c:pt idx="2">
                  <c:v>-7.4073694013013988E-2</c:v>
                </c:pt>
                <c:pt idx="3">
                  <c:v>-2.3517777970817038E-2</c:v>
                </c:pt>
                <c:pt idx="4">
                  <c:v>-4.7537325630421845E-2</c:v>
                </c:pt>
                <c:pt idx="5">
                  <c:v>-7.0706872608273796E-2</c:v>
                </c:pt>
                <c:pt idx="6">
                  <c:v>-9.5374989315311409E-2</c:v>
                </c:pt>
                <c:pt idx="7">
                  <c:v>-0.11716032615979775</c:v>
                </c:pt>
                <c:pt idx="8">
                  <c:v>-7.4639735949530259E-2</c:v>
                </c:pt>
                <c:pt idx="9">
                  <c:v>-8.5461715358013154E-2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8-48A6-81F1-B7F71C3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97592076867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Net </a:t>
            </a:r>
            <a:r>
              <a:rPr lang="en-US" sz="1440" b="0" i="0" u="none" strike="noStrike" baseline="0">
                <a:effectLst/>
              </a:rPr>
              <a:t>Container </a:t>
            </a:r>
            <a:r>
              <a:rPr lang="en-US" baseline="0"/>
              <a:t>Fleet </a:t>
            </a:r>
            <a:r>
              <a:rPr lang="en-US"/>
              <a:t>CO</a:t>
            </a:r>
            <a:r>
              <a:rPr lang="en-US" sz="1400" baseline="-25000"/>
              <a:t>2</a:t>
            </a:r>
            <a:r>
              <a:rPr lang="en-US"/>
              <a:t>e Emission Changes</a:t>
            </a:r>
            <a:r>
              <a:rPr lang="en-US" sz="1440" b="0" i="0" u="none" strike="noStrike" baseline="0">
                <a:effectLst/>
              </a:rPr>
              <a:t> Compared to GSA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8754865163405"/>
          <c:y val="0.20228753733369537"/>
          <c:w val="0.87259031034874956"/>
          <c:h val="0.7766707394334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'Analysis Matrices'!$C$538:$D$538</c:f>
              <c:strCache>
                <c:ptCount val="2"/>
                <c:pt idx="0">
                  <c:v>600</c:v>
                </c:pt>
                <c:pt idx="1">
                  <c:v>nm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'Analysis Matrices'!$C$520:$L$520</c:f>
              <c:numCache>
                <c:formatCode>0.0</c:formatCode>
                <c:ptCount val="10"/>
                <c:pt idx="0">
                  <c:v>15.65</c:v>
                </c:pt>
                <c:pt idx="1">
                  <c:v>15</c:v>
                </c:pt>
                <c:pt idx="2">
                  <c:v>14.35</c:v>
                </c:pt>
                <c:pt idx="3">
                  <c:v>13.7</c:v>
                </c:pt>
                <c:pt idx="4">
                  <c:v>13.049999999999999</c:v>
                </c:pt>
                <c:pt idx="5">
                  <c:v>12.399999999999999</c:v>
                </c:pt>
                <c:pt idx="6">
                  <c:v>11.749999999999998</c:v>
                </c:pt>
                <c:pt idx="7">
                  <c:v>11.099999999999998</c:v>
                </c:pt>
                <c:pt idx="8">
                  <c:v>10.449999999999998</c:v>
                </c:pt>
                <c:pt idx="9">
                  <c:v>10</c:v>
                </c:pt>
              </c:numCache>
            </c:numRef>
          </c:cat>
          <c:val>
            <c:numRef>
              <c:f>'Analysis Matrices'!$E$239:$N$239</c:f>
              <c:numCache>
                <c:formatCode>0.0%</c:formatCode>
                <c:ptCount val="10"/>
                <c:pt idx="0">
                  <c:v>-5.6245053449886076E-2</c:v>
                </c:pt>
                <c:pt idx="1">
                  <c:v>-0.11700167957618286</c:v>
                </c:pt>
                <c:pt idx="2">
                  <c:v>-0.17229645334698035</c:v>
                </c:pt>
                <c:pt idx="3">
                  <c:v>-0.17813497552113502</c:v>
                </c:pt>
                <c:pt idx="4">
                  <c:v>-0.22992621833587978</c:v>
                </c:pt>
                <c:pt idx="5">
                  <c:v>-0.27924453191765208</c:v>
                </c:pt>
                <c:pt idx="6">
                  <c:v>-0.32868001223441029</c:v>
                </c:pt>
                <c:pt idx="7">
                  <c:v>-0.37501770499617365</c:v>
                </c:pt>
                <c:pt idx="8">
                  <c:v>-0.41806678639087658</c:v>
                </c:pt>
                <c:pt idx="9">
                  <c:v>-0.44452722110428705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4-40E8-9613-2904DE14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709399247"/>
        <c:axId val="789824927"/>
      </c:barChart>
      <c:catAx>
        <c:axId val="70939924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Speed,</a:t>
                </a:r>
                <a:r>
                  <a:rPr lang="en-US" baseline="0"/>
                  <a:t> knots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94615862468339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824927"/>
        <c:crosses val="autoZero"/>
        <c:auto val="1"/>
        <c:lblAlgn val="ctr"/>
        <c:lblOffset val="100"/>
        <c:noMultiLvlLbl val="0"/>
      </c:catAx>
      <c:valAx>
        <c:axId val="789824927"/>
        <c:scaling>
          <c:orientation val="minMax"/>
          <c:max val="0.8"/>
          <c:min val="-0.8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 Change</a:t>
                </a:r>
              </a:p>
            </c:rich>
          </c:tx>
          <c:layout>
            <c:manualLayout>
              <c:xMode val="edge"/>
              <c:yMode val="edge"/>
              <c:x val="1.7447033923468504E-2"/>
              <c:y val="0.405811678473319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3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16</xdr:col>
      <xdr:colOff>351692</xdr:colOff>
      <xdr:row>55</xdr:row>
      <xdr:rowOff>165456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BF087-3515-4AC3-ACEB-2E3AB8D71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36327"/>
          <a:ext cx="13716000" cy="7880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612940</xdr:colOff>
      <xdr:row>254</xdr:row>
      <xdr:rowOff>102969</xdr:rowOff>
    </xdr:from>
    <xdr:to>
      <xdr:col>19</xdr:col>
      <xdr:colOff>1028169</xdr:colOff>
      <xdr:row>275</xdr:row>
      <xdr:rowOff>127482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BF74915-EF50-40C0-9594-6926847CB47F}"/>
            </a:ext>
          </a:extLst>
        </xdr:cNvPr>
        <xdr:cNvGrpSpPr>
          <a:grpSpLocks noChangeAspect="1"/>
        </xdr:cNvGrpSpPr>
      </xdr:nvGrpSpPr>
      <xdr:grpSpPr>
        <a:xfrm>
          <a:off x="10032107" y="50627802"/>
          <a:ext cx="8384479" cy="4247263"/>
          <a:chOff x="17430750" y="53775429"/>
          <a:chExt cx="8480772" cy="4313144"/>
        </a:xfrm>
      </xdr:grpSpPr>
      <xdr:graphicFrame macro="" fPublished="1">
        <xdr:nvGraphicFramePr>
          <xdr:cNvPr id="50" name="Chart 49">
            <a:extLst>
              <a:ext uri="{FF2B5EF4-FFF2-40B4-BE49-F238E27FC236}">
                <a16:creationId xmlns:a16="http://schemas.microsoft.com/office/drawing/2014/main" id="{2ECF910B-4826-428E-8A13-DE0E9B81175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O$518">
        <xdr:nvSpPr>
          <xdr:cNvPr id="101" name="TextBox 100">
            <a:extLst>
              <a:ext uri="{FF2B5EF4-FFF2-40B4-BE49-F238E27FC236}">
                <a16:creationId xmlns:a16="http://schemas.microsoft.com/office/drawing/2014/main" id="{EFCD2E97-E4EA-4DEE-B066-0AD9C0032911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277</xdr:row>
      <xdr:rowOff>7472</xdr:rowOff>
    </xdr:from>
    <xdr:to>
      <xdr:col>19</xdr:col>
      <xdr:colOff>1028169</xdr:colOff>
      <xdr:row>298</xdr:row>
      <xdr:rowOff>43890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63FF0636-D93D-4528-8981-712A73C69FF1}"/>
            </a:ext>
          </a:extLst>
        </xdr:cNvPr>
        <xdr:cNvGrpSpPr>
          <a:grpSpLocks noChangeAspect="1"/>
        </xdr:cNvGrpSpPr>
      </xdr:nvGrpSpPr>
      <xdr:grpSpPr>
        <a:xfrm>
          <a:off x="10032107" y="55157222"/>
          <a:ext cx="8384479" cy="4259168"/>
          <a:chOff x="17430750" y="53775429"/>
          <a:chExt cx="8480772" cy="4313144"/>
        </a:xfrm>
      </xdr:grpSpPr>
      <xdr:graphicFrame macro="" fPublished="1">
        <xdr:nvGraphicFramePr>
          <xdr:cNvPr id="103" name="Chart 102">
            <a:extLst>
              <a:ext uri="{FF2B5EF4-FFF2-40B4-BE49-F238E27FC236}">
                <a16:creationId xmlns:a16="http://schemas.microsoft.com/office/drawing/2014/main" id="{3C4FA7E0-90AF-493E-BAE1-41E7BFAEA788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O$519">
        <xdr:nvSpPr>
          <xdr:cNvPr id="104" name="TextBox 103">
            <a:extLst>
              <a:ext uri="{FF2B5EF4-FFF2-40B4-BE49-F238E27FC236}">
                <a16:creationId xmlns:a16="http://schemas.microsoft.com/office/drawing/2014/main" id="{A0D75303-0658-402E-860A-B4C0FA8C177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299</xdr:row>
      <xdr:rowOff>114380</xdr:rowOff>
    </xdr:from>
    <xdr:to>
      <xdr:col>19</xdr:col>
      <xdr:colOff>1028169</xdr:colOff>
      <xdr:row>320</xdr:row>
      <xdr:rowOff>153700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6AD122D0-EBA2-468D-A627-C78CD1637740}"/>
            </a:ext>
          </a:extLst>
        </xdr:cNvPr>
        <xdr:cNvGrpSpPr>
          <a:grpSpLocks noChangeAspect="1"/>
        </xdr:cNvGrpSpPr>
      </xdr:nvGrpSpPr>
      <xdr:grpSpPr>
        <a:xfrm>
          <a:off x="10032107" y="59687963"/>
          <a:ext cx="8384479" cy="4262070"/>
          <a:chOff x="17430750" y="53775429"/>
          <a:chExt cx="8480772" cy="4313144"/>
        </a:xfrm>
      </xdr:grpSpPr>
      <xdr:graphicFrame macro="" fPublished="1">
        <xdr:nvGraphicFramePr>
          <xdr:cNvPr id="106" name="Chart 105">
            <a:extLst>
              <a:ext uri="{FF2B5EF4-FFF2-40B4-BE49-F238E27FC236}">
                <a16:creationId xmlns:a16="http://schemas.microsoft.com/office/drawing/2014/main" id="{7C312C64-2594-44C2-9C46-9E3D7C871C8C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$O$520">
        <xdr:nvSpPr>
          <xdr:cNvPr id="107" name="TextBox 106">
            <a:extLst>
              <a:ext uri="{FF2B5EF4-FFF2-40B4-BE49-F238E27FC236}">
                <a16:creationId xmlns:a16="http://schemas.microsoft.com/office/drawing/2014/main" id="{F697E324-13BF-48C6-9262-BDA9D28508A1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322</xdr:row>
      <xdr:rowOff>33690</xdr:rowOff>
    </xdr:from>
    <xdr:to>
      <xdr:col>19</xdr:col>
      <xdr:colOff>1028169</xdr:colOff>
      <xdr:row>343</xdr:row>
      <xdr:rowOff>41641</xdr:rowOff>
    </xdr:to>
    <xdr:grpSp>
      <xdr:nvGrpSpPr>
        <xdr:cNvPr id="108" name="Group 107">
          <a:extLst>
            <a:ext uri="{FF2B5EF4-FFF2-40B4-BE49-F238E27FC236}">
              <a16:creationId xmlns:a16="http://schemas.microsoft.com/office/drawing/2014/main" id="{A89DBE50-4771-4D76-B799-F45ADCE141CC}"/>
            </a:ext>
          </a:extLst>
        </xdr:cNvPr>
        <xdr:cNvGrpSpPr>
          <a:grpSpLocks noChangeAspect="1"/>
        </xdr:cNvGrpSpPr>
      </xdr:nvGrpSpPr>
      <xdr:grpSpPr>
        <a:xfrm>
          <a:off x="10032107" y="64232190"/>
          <a:ext cx="8384479" cy="4230701"/>
          <a:chOff x="17430750" y="53775429"/>
          <a:chExt cx="8480772" cy="4313144"/>
        </a:xfrm>
      </xdr:grpSpPr>
      <xdr:graphicFrame macro="" fPublished="1">
        <xdr:nvGraphicFramePr>
          <xdr:cNvPr id="109" name="Chart 108">
            <a:extLst>
              <a:ext uri="{FF2B5EF4-FFF2-40B4-BE49-F238E27FC236}">
                <a16:creationId xmlns:a16="http://schemas.microsoft.com/office/drawing/2014/main" id="{A4D5BCE1-2711-4D74-A789-EDD79DE4740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$O$521">
        <xdr:nvSpPr>
          <xdr:cNvPr id="110" name="TextBox 109">
            <a:extLst>
              <a:ext uri="{FF2B5EF4-FFF2-40B4-BE49-F238E27FC236}">
                <a16:creationId xmlns:a16="http://schemas.microsoft.com/office/drawing/2014/main" id="{DF648848-6F41-4120-BFEC-EFB9FCDCDC3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344</xdr:row>
      <xdr:rowOff>112131</xdr:rowOff>
    </xdr:from>
    <xdr:to>
      <xdr:col>19</xdr:col>
      <xdr:colOff>1028169</xdr:colOff>
      <xdr:row>365</xdr:row>
      <xdr:rowOff>146149</xdr:rowOff>
    </xdr:to>
    <xdr:grpSp>
      <xdr:nvGrpSpPr>
        <xdr:cNvPr id="111" name="Group 110">
          <a:extLst>
            <a:ext uri="{FF2B5EF4-FFF2-40B4-BE49-F238E27FC236}">
              <a16:creationId xmlns:a16="http://schemas.microsoft.com/office/drawing/2014/main" id="{80147A32-EDD9-4F54-AF6C-7CDB270B35DD}"/>
            </a:ext>
          </a:extLst>
        </xdr:cNvPr>
        <xdr:cNvGrpSpPr>
          <a:grpSpLocks noChangeAspect="1"/>
        </xdr:cNvGrpSpPr>
      </xdr:nvGrpSpPr>
      <xdr:grpSpPr>
        <a:xfrm>
          <a:off x="10032107" y="68734464"/>
          <a:ext cx="8384479" cy="4256768"/>
          <a:chOff x="17430750" y="53775429"/>
          <a:chExt cx="8480772" cy="4313144"/>
        </a:xfrm>
      </xdr:grpSpPr>
      <xdr:graphicFrame macro="" fPublished="1">
        <xdr:nvGraphicFramePr>
          <xdr:cNvPr id="112" name="Chart 111">
            <a:extLst>
              <a:ext uri="{FF2B5EF4-FFF2-40B4-BE49-F238E27FC236}">
                <a16:creationId xmlns:a16="http://schemas.microsoft.com/office/drawing/2014/main" id="{EC087DD2-8D3F-488E-86B7-259F7ABCEBA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$O$522">
        <xdr:nvSpPr>
          <xdr:cNvPr id="113" name="TextBox 112">
            <a:extLst>
              <a:ext uri="{FF2B5EF4-FFF2-40B4-BE49-F238E27FC236}">
                <a16:creationId xmlns:a16="http://schemas.microsoft.com/office/drawing/2014/main" id="{F9E537E1-B1C5-4338-B139-C3D797C7E1AD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367</xdr:row>
      <xdr:rowOff>26139</xdr:rowOff>
    </xdr:from>
    <xdr:to>
      <xdr:col>19</xdr:col>
      <xdr:colOff>1028169</xdr:colOff>
      <xdr:row>388</xdr:row>
      <xdr:rowOff>67861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58EAAADC-4647-488B-981A-178C3EE51AED}"/>
            </a:ext>
          </a:extLst>
        </xdr:cNvPr>
        <xdr:cNvGrpSpPr>
          <a:grpSpLocks noChangeAspect="1"/>
        </xdr:cNvGrpSpPr>
      </xdr:nvGrpSpPr>
      <xdr:grpSpPr>
        <a:xfrm>
          <a:off x="10032107" y="73273389"/>
          <a:ext cx="8384479" cy="4264472"/>
          <a:chOff x="17430750" y="53775429"/>
          <a:chExt cx="8480772" cy="4313144"/>
        </a:xfrm>
      </xdr:grpSpPr>
      <xdr:graphicFrame macro="" fPublished="1">
        <xdr:nvGraphicFramePr>
          <xdr:cNvPr id="118" name="Chart 117">
            <a:extLst>
              <a:ext uri="{FF2B5EF4-FFF2-40B4-BE49-F238E27FC236}">
                <a16:creationId xmlns:a16="http://schemas.microsoft.com/office/drawing/2014/main" id="{BB6C0FD5-274A-43B5-B3C2-AF909FA2E9B6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$O$523">
        <xdr:nvSpPr>
          <xdr:cNvPr id="119" name="TextBox 118">
            <a:extLst>
              <a:ext uri="{FF2B5EF4-FFF2-40B4-BE49-F238E27FC236}">
                <a16:creationId xmlns:a16="http://schemas.microsoft.com/office/drawing/2014/main" id="{0DA3525C-8624-4748-823D-C9255E9BE80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389</xdr:row>
      <xdr:rowOff>138351</xdr:rowOff>
    </xdr:from>
    <xdr:to>
      <xdr:col>19</xdr:col>
      <xdr:colOff>1028169</xdr:colOff>
      <xdr:row>410</xdr:row>
      <xdr:rowOff>159909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D3D6EF3C-FF13-4C1B-9693-5B3F47F9600A}"/>
            </a:ext>
          </a:extLst>
        </xdr:cNvPr>
        <xdr:cNvGrpSpPr>
          <a:grpSpLocks noChangeAspect="1"/>
        </xdr:cNvGrpSpPr>
      </xdr:nvGrpSpPr>
      <xdr:grpSpPr>
        <a:xfrm>
          <a:off x="10032107" y="77809434"/>
          <a:ext cx="8384479" cy="4244308"/>
          <a:chOff x="17430750" y="53775429"/>
          <a:chExt cx="8480772" cy="4313144"/>
        </a:xfrm>
      </xdr:grpSpPr>
      <xdr:graphicFrame macro="" fPublished="1">
        <xdr:nvGraphicFramePr>
          <xdr:cNvPr id="121" name="Chart 120">
            <a:extLst>
              <a:ext uri="{FF2B5EF4-FFF2-40B4-BE49-F238E27FC236}">
                <a16:creationId xmlns:a16="http://schemas.microsoft.com/office/drawing/2014/main" id="{68737AD0-6A4E-4D43-A09B-B0A03EF74B0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$O$524">
        <xdr:nvSpPr>
          <xdr:cNvPr id="122" name="TextBox 121">
            <a:extLst>
              <a:ext uri="{FF2B5EF4-FFF2-40B4-BE49-F238E27FC236}">
                <a16:creationId xmlns:a16="http://schemas.microsoft.com/office/drawing/2014/main" id="{1E3CF6F4-51A6-43B1-99FE-31AB26193AF3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412</xdr:row>
      <xdr:rowOff>39899</xdr:rowOff>
    </xdr:from>
    <xdr:to>
      <xdr:col>19</xdr:col>
      <xdr:colOff>1028169</xdr:colOff>
      <xdr:row>433</xdr:row>
      <xdr:rowOff>76319</xdr:rowOff>
    </xdr:to>
    <xdr:grpSp>
      <xdr:nvGrpSpPr>
        <xdr:cNvPr id="123" name="Group 122">
          <a:extLst>
            <a:ext uri="{FF2B5EF4-FFF2-40B4-BE49-F238E27FC236}">
              <a16:creationId xmlns:a16="http://schemas.microsoft.com/office/drawing/2014/main" id="{862ACE70-9058-4E05-B3C9-3EAFE3D585D3}"/>
            </a:ext>
          </a:extLst>
        </xdr:cNvPr>
        <xdr:cNvGrpSpPr>
          <a:grpSpLocks noChangeAspect="1"/>
        </xdr:cNvGrpSpPr>
      </xdr:nvGrpSpPr>
      <xdr:grpSpPr>
        <a:xfrm>
          <a:off x="10032107" y="82335899"/>
          <a:ext cx="8384479" cy="4259170"/>
          <a:chOff x="17430750" y="53775429"/>
          <a:chExt cx="8480772" cy="4313144"/>
        </a:xfrm>
      </xdr:grpSpPr>
      <xdr:graphicFrame macro="" fPublished="1">
        <xdr:nvGraphicFramePr>
          <xdr:cNvPr id="124" name="Chart 123">
            <a:extLst>
              <a:ext uri="{FF2B5EF4-FFF2-40B4-BE49-F238E27FC236}">
                <a16:creationId xmlns:a16="http://schemas.microsoft.com/office/drawing/2014/main" id="{17A4962E-7847-403B-BEC3-7CECBC44900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$O$525">
        <xdr:nvSpPr>
          <xdr:cNvPr id="125" name="TextBox 124">
            <a:extLst>
              <a:ext uri="{FF2B5EF4-FFF2-40B4-BE49-F238E27FC236}">
                <a16:creationId xmlns:a16="http://schemas.microsoft.com/office/drawing/2014/main" id="{538376EC-2E3E-46F8-84E6-A6DCD0F74C85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10</xdr:col>
      <xdr:colOff>612940</xdr:colOff>
      <xdr:row>434</xdr:row>
      <xdr:rowOff>146806</xdr:rowOff>
    </xdr:from>
    <xdr:to>
      <xdr:col>19</xdr:col>
      <xdr:colOff>1028169</xdr:colOff>
      <xdr:row>455</xdr:row>
      <xdr:rowOff>160093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57E11BC0-3695-4867-97EC-491BF15F84AB}"/>
            </a:ext>
          </a:extLst>
        </xdr:cNvPr>
        <xdr:cNvGrpSpPr>
          <a:grpSpLocks noChangeAspect="1"/>
        </xdr:cNvGrpSpPr>
      </xdr:nvGrpSpPr>
      <xdr:grpSpPr>
        <a:xfrm>
          <a:off x="10032107" y="86866639"/>
          <a:ext cx="8384479" cy="4236037"/>
          <a:chOff x="17430750" y="53775429"/>
          <a:chExt cx="8480772" cy="4313144"/>
        </a:xfrm>
      </xdr:grpSpPr>
      <xdr:graphicFrame macro="" fPublished="1">
        <xdr:nvGraphicFramePr>
          <xdr:cNvPr id="127" name="Chart 126">
            <a:extLst>
              <a:ext uri="{FF2B5EF4-FFF2-40B4-BE49-F238E27FC236}">
                <a16:creationId xmlns:a16="http://schemas.microsoft.com/office/drawing/2014/main" id="{4D40941B-9997-4C26-93AC-FFE8AFB65D9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$O$526">
        <xdr:nvSpPr>
          <xdr:cNvPr id="128" name="TextBox 127">
            <a:extLst>
              <a:ext uri="{FF2B5EF4-FFF2-40B4-BE49-F238E27FC236}">
                <a16:creationId xmlns:a16="http://schemas.microsoft.com/office/drawing/2014/main" id="{51340C60-3AC0-4626-974C-BA3B12895B6D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0</xdr:col>
      <xdr:colOff>771525</xdr:colOff>
      <xdr:row>254</xdr:row>
      <xdr:rowOff>100588</xdr:rowOff>
    </xdr:from>
    <xdr:to>
      <xdr:col>9</xdr:col>
      <xdr:colOff>643676</xdr:colOff>
      <xdr:row>275</xdr:row>
      <xdr:rowOff>127482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3115A11C-5439-4828-9868-BA4566F432DB}"/>
            </a:ext>
          </a:extLst>
        </xdr:cNvPr>
        <xdr:cNvGrpSpPr>
          <a:grpSpLocks noChangeAspect="1"/>
        </xdr:cNvGrpSpPr>
      </xdr:nvGrpSpPr>
      <xdr:grpSpPr>
        <a:xfrm>
          <a:off x="771525" y="50625421"/>
          <a:ext cx="8455234" cy="4249644"/>
          <a:chOff x="3375772" y="49775781"/>
          <a:chExt cx="8438030" cy="427392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6B07B907-FE42-4EE6-B83B-CD5F97065EC8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A13EE9B2-9C89-A84C-BA59-35546BE0BC13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sp macro="" textlink="$B$518">
          <xdr:nvSpPr>
            <xdr:cNvPr id="2" name="TextBox 1">
              <a:extLst>
                <a:ext uri="{FF2B5EF4-FFF2-40B4-BE49-F238E27FC236}">
                  <a16:creationId xmlns:a16="http://schemas.microsoft.com/office/drawing/2014/main" id="{06BBEBA7-F9F9-44DF-8CFB-0311B8B37359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7D25DB6-2DCA-481D-859E-514F2AF83BA3}"/>
              </a:ext>
            </a:extLst>
          </xdr:cNvPr>
          <xdr:cNvGrpSpPr/>
        </xdr:nvGrpSpPr>
        <xdr:grpSpPr>
          <a:xfrm>
            <a:off x="3738282" y="49838533"/>
            <a:ext cx="1110151" cy="368535"/>
            <a:chOff x="3738282" y="49838533"/>
            <a:chExt cx="1110151" cy="368535"/>
          </a:xfrm>
        </xdr:grpSpPr>
        <xdr:sp macro="" textlink="$I$14">
          <xdr:nvSpPr>
            <xdr:cNvPr id="56" name="TextBox 55">
              <a:extLst>
                <a:ext uri="{FF2B5EF4-FFF2-40B4-BE49-F238E27FC236}">
                  <a16:creationId xmlns:a16="http://schemas.microsoft.com/office/drawing/2014/main" id="{C9B4B391-7064-45C9-8904-DD0599178E6C}"/>
                </a:ext>
              </a:extLst>
            </xdr:cNvPr>
            <xdr:cNvSpPr txBox="1"/>
          </xdr:nvSpPr>
          <xdr:spPr>
            <a:xfrm>
              <a:off x="4291851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13.9</a:t>
              </a:fld>
              <a:endParaRPr lang="en-US" sz="1200"/>
            </a:p>
          </xdr:txBody>
        </xdr:sp>
        <xdr:sp macro="" textlink="$A$538">
          <xdr:nvSpPr>
            <xdr:cNvPr id="58" name="TextBox 57">
              <a:extLst>
                <a:ext uri="{FF2B5EF4-FFF2-40B4-BE49-F238E27FC236}">
                  <a16:creationId xmlns:a16="http://schemas.microsoft.com/office/drawing/2014/main" id="{C821E225-2A60-4F6C-AC10-96BF4904700B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>
                <a:solidFill>
                  <a:srgbClr val="0070C0"/>
                </a:solidFill>
              </a:endParaRPr>
            </a:p>
          </xdr:txBody>
        </xdr:sp>
      </xdr:grpSp>
    </xdr:grpSp>
    <xdr:clientData/>
  </xdr:twoCellAnchor>
  <xdr:twoCellAnchor editAs="absolute">
    <xdr:from>
      <xdr:col>0</xdr:col>
      <xdr:colOff>771525</xdr:colOff>
      <xdr:row>277</xdr:row>
      <xdr:rowOff>14300</xdr:rowOff>
    </xdr:from>
    <xdr:to>
      <xdr:col>9</xdr:col>
      <xdr:colOff>643676</xdr:colOff>
      <xdr:row>298</xdr:row>
      <xdr:rowOff>23875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2633A8B3-66A9-48DB-9413-CE61665D1A17}"/>
            </a:ext>
          </a:extLst>
        </xdr:cNvPr>
        <xdr:cNvGrpSpPr>
          <a:grpSpLocks noChangeAspect="1"/>
        </xdr:cNvGrpSpPr>
      </xdr:nvGrpSpPr>
      <xdr:grpSpPr>
        <a:xfrm>
          <a:off x="771525" y="55164050"/>
          <a:ext cx="8455234" cy="4232325"/>
          <a:chOff x="3375772" y="54724836"/>
          <a:chExt cx="8438030" cy="4245400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33839504-239A-4E60-A7AC-72CEEF72E2C3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54" name="Chart 53">
              <a:extLst>
                <a:ext uri="{FF2B5EF4-FFF2-40B4-BE49-F238E27FC236}">
                  <a16:creationId xmlns:a16="http://schemas.microsoft.com/office/drawing/2014/main" id="{89CB2127-B64C-4291-9CFF-AC68C2157F43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$B$519">
          <xdr:nvSpPr>
            <xdr:cNvPr id="49" name="TextBox 48">
              <a:extLst>
                <a:ext uri="{FF2B5EF4-FFF2-40B4-BE49-F238E27FC236}">
                  <a16:creationId xmlns:a16="http://schemas.microsoft.com/office/drawing/2014/main" id="{E1451BC4-0ED1-4C7A-A7F4-A2FE08D688D6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728E9587-1A93-4A9C-A375-F27211A23ACD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66" name="TextBox 65">
              <a:extLst>
                <a:ext uri="{FF2B5EF4-FFF2-40B4-BE49-F238E27FC236}">
                  <a16:creationId xmlns:a16="http://schemas.microsoft.com/office/drawing/2014/main" id="{38AC3D8D-C615-4AEB-B21D-851895675648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68" name="TextBox 67">
              <a:extLst>
                <a:ext uri="{FF2B5EF4-FFF2-40B4-BE49-F238E27FC236}">
                  <a16:creationId xmlns:a16="http://schemas.microsoft.com/office/drawing/2014/main" id="{D1E7DAC5-3EBF-4587-BAB4-387C963EB920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322</xdr:row>
      <xdr:rowOff>33691</xdr:rowOff>
    </xdr:from>
    <xdr:to>
      <xdr:col>9</xdr:col>
      <xdr:colOff>643676</xdr:colOff>
      <xdr:row>343</xdr:row>
      <xdr:rowOff>41641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E2E848E1-0C8F-4C08-A088-E2BA0C0F7680}"/>
            </a:ext>
          </a:extLst>
        </xdr:cNvPr>
        <xdr:cNvGrpSpPr>
          <a:grpSpLocks noChangeAspect="1"/>
        </xdr:cNvGrpSpPr>
      </xdr:nvGrpSpPr>
      <xdr:grpSpPr>
        <a:xfrm>
          <a:off x="771525" y="64232191"/>
          <a:ext cx="8455234" cy="4230700"/>
          <a:chOff x="3375772" y="64594422"/>
          <a:chExt cx="8438030" cy="4262718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57C39EEC-2169-4AF8-9080-6EDC11BF2118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67" name="Chart 66">
              <a:extLst>
                <a:ext uri="{FF2B5EF4-FFF2-40B4-BE49-F238E27FC236}">
                  <a16:creationId xmlns:a16="http://schemas.microsoft.com/office/drawing/2014/main" id="{4C4CC2FF-282F-45B3-81C7-A80E87B248B0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$B$521">
          <xdr:nvSpPr>
            <xdr:cNvPr id="90" name="TextBox 89">
              <a:extLst>
                <a:ext uri="{FF2B5EF4-FFF2-40B4-BE49-F238E27FC236}">
                  <a16:creationId xmlns:a16="http://schemas.microsoft.com/office/drawing/2014/main" id="{70CEF80B-39B5-4B85-BED5-922F664B650B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73" name="Group 72">
            <a:extLst>
              <a:ext uri="{FF2B5EF4-FFF2-40B4-BE49-F238E27FC236}">
                <a16:creationId xmlns:a16="http://schemas.microsoft.com/office/drawing/2014/main" id="{C12C9897-EE8D-47E6-8FA2-006A1EAC6338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74" name="TextBox 73">
              <a:extLst>
                <a:ext uri="{FF2B5EF4-FFF2-40B4-BE49-F238E27FC236}">
                  <a16:creationId xmlns:a16="http://schemas.microsoft.com/office/drawing/2014/main" id="{21C8AF7A-6E73-4EB8-8945-8BA418C860F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75" name="TextBox 74">
              <a:extLst>
                <a:ext uri="{FF2B5EF4-FFF2-40B4-BE49-F238E27FC236}">
                  <a16:creationId xmlns:a16="http://schemas.microsoft.com/office/drawing/2014/main" id="{DF302B58-DC34-4B57-8B30-88F4CD0AA790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344</xdr:row>
      <xdr:rowOff>107802</xdr:rowOff>
    </xdr:from>
    <xdr:to>
      <xdr:col>9</xdr:col>
      <xdr:colOff>647498</xdr:colOff>
      <xdr:row>365</xdr:row>
      <xdr:rowOff>146149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10FA71D2-C58A-46DC-AC70-51387AB7645E}"/>
            </a:ext>
          </a:extLst>
        </xdr:cNvPr>
        <xdr:cNvGrpSpPr>
          <a:grpSpLocks noChangeAspect="1"/>
        </xdr:cNvGrpSpPr>
      </xdr:nvGrpSpPr>
      <xdr:grpSpPr>
        <a:xfrm>
          <a:off x="771525" y="68730135"/>
          <a:ext cx="8459056" cy="4261097"/>
          <a:chOff x="3375772" y="69532272"/>
          <a:chExt cx="8438030" cy="4262717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BF9EC5-40BF-4092-98CE-A36C9B500F66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72" name="Chart 71">
              <a:extLst>
                <a:ext uri="{FF2B5EF4-FFF2-40B4-BE49-F238E27FC236}">
                  <a16:creationId xmlns:a16="http://schemas.microsoft.com/office/drawing/2014/main" id="{FF30CF0B-C5F5-4E0D-AB51-8D353BEE186C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sp macro="" textlink="$B$522">
          <xdr:nvSpPr>
            <xdr:cNvPr id="91" name="TextBox 90">
              <a:extLst>
                <a:ext uri="{FF2B5EF4-FFF2-40B4-BE49-F238E27FC236}">
                  <a16:creationId xmlns:a16="http://schemas.microsoft.com/office/drawing/2014/main" id="{401B2620-4EE4-483A-B81E-4375169CAE24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FE95A838-B9A2-4464-877A-114F6635CF3A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78" name="TextBox 77">
              <a:extLst>
                <a:ext uri="{FF2B5EF4-FFF2-40B4-BE49-F238E27FC236}">
                  <a16:creationId xmlns:a16="http://schemas.microsoft.com/office/drawing/2014/main" id="{511F7A0E-F124-4239-A139-3EEA42AAE08F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79" name="TextBox 78">
              <a:extLst>
                <a:ext uri="{FF2B5EF4-FFF2-40B4-BE49-F238E27FC236}">
                  <a16:creationId xmlns:a16="http://schemas.microsoft.com/office/drawing/2014/main" id="{476980D1-E9D9-4127-8BF7-D67A22AAD88B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0</xdr:col>
      <xdr:colOff>771525</xdr:colOff>
      <xdr:row>367</xdr:row>
      <xdr:rowOff>26139</xdr:rowOff>
    </xdr:from>
    <xdr:to>
      <xdr:col>9</xdr:col>
      <xdr:colOff>643836</xdr:colOff>
      <xdr:row>387</xdr:row>
      <xdr:rowOff>109505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F944DDF-A589-44C2-B694-A6E74A878E1B}"/>
            </a:ext>
          </a:extLst>
        </xdr:cNvPr>
        <xdr:cNvGrpSpPr>
          <a:grpSpLocks noChangeAspect="1"/>
        </xdr:cNvGrpSpPr>
      </xdr:nvGrpSpPr>
      <xdr:grpSpPr>
        <a:xfrm>
          <a:off x="771525" y="73273389"/>
          <a:ext cx="8455394" cy="4105033"/>
          <a:chOff x="3381375" y="74272337"/>
          <a:chExt cx="8419540" cy="4227419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81F253D-AF83-47ED-ADF0-C40B1451A9E0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77" name="Chart 76">
              <a:extLst>
                <a:ext uri="{FF2B5EF4-FFF2-40B4-BE49-F238E27FC236}">
                  <a16:creationId xmlns:a16="http://schemas.microsoft.com/office/drawing/2014/main" id="{E96F4518-EB79-47C8-9848-4296B553D8B7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4"/>
            </a:graphicData>
          </a:graphic>
        </xdr:graphicFrame>
        <xdr:sp macro="" textlink="$B$523">
          <xdr:nvSpPr>
            <xdr:cNvPr id="97" name="TextBox 96">
              <a:extLst>
                <a:ext uri="{FF2B5EF4-FFF2-40B4-BE49-F238E27FC236}">
                  <a16:creationId xmlns:a16="http://schemas.microsoft.com/office/drawing/2014/main" id="{F5E5EA2D-B3F5-410C-8E58-9C9D5C791A2D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80" name="Group 79">
            <a:extLst>
              <a:ext uri="{FF2B5EF4-FFF2-40B4-BE49-F238E27FC236}">
                <a16:creationId xmlns:a16="http://schemas.microsoft.com/office/drawing/2014/main" id="{0FE82AA6-4F33-4837-B4DE-345E36A1133A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81" name="TextBox 80">
              <a:extLst>
                <a:ext uri="{FF2B5EF4-FFF2-40B4-BE49-F238E27FC236}">
                  <a16:creationId xmlns:a16="http://schemas.microsoft.com/office/drawing/2014/main" id="{157DDAF9-6DF5-41B5-B92C-FBDAF1BB5CE9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14.8</a:t>
              </a:fld>
              <a:endParaRPr lang="en-US" sz="1200"/>
            </a:p>
          </xdr:txBody>
        </xdr:sp>
        <xdr:sp macro="" textlink="$A$538">
          <xdr:nvSpPr>
            <xdr:cNvPr id="83" name="TextBox 82">
              <a:extLst>
                <a:ext uri="{FF2B5EF4-FFF2-40B4-BE49-F238E27FC236}">
                  <a16:creationId xmlns:a16="http://schemas.microsoft.com/office/drawing/2014/main" id="{77E63A25-213F-4539-AA68-F979BC7368B6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389</xdr:row>
      <xdr:rowOff>138351</xdr:rowOff>
    </xdr:from>
    <xdr:to>
      <xdr:col>9</xdr:col>
      <xdr:colOff>643676</xdr:colOff>
      <xdr:row>410</xdr:row>
      <xdr:rowOff>159909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D5BD4D0-E5DD-44F7-823C-C9740C8E480C}"/>
            </a:ext>
          </a:extLst>
        </xdr:cNvPr>
        <xdr:cNvGrpSpPr>
          <a:grpSpLocks noChangeAspect="1"/>
        </xdr:cNvGrpSpPr>
      </xdr:nvGrpSpPr>
      <xdr:grpSpPr>
        <a:xfrm>
          <a:off x="771525" y="77809434"/>
          <a:ext cx="8455234" cy="4244308"/>
          <a:chOff x="3375772" y="79419176"/>
          <a:chExt cx="8438030" cy="4262717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492315B1-7EA4-4561-8280-9248290D0591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82" name="Chart 81">
              <a:extLst>
                <a:ext uri="{FF2B5EF4-FFF2-40B4-BE49-F238E27FC236}">
                  <a16:creationId xmlns:a16="http://schemas.microsoft.com/office/drawing/2014/main" id="{7F0E55D8-65FB-4471-8F79-52668844A9BA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5"/>
            </a:graphicData>
          </a:graphic>
        </xdr:graphicFrame>
        <xdr:sp macro="" textlink="$B$524">
          <xdr:nvSpPr>
            <xdr:cNvPr id="98" name="TextBox 97">
              <a:extLst>
                <a:ext uri="{FF2B5EF4-FFF2-40B4-BE49-F238E27FC236}">
                  <a16:creationId xmlns:a16="http://schemas.microsoft.com/office/drawing/2014/main" id="{73F2EA79-7B1B-42E8-AB65-EBEEC7A645CC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84" name="Group 83">
            <a:extLst>
              <a:ext uri="{FF2B5EF4-FFF2-40B4-BE49-F238E27FC236}">
                <a16:creationId xmlns:a16="http://schemas.microsoft.com/office/drawing/2014/main" id="{A4DAE00F-CF2D-4085-8BA0-EBFD609DD38A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85" name="TextBox 84">
              <a:extLst>
                <a:ext uri="{FF2B5EF4-FFF2-40B4-BE49-F238E27FC236}">
                  <a16:creationId xmlns:a16="http://schemas.microsoft.com/office/drawing/2014/main" id="{AD1D063C-211C-4C57-9FA7-2B1B5F2A2FA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86" name="TextBox 85">
              <a:extLst>
                <a:ext uri="{FF2B5EF4-FFF2-40B4-BE49-F238E27FC236}">
                  <a16:creationId xmlns:a16="http://schemas.microsoft.com/office/drawing/2014/main" id="{028CA5CF-AB18-4258-BEAD-ABCE53E4A579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412</xdr:row>
      <xdr:rowOff>37518</xdr:rowOff>
    </xdr:from>
    <xdr:to>
      <xdr:col>9</xdr:col>
      <xdr:colOff>643676</xdr:colOff>
      <xdr:row>433</xdr:row>
      <xdr:rowOff>76319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B86AA13-FA31-4E82-BCCE-7B536602E7AA}"/>
            </a:ext>
          </a:extLst>
        </xdr:cNvPr>
        <xdr:cNvGrpSpPr>
          <a:grpSpLocks noChangeAspect="1"/>
        </xdr:cNvGrpSpPr>
      </xdr:nvGrpSpPr>
      <xdr:grpSpPr>
        <a:xfrm>
          <a:off x="771525" y="82333518"/>
          <a:ext cx="8455234" cy="4261551"/>
          <a:chOff x="3375772" y="84368231"/>
          <a:chExt cx="8438030" cy="4262717"/>
        </a:xfrm>
      </xdr:grpSpPr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72AE9F8F-3B20-4769-9F80-F9697B60C349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59" name="Chart 58">
              <a:extLst>
                <a:ext uri="{FF2B5EF4-FFF2-40B4-BE49-F238E27FC236}">
                  <a16:creationId xmlns:a16="http://schemas.microsoft.com/office/drawing/2014/main" id="{E4F04EBD-FA95-41AE-8A2F-FCEEC12AC6E3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6"/>
            </a:graphicData>
          </a:graphic>
        </xdr:graphicFrame>
        <xdr:sp macro="" textlink="$B$525">
          <xdr:nvSpPr>
            <xdr:cNvPr id="99" name="TextBox 98">
              <a:extLst>
                <a:ext uri="{FF2B5EF4-FFF2-40B4-BE49-F238E27FC236}">
                  <a16:creationId xmlns:a16="http://schemas.microsoft.com/office/drawing/2014/main" id="{F4913513-B517-4CC1-9AD6-150232D8564B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1B6D9055-9A9F-4B41-B916-6BFA5F81268C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88" name="TextBox 87">
              <a:extLst>
                <a:ext uri="{FF2B5EF4-FFF2-40B4-BE49-F238E27FC236}">
                  <a16:creationId xmlns:a16="http://schemas.microsoft.com/office/drawing/2014/main" id="{8D094A06-BF1A-48F2-8702-B555FA68696D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93" name="TextBox 92">
              <a:extLst>
                <a:ext uri="{FF2B5EF4-FFF2-40B4-BE49-F238E27FC236}">
                  <a16:creationId xmlns:a16="http://schemas.microsoft.com/office/drawing/2014/main" id="{1FD4CD3E-B482-4125-A962-5918DA89FD87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0</xdr:col>
      <xdr:colOff>771525</xdr:colOff>
      <xdr:row>434</xdr:row>
      <xdr:rowOff>129575</xdr:rowOff>
    </xdr:from>
    <xdr:to>
      <xdr:col>9</xdr:col>
      <xdr:colOff>643676</xdr:colOff>
      <xdr:row>455</xdr:row>
      <xdr:rowOff>160093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DE6C5B4-FE8A-4966-9C30-B036486BC9D5}"/>
            </a:ext>
          </a:extLst>
        </xdr:cNvPr>
        <xdr:cNvGrpSpPr>
          <a:grpSpLocks noChangeAspect="1"/>
        </xdr:cNvGrpSpPr>
      </xdr:nvGrpSpPr>
      <xdr:grpSpPr>
        <a:xfrm>
          <a:off x="771525" y="86849408"/>
          <a:ext cx="8455234" cy="4253268"/>
          <a:chOff x="3375772" y="89306080"/>
          <a:chExt cx="8438030" cy="4262718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A52DA74E-F7AB-4DAA-8FA7-F0F332421787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92" name="Chart 91">
              <a:extLst>
                <a:ext uri="{FF2B5EF4-FFF2-40B4-BE49-F238E27FC236}">
                  <a16:creationId xmlns:a16="http://schemas.microsoft.com/office/drawing/2014/main" id="{6646A2E8-9C95-4696-A008-269EE66E0F84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7"/>
            </a:graphicData>
          </a:graphic>
        </xdr:graphicFrame>
        <xdr:sp macro="" textlink="$B$526">
          <xdr:nvSpPr>
            <xdr:cNvPr id="100" name="TextBox 99">
              <a:extLst>
                <a:ext uri="{FF2B5EF4-FFF2-40B4-BE49-F238E27FC236}">
                  <a16:creationId xmlns:a16="http://schemas.microsoft.com/office/drawing/2014/main" id="{7054B1E1-8D85-449F-A548-9FCF3EE28547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94" name="Group 93">
            <a:extLst>
              <a:ext uri="{FF2B5EF4-FFF2-40B4-BE49-F238E27FC236}">
                <a16:creationId xmlns:a16="http://schemas.microsoft.com/office/drawing/2014/main" id="{22317CDD-FB38-4B99-9295-93318B38FD22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95" name="TextBox 94">
              <a:extLst>
                <a:ext uri="{FF2B5EF4-FFF2-40B4-BE49-F238E27FC236}">
                  <a16:creationId xmlns:a16="http://schemas.microsoft.com/office/drawing/2014/main" id="{7146D72C-5676-45B2-B4F0-92078377C46C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11.7</a:t>
              </a:fld>
              <a:endParaRPr lang="en-US" sz="1200"/>
            </a:p>
          </xdr:txBody>
        </xdr:sp>
        <xdr:sp macro="" textlink="$A$538">
          <xdr:nvSpPr>
            <xdr:cNvPr id="96" name="TextBox 95">
              <a:extLst>
                <a:ext uri="{FF2B5EF4-FFF2-40B4-BE49-F238E27FC236}">
                  <a16:creationId xmlns:a16="http://schemas.microsoft.com/office/drawing/2014/main" id="{E9EA3F37-B16C-43B2-9A01-585470CBF4F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254</xdr:row>
      <xdr:rowOff>102969</xdr:rowOff>
    </xdr:from>
    <xdr:to>
      <xdr:col>105</xdr:col>
      <xdr:colOff>343796</xdr:colOff>
      <xdr:row>275</xdr:row>
      <xdr:rowOff>127482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5408F14B-93C5-470E-B7A3-63AB9BCD7AED}"/>
            </a:ext>
          </a:extLst>
        </xdr:cNvPr>
        <xdr:cNvGrpSpPr>
          <a:grpSpLocks noChangeAspect="1"/>
        </xdr:cNvGrpSpPr>
      </xdr:nvGrpSpPr>
      <xdr:grpSpPr>
        <a:xfrm>
          <a:off x="85575163" y="50627802"/>
          <a:ext cx="8653383" cy="4247263"/>
          <a:chOff x="17430750" y="53775429"/>
          <a:chExt cx="8480772" cy="4313144"/>
        </a:xfrm>
      </xdr:grpSpPr>
      <xdr:graphicFrame macro="" fPublished="1">
        <xdr:nvGraphicFramePr>
          <xdr:cNvPr id="115" name="Chart 114">
            <a:extLst>
              <a:ext uri="{FF2B5EF4-FFF2-40B4-BE49-F238E27FC236}">
                <a16:creationId xmlns:a16="http://schemas.microsoft.com/office/drawing/2014/main" id="{8AD6308C-DD9F-4882-82F8-8B5B149FADE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sp macro="" textlink="$O$518">
        <xdr:nvSpPr>
          <xdr:cNvPr id="116" name="TextBox 115">
            <a:extLst>
              <a:ext uri="{FF2B5EF4-FFF2-40B4-BE49-F238E27FC236}">
                <a16:creationId xmlns:a16="http://schemas.microsoft.com/office/drawing/2014/main" id="{811976D2-AD54-4B3C-9AF5-A6D9989E1FFF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254</xdr:row>
      <xdr:rowOff>102969</xdr:rowOff>
    </xdr:from>
    <xdr:to>
      <xdr:col>94</xdr:col>
      <xdr:colOff>279741</xdr:colOff>
      <xdr:row>275</xdr:row>
      <xdr:rowOff>43941</xdr:rowOff>
    </xdr:to>
    <xdr:grpSp>
      <xdr:nvGrpSpPr>
        <xdr:cNvPr id="129" name="Group 128">
          <a:extLst>
            <a:ext uri="{FF2B5EF4-FFF2-40B4-BE49-F238E27FC236}">
              <a16:creationId xmlns:a16="http://schemas.microsoft.com/office/drawing/2014/main" id="{156D25A3-210B-4773-99AE-618B271C4D4A}"/>
            </a:ext>
          </a:extLst>
        </xdr:cNvPr>
        <xdr:cNvGrpSpPr>
          <a:grpSpLocks noChangeAspect="1"/>
        </xdr:cNvGrpSpPr>
      </xdr:nvGrpSpPr>
      <xdr:grpSpPr>
        <a:xfrm>
          <a:off x="76557538" y="50627802"/>
          <a:ext cx="8410036" cy="4163722"/>
          <a:chOff x="3375772" y="49775781"/>
          <a:chExt cx="8438030" cy="4273924"/>
        </a:xfrm>
      </xdr:grpSpPr>
      <xdr:grpSp>
        <xdr:nvGrpSpPr>
          <xdr:cNvPr id="130" name="Group 129">
            <a:extLst>
              <a:ext uri="{FF2B5EF4-FFF2-40B4-BE49-F238E27FC236}">
                <a16:creationId xmlns:a16="http://schemas.microsoft.com/office/drawing/2014/main" id="{3BBE518D-0849-40DC-BD2A-A6AD5E42A34E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134" name="Chart 133">
              <a:extLst>
                <a:ext uri="{FF2B5EF4-FFF2-40B4-BE49-F238E27FC236}">
                  <a16:creationId xmlns:a16="http://schemas.microsoft.com/office/drawing/2014/main" id="{E1400DBC-E5C5-4CC7-BC55-CCBC9AC75EA5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9"/>
            </a:graphicData>
          </a:graphic>
        </xdr:graphicFrame>
        <xdr:sp macro="" textlink="$B$518">
          <xdr:nvSpPr>
            <xdr:cNvPr id="135" name="TextBox 134">
              <a:extLst>
                <a:ext uri="{FF2B5EF4-FFF2-40B4-BE49-F238E27FC236}">
                  <a16:creationId xmlns:a16="http://schemas.microsoft.com/office/drawing/2014/main" id="{52EF1C7B-8CE8-4560-99CE-AF13C662327B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131" name="Group 130">
            <a:extLst>
              <a:ext uri="{FF2B5EF4-FFF2-40B4-BE49-F238E27FC236}">
                <a16:creationId xmlns:a16="http://schemas.microsoft.com/office/drawing/2014/main" id="{BE0408D4-C64C-4338-BDF3-24A398565BBB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132" name="TextBox 131">
              <a:extLst>
                <a:ext uri="{FF2B5EF4-FFF2-40B4-BE49-F238E27FC236}">
                  <a16:creationId xmlns:a16="http://schemas.microsoft.com/office/drawing/2014/main" id="{B97C8070-1CA6-4CB4-9704-A1B49B5990A0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13.9</a:t>
              </a:fld>
              <a:endParaRPr lang="en-US" sz="1200"/>
            </a:p>
          </xdr:txBody>
        </xdr:sp>
        <xdr:sp macro="" textlink="$A$538">
          <xdr:nvSpPr>
            <xdr:cNvPr id="133" name="TextBox 132">
              <a:extLst>
                <a:ext uri="{FF2B5EF4-FFF2-40B4-BE49-F238E27FC236}">
                  <a16:creationId xmlns:a16="http://schemas.microsoft.com/office/drawing/2014/main" id="{22120F80-001A-4B15-B634-ACDE10C6A1C2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276</xdr:row>
      <xdr:rowOff>196618</xdr:rowOff>
    </xdr:from>
    <xdr:to>
      <xdr:col>105</xdr:col>
      <xdr:colOff>341198</xdr:colOff>
      <xdr:row>298</xdr:row>
      <xdr:rowOff>42536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00312337-031A-41EA-AC95-0EE0D56916E6}"/>
            </a:ext>
          </a:extLst>
        </xdr:cNvPr>
        <xdr:cNvGrpSpPr>
          <a:grpSpLocks noChangeAspect="1"/>
        </xdr:cNvGrpSpPr>
      </xdr:nvGrpSpPr>
      <xdr:grpSpPr>
        <a:xfrm>
          <a:off x="85575163" y="55145285"/>
          <a:ext cx="8650785" cy="4269751"/>
          <a:chOff x="17430750" y="53775429"/>
          <a:chExt cx="8480772" cy="4313144"/>
        </a:xfrm>
      </xdr:grpSpPr>
      <xdr:graphicFrame macro="" fPublished="1">
        <xdr:nvGraphicFramePr>
          <xdr:cNvPr id="137" name="Chart 136">
            <a:extLst>
              <a:ext uri="{FF2B5EF4-FFF2-40B4-BE49-F238E27FC236}">
                <a16:creationId xmlns:a16="http://schemas.microsoft.com/office/drawing/2014/main" id="{910CD175-2AE7-40C4-827D-865F95112B6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sp macro="" textlink="$O$519">
        <xdr:nvSpPr>
          <xdr:cNvPr id="138" name="TextBox 137">
            <a:extLst>
              <a:ext uri="{FF2B5EF4-FFF2-40B4-BE49-F238E27FC236}">
                <a16:creationId xmlns:a16="http://schemas.microsoft.com/office/drawing/2014/main" id="{F8D03182-70E5-4A59-8B20-48249B317799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5250AE4-3479-48D8-8283-31A71B6089C2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277</xdr:row>
      <xdr:rowOff>13876</xdr:rowOff>
    </xdr:from>
    <xdr:to>
      <xdr:col>94</xdr:col>
      <xdr:colOff>279741</xdr:colOff>
      <xdr:row>297</xdr:row>
      <xdr:rowOff>175802</xdr:rowOff>
    </xdr:to>
    <xdr:grpSp>
      <xdr:nvGrpSpPr>
        <xdr:cNvPr id="139" name="Group 138">
          <a:extLst>
            <a:ext uri="{FF2B5EF4-FFF2-40B4-BE49-F238E27FC236}">
              <a16:creationId xmlns:a16="http://schemas.microsoft.com/office/drawing/2014/main" id="{CE2C2073-B0CC-45BA-93BA-AC5949C94141}"/>
            </a:ext>
          </a:extLst>
        </xdr:cNvPr>
        <xdr:cNvGrpSpPr>
          <a:grpSpLocks noChangeAspect="1"/>
        </xdr:cNvGrpSpPr>
      </xdr:nvGrpSpPr>
      <xdr:grpSpPr>
        <a:xfrm>
          <a:off x="76557538" y="55163626"/>
          <a:ext cx="8410036" cy="4183593"/>
          <a:chOff x="3375772" y="49775781"/>
          <a:chExt cx="8438030" cy="4273924"/>
        </a:xfrm>
      </xdr:grpSpPr>
      <xdr:grpSp>
        <xdr:nvGrpSpPr>
          <xdr:cNvPr id="140" name="Group 139">
            <a:extLst>
              <a:ext uri="{FF2B5EF4-FFF2-40B4-BE49-F238E27FC236}">
                <a16:creationId xmlns:a16="http://schemas.microsoft.com/office/drawing/2014/main" id="{9E26ADF8-299F-42BF-B045-AFA7C9A3CAA5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144" name="Chart 143">
              <a:extLst>
                <a:ext uri="{FF2B5EF4-FFF2-40B4-BE49-F238E27FC236}">
                  <a16:creationId xmlns:a16="http://schemas.microsoft.com/office/drawing/2014/main" id="{59E4C210-A28D-4359-98F7-39CD82096A39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1"/>
            </a:graphicData>
          </a:graphic>
        </xdr:graphicFrame>
        <xdr:sp macro="" textlink="$B$519">
          <xdr:nvSpPr>
            <xdr:cNvPr id="145" name="TextBox 144">
              <a:extLst>
                <a:ext uri="{FF2B5EF4-FFF2-40B4-BE49-F238E27FC236}">
                  <a16:creationId xmlns:a16="http://schemas.microsoft.com/office/drawing/2014/main" id="{17E529EB-0C59-4712-AF6A-2A33369BCB94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77F6936-8E9D-44BA-97C1-015D0D8AE16A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141" name="Group 140">
            <a:extLst>
              <a:ext uri="{FF2B5EF4-FFF2-40B4-BE49-F238E27FC236}">
                <a16:creationId xmlns:a16="http://schemas.microsoft.com/office/drawing/2014/main" id="{FD0C5E82-3046-4A96-996D-FE5735CDB58F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5">
          <xdr:nvSpPr>
            <xdr:cNvPr id="142" name="TextBox 141">
              <a:extLst>
                <a:ext uri="{FF2B5EF4-FFF2-40B4-BE49-F238E27FC236}">
                  <a16:creationId xmlns:a16="http://schemas.microsoft.com/office/drawing/2014/main" id="{8552380F-4616-4DF2-939A-D2D7D9518EEE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C7623A-771E-44D8-A3EB-39FC4AB92334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143" name="TextBox 142">
              <a:extLst>
                <a:ext uri="{FF2B5EF4-FFF2-40B4-BE49-F238E27FC236}">
                  <a16:creationId xmlns:a16="http://schemas.microsoft.com/office/drawing/2014/main" id="{CE7B9B3F-5C6B-41E5-961C-5248D8632E42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299</xdr:row>
      <xdr:rowOff>102147</xdr:rowOff>
    </xdr:from>
    <xdr:to>
      <xdr:col>105</xdr:col>
      <xdr:colOff>343796</xdr:colOff>
      <xdr:row>320</xdr:row>
      <xdr:rowOff>142188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0DEC4EA1-E360-49A5-9FEF-6681CFEECB93}"/>
            </a:ext>
          </a:extLst>
        </xdr:cNvPr>
        <xdr:cNvGrpSpPr>
          <a:grpSpLocks noChangeAspect="1"/>
        </xdr:cNvGrpSpPr>
      </xdr:nvGrpSpPr>
      <xdr:grpSpPr>
        <a:xfrm>
          <a:off x="85575163" y="59675730"/>
          <a:ext cx="8653383" cy="4262791"/>
          <a:chOff x="17430750" y="53775429"/>
          <a:chExt cx="8480772" cy="4313144"/>
        </a:xfrm>
      </xdr:grpSpPr>
      <xdr:graphicFrame macro="" fPublished="1">
        <xdr:nvGraphicFramePr>
          <xdr:cNvPr id="147" name="Chart 146">
            <a:extLst>
              <a:ext uri="{FF2B5EF4-FFF2-40B4-BE49-F238E27FC236}">
                <a16:creationId xmlns:a16="http://schemas.microsoft.com/office/drawing/2014/main" id="{6007F85D-4B20-4DC2-8E0D-1AFF1463DDB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sp macro="" textlink="$O$520">
        <xdr:nvSpPr>
          <xdr:cNvPr id="148" name="TextBox 147">
            <a:extLst>
              <a:ext uri="{FF2B5EF4-FFF2-40B4-BE49-F238E27FC236}">
                <a16:creationId xmlns:a16="http://schemas.microsoft.com/office/drawing/2014/main" id="{56472623-1C4B-4037-822C-5606EB90D4E5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DD39D59-38D6-44C8-BFB4-01A512288EA0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299</xdr:row>
      <xdr:rowOff>136212</xdr:rowOff>
    </xdr:from>
    <xdr:to>
      <xdr:col>94</xdr:col>
      <xdr:colOff>279741</xdr:colOff>
      <xdr:row>320</xdr:row>
      <xdr:rowOff>79061</xdr:rowOff>
    </xdr:to>
    <xdr:grpSp>
      <xdr:nvGrpSpPr>
        <xdr:cNvPr id="149" name="Group 148">
          <a:extLst>
            <a:ext uri="{FF2B5EF4-FFF2-40B4-BE49-F238E27FC236}">
              <a16:creationId xmlns:a16="http://schemas.microsoft.com/office/drawing/2014/main" id="{F6D48334-9E67-466D-AFF1-D7508B3CA498}"/>
            </a:ext>
          </a:extLst>
        </xdr:cNvPr>
        <xdr:cNvGrpSpPr>
          <a:grpSpLocks noChangeAspect="1"/>
        </xdr:cNvGrpSpPr>
      </xdr:nvGrpSpPr>
      <xdr:grpSpPr>
        <a:xfrm>
          <a:off x="76557538" y="59709795"/>
          <a:ext cx="8410036" cy="4165599"/>
          <a:chOff x="3375772" y="49775786"/>
          <a:chExt cx="8438030" cy="4273925"/>
        </a:xfrm>
      </xdr:grpSpPr>
      <xdr:grpSp>
        <xdr:nvGrpSpPr>
          <xdr:cNvPr id="150" name="Group 149">
            <a:extLst>
              <a:ext uri="{FF2B5EF4-FFF2-40B4-BE49-F238E27FC236}">
                <a16:creationId xmlns:a16="http://schemas.microsoft.com/office/drawing/2014/main" id="{8D2466C2-F565-434C-AFDE-21DBCD0A1255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54" name="Chart 153">
              <a:extLst>
                <a:ext uri="{FF2B5EF4-FFF2-40B4-BE49-F238E27FC236}">
                  <a16:creationId xmlns:a16="http://schemas.microsoft.com/office/drawing/2014/main" id="{AC1B325D-0133-41C9-9358-984AA35FBF56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sp macro="" textlink="$B$520">
          <xdr:nvSpPr>
            <xdr:cNvPr id="155" name="TextBox 154">
              <a:extLst>
                <a:ext uri="{FF2B5EF4-FFF2-40B4-BE49-F238E27FC236}">
                  <a16:creationId xmlns:a16="http://schemas.microsoft.com/office/drawing/2014/main" id="{6C7B1520-24CB-452A-9A94-E8E500CB6156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73E5483-1E46-47D6-A05D-B58AD0B35EAB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151" name="Group 150">
            <a:extLst>
              <a:ext uri="{FF2B5EF4-FFF2-40B4-BE49-F238E27FC236}">
                <a16:creationId xmlns:a16="http://schemas.microsoft.com/office/drawing/2014/main" id="{5A56CC95-AB99-4026-AC50-8FEC7D3C43B8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6">
          <xdr:nvSpPr>
            <xdr:cNvPr id="152" name="TextBox 151">
              <a:extLst>
                <a:ext uri="{FF2B5EF4-FFF2-40B4-BE49-F238E27FC236}">
                  <a16:creationId xmlns:a16="http://schemas.microsoft.com/office/drawing/2014/main" id="{F43E7DF7-EB60-4D91-B45B-099194DA1A69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FF62C011-F953-49C6-A69C-4B6B8E11EA1A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153" name="TextBox 152">
              <a:extLst>
                <a:ext uri="{FF2B5EF4-FFF2-40B4-BE49-F238E27FC236}">
                  <a16:creationId xmlns:a16="http://schemas.microsoft.com/office/drawing/2014/main" id="{390FAB94-58D8-4B0A-8B32-03030B1A6DCF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322</xdr:row>
      <xdr:rowOff>11299</xdr:rowOff>
    </xdr:from>
    <xdr:to>
      <xdr:col>105</xdr:col>
      <xdr:colOff>343796</xdr:colOff>
      <xdr:row>343</xdr:row>
      <xdr:rowOff>28775</xdr:rowOff>
    </xdr:to>
    <xdr:grpSp>
      <xdr:nvGrpSpPr>
        <xdr:cNvPr id="156" name="Group 155">
          <a:extLst>
            <a:ext uri="{FF2B5EF4-FFF2-40B4-BE49-F238E27FC236}">
              <a16:creationId xmlns:a16="http://schemas.microsoft.com/office/drawing/2014/main" id="{71E621E2-9C51-4C44-A8B5-C88C1FCEC51C}"/>
            </a:ext>
          </a:extLst>
        </xdr:cNvPr>
        <xdr:cNvGrpSpPr>
          <a:grpSpLocks noChangeAspect="1"/>
        </xdr:cNvGrpSpPr>
      </xdr:nvGrpSpPr>
      <xdr:grpSpPr>
        <a:xfrm>
          <a:off x="85575163" y="64209799"/>
          <a:ext cx="8653383" cy="4240226"/>
          <a:chOff x="17430750" y="53775429"/>
          <a:chExt cx="8480772" cy="4313144"/>
        </a:xfrm>
      </xdr:grpSpPr>
      <xdr:graphicFrame macro="" fPublished="1">
        <xdr:nvGraphicFramePr>
          <xdr:cNvPr id="157" name="Chart 156">
            <a:extLst>
              <a:ext uri="{FF2B5EF4-FFF2-40B4-BE49-F238E27FC236}">
                <a16:creationId xmlns:a16="http://schemas.microsoft.com/office/drawing/2014/main" id="{0230572E-4430-4E5A-A8B6-1D9EC724205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sp macro="" textlink="$O$521">
        <xdr:nvSpPr>
          <xdr:cNvPr id="158" name="TextBox 157">
            <a:extLst>
              <a:ext uri="{FF2B5EF4-FFF2-40B4-BE49-F238E27FC236}">
                <a16:creationId xmlns:a16="http://schemas.microsoft.com/office/drawing/2014/main" id="{F4621FA9-B95F-448A-AD48-B5D1ED4E0A80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1B389BB-24DD-4A51-81F0-2246925F555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84</xdr:col>
      <xdr:colOff>230538</xdr:colOff>
      <xdr:row>322</xdr:row>
      <xdr:rowOff>48996</xdr:rowOff>
    </xdr:from>
    <xdr:to>
      <xdr:col>94</xdr:col>
      <xdr:colOff>279741</xdr:colOff>
      <xdr:row>342</xdr:row>
      <xdr:rowOff>160627</xdr:rowOff>
    </xdr:to>
    <xdr:grpSp>
      <xdr:nvGrpSpPr>
        <xdr:cNvPr id="159" name="Group 158">
          <a:extLst>
            <a:ext uri="{FF2B5EF4-FFF2-40B4-BE49-F238E27FC236}">
              <a16:creationId xmlns:a16="http://schemas.microsoft.com/office/drawing/2014/main" id="{A7E3004A-9059-4D7C-9367-88F97F10A4CE}"/>
            </a:ext>
          </a:extLst>
        </xdr:cNvPr>
        <xdr:cNvGrpSpPr>
          <a:grpSpLocks noChangeAspect="1"/>
        </xdr:cNvGrpSpPr>
      </xdr:nvGrpSpPr>
      <xdr:grpSpPr>
        <a:xfrm>
          <a:off x="76557538" y="64247496"/>
          <a:ext cx="8410036" cy="4133298"/>
          <a:chOff x="3375772" y="49775786"/>
          <a:chExt cx="8438030" cy="4273925"/>
        </a:xfrm>
      </xdr:grpSpPr>
      <xdr:grpSp>
        <xdr:nvGrpSpPr>
          <xdr:cNvPr id="160" name="Group 159">
            <a:extLst>
              <a:ext uri="{FF2B5EF4-FFF2-40B4-BE49-F238E27FC236}">
                <a16:creationId xmlns:a16="http://schemas.microsoft.com/office/drawing/2014/main" id="{22A29B9A-A68A-4E7A-9A59-88311692790A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64" name="Chart 163">
              <a:extLst>
                <a:ext uri="{FF2B5EF4-FFF2-40B4-BE49-F238E27FC236}">
                  <a16:creationId xmlns:a16="http://schemas.microsoft.com/office/drawing/2014/main" id="{1CE98F3B-9A66-49EA-AC1F-4B3003052FB6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5"/>
            </a:graphicData>
          </a:graphic>
        </xdr:graphicFrame>
        <xdr:sp macro="" textlink="$B$521">
          <xdr:nvSpPr>
            <xdr:cNvPr id="165" name="TextBox 164">
              <a:extLst>
                <a:ext uri="{FF2B5EF4-FFF2-40B4-BE49-F238E27FC236}">
                  <a16:creationId xmlns:a16="http://schemas.microsoft.com/office/drawing/2014/main" id="{B5B86A28-D9AD-4664-B326-4B25CF90A6C7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6C4C728-8DDC-4A56-82ED-4EB00758331B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161" name="Group 160">
            <a:extLst>
              <a:ext uri="{FF2B5EF4-FFF2-40B4-BE49-F238E27FC236}">
                <a16:creationId xmlns:a16="http://schemas.microsoft.com/office/drawing/2014/main" id="{0C82CB23-6BAB-4DE2-886D-875C92E204CE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7">
          <xdr:nvSpPr>
            <xdr:cNvPr id="162" name="TextBox 161">
              <a:extLst>
                <a:ext uri="{FF2B5EF4-FFF2-40B4-BE49-F238E27FC236}">
                  <a16:creationId xmlns:a16="http://schemas.microsoft.com/office/drawing/2014/main" id="{B0A29C7A-6346-48C2-A87D-60ACA21F757C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095E456-2547-4439-9FDF-C14C41A0E984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163" name="TextBox 162">
              <a:extLst>
                <a:ext uri="{FF2B5EF4-FFF2-40B4-BE49-F238E27FC236}">
                  <a16:creationId xmlns:a16="http://schemas.microsoft.com/office/drawing/2014/main" id="{73D867BC-315B-485D-8C6F-F90DD40B55AD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344</xdr:row>
      <xdr:rowOff>88386</xdr:rowOff>
    </xdr:from>
    <xdr:to>
      <xdr:col>105</xdr:col>
      <xdr:colOff>343796</xdr:colOff>
      <xdr:row>365</xdr:row>
      <xdr:rowOff>134331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E3BAAF42-60A0-4379-A748-85305B5BEFDA}"/>
            </a:ext>
          </a:extLst>
        </xdr:cNvPr>
        <xdr:cNvGrpSpPr>
          <a:grpSpLocks noChangeAspect="1"/>
        </xdr:cNvGrpSpPr>
      </xdr:nvGrpSpPr>
      <xdr:grpSpPr>
        <a:xfrm>
          <a:off x="85575163" y="68710719"/>
          <a:ext cx="8653383" cy="4268695"/>
          <a:chOff x="17430750" y="53775429"/>
          <a:chExt cx="8480772" cy="4313144"/>
        </a:xfrm>
      </xdr:grpSpPr>
      <xdr:graphicFrame macro="" fPublished="1">
        <xdr:nvGraphicFramePr>
          <xdr:cNvPr id="167" name="Chart 166">
            <a:extLst>
              <a:ext uri="{FF2B5EF4-FFF2-40B4-BE49-F238E27FC236}">
                <a16:creationId xmlns:a16="http://schemas.microsoft.com/office/drawing/2014/main" id="{EFD65BF8-8AF6-4F48-97C0-01ACB4A73F9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  <xdr:sp macro="" textlink="$O$522">
        <xdr:nvSpPr>
          <xdr:cNvPr id="168" name="TextBox 167">
            <a:extLst>
              <a:ext uri="{FF2B5EF4-FFF2-40B4-BE49-F238E27FC236}">
                <a16:creationId xmlns:a16="http://schemas.microsoft.com/office/drawing/2014/main" id="{C14E0472-D9FF-44A0-8456-96A0681A414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0FE2385-1B74-4207-9144-0C4567917CA8}" type="TxLink">
              <a:rPr lang="en-US" sz="12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344</xdr:row>
      <xdr:rowOff>130562</xdr:rowOff>
    </xdr:from>
    <xdr:to>
      <xdr:col>94</xdr:col>
      <xdr:colOff>279741</xdr:colOff>
      <xdr:row>365</xdr:row>
      <xdr:rowOff>92784</xdr:rowOff>
    </xdr:to>
    <xdr:grpSp>
      <xdr:nvGrpSpPr>
        <xdr:cNvPr id="169" name="Group 168">
          <a:extLst>
            <a:ext uri="{FF2B5EF4-FFF2-40B4-BE49-F238E27FC236}">
              <a16:creationId xmlns:a16="http://schemas.microsoft.com/office/drawing/2014/main" id="{179A0E88-F4C3-4A47-8226-0CA82DFD2C0E}"/>
            </a:ext>
          </a:extLst>
        </xdr:cNvPr>
        <xdr:cNvGrpSpPr>
          <a:grpSpLocks noChangeAspect="1"/>
        </xdr:cNvGrpSpPr>
      </xdr:nvGrpSpPr>
      <xdr:grpSpPr>
        <a:xfrm>
          <a:off x="76557538" y="68752895"/>
          <a:ext cx="8410036" cy="4184972"/>
          <a:chOff x="3375772" y="49775786"/>
          <a:chExt cx="8438030" cy="4273925"/>
        </a:xfrm>
      </xdr:grpSpPr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35B7A53D-32BA-45FC-9410-2541D151C9CC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74" name="Chart 173">
              <a:extLst>
                <a:ext uri="{FF2B5EF4-FFF2-40B4-BE49-F238E27FC236}">
                  <a16:creationId xmlns:a16="http://schemas.microsoft.com/office/drawing/2014/main" id="{9839AFA3-FA8C-47FF-838B-31D83D1D74EF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7"/>
            </a:graphicData>
          </a:graphic>
        </xdr:graphicFrame>
        <xdr:sp macro="" textlink="$B$522">
          <xdr:nvSpPr>
            <xdr:cNvPr id="175" name="TextBox 174">
              <a:extLst>
                <a:ext uri="{FF2B5EF4-FFF2-40B4-BE49-F238E27FC236}">
                  <a16:creationId xmlns:a16="http://schemas.microsoft.com/office/drawing/2014/main" id="{72ADCED8-5060-4890-A256-D867C75F5D1C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A436E39-48AD-4DC9-8FB2-8AA738CADF7E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6A6583E-C5A7-4223-B990-8708DBB7E779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8">
          <xdr:nvSpPr>
            <xdr:cNvPr id="172" name="TextBox 171">
              <a:extLst>
                <a:ext uri="{FF2B5EF4-FFF2-40B4-BE49-F238E27FC236}">
                  <a16:creationId xmlns:a16="http://schemas.microsoft.com/office/drawing/2014/main" id="{BD5258C3-6024-4F1A-B473-66822B7C7410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05A1711-5BAC-48D3-8A69-90ECB69C6AC4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173" name="TextBox 172">
              <a:extLst>
                <a:ext uri="{FF2B5EF4-FFF2-40B4-BE49-F238E27FC236}">
                  <a16:creationId xmlns:a16="http://schemas.microsoft.com/office/drawing/2014/main" id="{72F96FAE-D580-488E-AD54-4FF010BEB021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367</xdr:row>
      <xdr:rowOff>3442</xdr:rowOff>
    </xdr:from>
    <xdr:to>
      <xdr:col>105</xdr:col>
      <xdr:colOff>343796</xdr:colOff>
      <xdr:row>388</xdr:row>
      <xdr:rowOff>43483</xdr:rowOff>
    </xdr:to>
    <xdr:grpSp>
      <xdr:nvGrpSpPr>
        <xdr:cNvPr id="176" name="Group 175">
          <a:extLst>
            <a:ext uri="{FF2B5EF4-FFF2-40B4-BE49-F238E27FC236}">
              <a16:creationId xmlns:a16="http://schemas.microsoft.com/office/drawing/2014/main" id="{F969E59A-8B6F-4658-B3D8-F93669722AD6}"/>
            </a:ext>
          </a:extLst>
        </xdr:cNvPr>
        <xdr:cNvGrpSpPr>
          <a:grpSpLocks noChangeAspect="1"/>
        </xdr:cNvGrpSpPr>
      </xdr:nvGrpSpPr>
      <xdr:grpSpPr>
        <a:xfrm>
          <a:off x="85575163" y="73250692"/>
          <a:ext cx="8653383" cy="4262791"/>
          <a:chOff x="17430750" y="53775429"/>
          <a:chExt cx="8480772" cy="4313144"/>
        </a:xfrm>
      </xdr:grpSpPr>
      <xdr:graphicFrame macro="" fPublished="1">
        <xdr:nvGraphicFramePr>
          <xdr:cNvPr id="177" name="Chart 176">
            <a:extLst>
              <a:ext uri="{FF2B5EF4-FFF2-40B4-BE49-F238E27FC236}">
                <a16:creationId xmlns:a16="http://schemas.microsoft.com/office/drawing/2014/main" id="{E65C0F64-9AE0-4165-A2D7-09F82B0FA71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  <xdr:sp macro="" textlink="$O$523">
        <xdr:nvSpPr>
          <xdr:cNvPr id="178" name="TextBox 177">
            <a:extLst>
              <a:ext uri="{FF2B5EF4-FFF2-40B4-BE49-F238E27FC236}">
                <a16:creationId xmlns:a16="http://schemas.microsoft.com/office/drawing/2014/main" id="{57DDF64A-01CF-47C8-869B-92ADB56D7D5B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45DF9A22-B5BF-4029-8C0D-BC7DF5A9B0BD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367</xdr:row>
      <xdr:rowOff>62719</xdr:rowOff>
    </xdr:from>
    <xdr:to>
      <xdr:col>94</xdr:col>
      <xdr:colOff>279741</xdr:colOff>
      <xdr:row>388</xdr:row>
      <xdr:rowOff>5568</xdr:rowOff>
    </xdr:to>
    <xdr:grpSp>
      <xdr:nvGrpSpPr>
        <xdr:cNvPr id="179" name="Group 178">
          <a:extLst>
            <a:ext uri="{FF2B5EF4-FFF2-40B4-BE49-F238E27FC236}">
              <a16:creationId xmlns:a16="http://schemas.microsoft.com/office/drawing/2014/main" id="{67C01883-A834-4C1C-A729-4240F42D36A4}"/>
            </a:ext>
          </a:extLst>
        </xdr:cNvPr>
        <xdr:cNvGrpSpPr>
          <a:grpSpLocks noChangeAspect="1"/>
        </xdr:cNvGrpSpPr>
      </xdr:nvGrpSpPr>
      <xdr:grpSpPr>
        <a:xfrm>
          <a:off x="76557538" y="73309969"/>
          <a:ext cx="8410036" cy="4165599"/>
          <a:chOff x="3375772" y="49775786"/>
          <a:chExt cx="8438030" cy="4273925"/>
        </a:xfrm>
      </xdr:grpSpPr>
      <xdr:grpSp>
        <xdr:nvGrpSpPr>
          <xdr:cNvPr id="180" name="Group 179">
            <a:extLst>
              <a:ext uri="{FF2B5EF4-FFF2-40B4-BE49-F238E27FC236}">
                <a16:creationId xmlns:a16="http://schemas.microsoft.com/office/drawing/2014/main" id="{D61F2F29-1497-4D43-9627-2F309BEB5982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84" name="Chart 183">
              <a:extLst>
                <a:ext uri="{FF2B5EF4-FFF2-40B4-BE49-F238E27FC236}">
                  <a16:creationId xmlns:a16="http://schemas.microsoft.com/office/drawing/2014/main" id="{9943A1D8-C778-49C8-89E2-BA4676C73286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9"/>
            </a:graphicData>
          </a:graphic>
        </xdr:graphicFrame>
        <xdr:sp macro="" textlink="$B$523">
          <xdr:nvSpPr>
            <xdr:cNvPr id="185" name="TextBox 184">
              <a:extLst>
                <a:ext uri="{FF2B5EF4-FFF2-40B4-BE49-F238E27FC236}">
                  <a16:creationId xmlns:a16="http://schemas.microsoft.com/office/drawing/2014/main" id="{0D160166-2C7E-4FD6-A9AB-08EF7A493EF1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C08F377-6D1A-4339-9A57-D970A70EE74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181" name="Group 180">
            <a:extLst>
              <a:ext uri="{FF2B5EF4-FFF2-40B4-BE49-F238E27FC236}">
                <a16:creationId xmlns:a16="http://schemas.microsoft.com/office/drawing/2014/main" id="{F804F4F3-62E5-4917-8B74-F5A7EDD43643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9">
          <xdr:nvSpPr>
            <xdr:cNvPr id="182" name="TextBox 181">
              <a:extLst>
                <a:ext uri="{FF2B5EF4-FFF2-40B4-BE49-F238E27FC236}">
                  <a16:creationId xmlns:a16="http://schemas.microsoft.com/office/drawing/2014/main" id="{17E5D16D-85A8-48F7-868A-7CF952ACA907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D862F2D-A4B2-4920-ADDE-78A3348470AA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14.8</a:t>
              </a:fld>
              <a:endParaRPr lang="en-US" sz="1200"/>
            </a:p>
          </xdr:txBody>
        </xdr:sp>
        <xdr:sp macro="" textlink="$A$538">
          <xdr:nvSpPr>
            <xdr:cNvPr id="183" name="TextBox 182">
              <a:extLst>
                <a:ext uri="{FF2B5EF4-FFF2-40B4-BE49-F238E27FC236}">
                  <a16:creationId xmlns:a16="http://schemas.microsoft.com/office/drawing/2014/main" id="{A2207469-2F3A-4975-8230-285ECA3A4DBE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389</xdr:row>
      <xdr:rowOff>103094</xdr:rowOff>
    </xdr:from>
    <xdr:to>
      <xdr:col>105</xdr:col>
      <xdr:colOff>300933</xdr:colOff>
      <xdr:row>410</xdr:row>
      <xdr:rowOff>134176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91E7EDC9-6C6F-4915-8161-B0EFA18C10C3}"/>
            </a:ext>
          </a:extLst>
        </xdr:cNvPr>
        <xdr:cNvGrpSpPr>
          <a:grpSpLocks noChangeAspect="1"/>
        </xdr:cNvGrpSpPr>
      </xdr:nvGrpSpPr>
      <xdr:grpSpPr>
        <a:xfrm>
          <a:off x="85575163" y="77774177"/>
          <a:ext cx="8610520" cy="4253832"/>
          <a:chOff x="17430750" y="53775429"/>
          <a:chExt cx="8480772" cy="4313144"/>
        </a:xfrm>
      </xdr:grpSpPr>
      <xdr:graphicFrame macro="" fPublished="1">
        <xdr:nvGraphicFramePr>
          <xdr:cNvPr id="187" name="Chart 186">
            <a:extLst>
              <a:ext uri="{FF2B5EF4-FFF2-40B4-BE49-F238E27FC236}">
                <a16:creationId xmlns:a16="http://schemas.microsoft.com/office/drawing/2014/main" id="{CAEC0E60-888C-4F66-BE9E-5610F5EB244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  <xdr:sp macro="" textlink="$O$524">
        <xdr:nvSpPr>
          <xdr:cNvPr id="188" name="TextBox 187">
            <a:extLst>
              <a:ext uri="{FF2B5EF4-FFF2-40B4-BE49-F238E27FC236}">
                <a16:creationId xmlns:a16="http://schemas.microsoft.com/office/drawing/2014/main" id="{A551CB7B-D95F-4214-8A10-5B2ACE67F0A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19CD79FE-87AA-4B75-8063-A12490CC38F2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389</xdr:row>
      <xdr:rowOff>175528</xdr:rowOff>
    </xdr:from>
    <xdr:to>
      <xdr:col>94</xdr:col>
      <xdr:colOff>279741</xdr:colOff>
      <xdr:row>410</xdr:row>
      <xdr:rowOff>113710</xdr:rowOff>
    </xdr:to>
    <xdr:grpSp>
      <xdr:nvGrpSpPr>
        <xdr:cNvPr id="189" name="Group 188">
          <a:extLst>
            <a:ext uri="{FF2B5EF4-FFF2-40B4-BE49-F238E27FC236}">
              <a16:creationId xmlns:a16="http://schemas.microsoft.com/office/drawing/2014/main" id="{57E2AAFE-3E64-4C9F-9ED7-13FEF4D349FF}"/>
            </a:ext>
          </a:extLst>
        </xdr:cNvPr>
        <xdr:cNvGrpSpPr>
          <a:grpSpLocks noChangeAspect="1"/>
        </xdr:cNvGrpSpPr>
      </xdr:nvGrpSpPr>
      <xdr:grpSpPr>
        <a:xfrm>
          <a:off x="76557538" y="77846611"/>
          <a:ext cx="8410036" cy="4160932"/>
          <a:chOff x="3375772" y="49775786"/>
          <a:chExt cx="8438030" cy="4273925"/>
        </a:xfrm>
      </xdr:grpSpPr>
      <xdr:grpSp>
        <xdr:nvGrpSpPr>
          <xdr:cNvPr id="190" name="Group 189">
            <a:extLst>
              <a:ext uri="{FF2B5EF4-FFF2-40B4-BE49-F238E27FC236}">
                <a16:creationId xmlns:a16="http://schemas.microsoft.com/office/drawing/2014/main" id="{6AC9AF61-C074-461F-AAC0-3BB4153F7035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194" name="Chart 193">
              <a:extLst>
                <a:ext uri="{FF2B5EF4-FFF2-40B4-BE49-F238E27FC236}">
                  <a16:creationId xmlns:a16="http://schemas.microsoft.com/office/drawing/2014/main" id="{A852826D-09FF-4B7D-8578-492B311104CA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1"/>
            </a:graphicData>
          </a:graphic>
        </xdr:graphicFrame>
        <xdr:sp macro="" textlink="$B$524">
          <xdr:nvSpPr>
            <xdr:cNvPr id="195" name="TextBox 194">
              <a:extLst>
                <a:ext uri="{FF2B5EF4-FFF2-40B4-BE49-F238E27FC236}">
                  <a16:creationId xmlns:a16="http://schemas.microsoft.com/office/drawing/2014/main" id="{8DB3B986-40F0-4852-846F-0190F5D3E275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E925A6C-C3EC-4A75-9E0B-0600EA9F911E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191" name="Group 190">
            <a:extLst>
              <a:ext uri="{FF2B5EF4-FFF2-40B4-BE49-F238E27FC236}">
                <a16:creationId xmlns:a16="http://schemas.microsoft.com/office/drawing/2014/main" id="{0122CFF7-9F62-4789-AEE2-2EB7B7E87982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20">
          <xdr:nvSpPr>
            <xdr:cNvPr id="192" name="TextBox 191">
              <a:extLst>
                <a:ext uri="{FF2B5EF4-FFF2-40B4-BE49-F238E27FC236}">
                  <a16:creationId xmlns:a16="http://schemas.microsoft.com/office/drawing/2014/main" id="{4203CD85-7F2C-4246-8763-0468F6C786E6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3DE5DCE-93A7-4D20-AED9-3BCEB55CAEB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193" name="TextBox 192">
              <a:extLst>
                <a:ext uri="{FF2B5EF4-FFF2-40B4-BE49-F238E27FC236}">
                  <a16:creationId xmlns:a16="http://schemas.microsoft.com/office/drawing/2014/main" id="{8A8AA6DD-2438-4827-AB9D-4280DE3361D8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412</xdr:row>
      <xdr:rowOff>3287</xdr:rowOff>
    </xdr:from>
    <xdr:to>
      <xdr:col>105</xdr:col>
      <xdr:colOff>300933</xdr:colOff>
      <xdr:row>433</xdr:row>
      <xdr:rowOff>49231</xdr:rowOff>
    </xdr:to>
    <xdr:grpSp>
      <xdr:nvGrpSpPr>
        <xdr:cNvPr id="196" name="Group 195">
          <a:extLst>
            <a:ext uri="{FF2B5EF4-FFF2-40B4-BE49-F238E27FC236}">
              <a16:creationId xmlns:a16="http://schemas.microsoft.com/office/drawing/2014/main" id="{2027287A-A662-41D9-B0A0-D0F017032076}"/>
            </a:ext>
          </a:extLst>
        </xdr:cNvPr>
        <xdr:cNvGrpSpPr>
          <a:grpSpLocks noChangeAspect="1"/>
        </xdr:cNvGrpSpPr>
      </xdr:nvGrpSpPr>
      <xdr:grpSpPr>
        <a:xfrm>
          <a:off x="85575163" y="82299287"/>
          <a:ext cx="8610520" cy="4268694"/>
          <a:chOff x="17430750" y="53775429"/>
          <a:chExt cx="8480772" cy="4313144"/>
        </a:xfrm>
      </xdr:grpSpPr>
      <xdr:graphicFrame macro="" fPublished="1">
        <xdr:nvGraphicFramePr>
          <xdr:cNvPr id="197" name="Chart 196">
            <a:extLst>
              <a:ext uri="{FF2B5EF4-FFF2-40B4-BE49-F238E27FC236}">
                <a16:creationId xmlns:a16="http://schemas.microsoft.com/office/drawing/2014/main" id="{63275BC9-498B-459D-B5B1-370688A2379D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  <xdr:sp macro="" textlink="$O$525">
        <xdr:nvSpPr>
          <xdr:cNvPr id="198" name="TextBox 197">
            <a:extLst>
              <a:ext uri="{FF2B5EF4-FFF2-40B4-BE49-F238E27FC236}">
                <a16:creationId xmlns:a16="http://schemas.microsoft.com/office/drawing/2014/main" id="{59E562FB-63EE-4B9F-AEB1-DC11C490478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771BE33B-D31A-4A01-829A-D54FCFF40CC8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412</xdr:row>
      <xdr:rowOff>83645</xdr:rowOff>
    </xdr:from>
    <xdr:to>
      <xdr:col>94</xdr:col>
      <xdr:colOff>279741</xdr:colOff>
      <xdr:row>433</xdr:row>
      <xdr:rowOff>45866</xdr:rowOff>
    </xdr:to>
    <xdr:grpSp>
      <xdr:nvGrpSpPr>
        <xdr:cNvPr id="199" name="Group 198">
          <a:extLst>
            <a:ext uri="{FF2B5EF4-FFF2-40B4-BE49-F238E27FC236}">
              <a16:creationId xmlns:a16="http://schemas.microsoft.com/office/drawing/2014/main" id="{C75F5C93-525A-4024-A555-374C41A14ED5}"/>
            </a:ext>
          </a:extLst>
        </xdr:cNvPr>
        <xdr:cNvGrpSpPr>
          <a:grpSpLocks noChangeAspect="1"/>
        </xdr:cNvGrpSpPr>
      </xdr:nvGrpSpPr>
      <xdr:grpSpPr>
        <a:xfrm>
          <a:off x="76557538" y="82379645"/>
          <a:ext cx="8410036" cy="4184971"/>
          <a:chOff x="3375772" y="49775786"/>
          <a:chExt cx="8438030" cy="4273925"/>
        </a:xfrm>
      </xdr:grpSpPr>
      <xdr:grpSp>
        <xdr:nvGrpSpPr>
          <xdr:cNvPr id="200" name="Group 199">
            <a:extLst>
              <a:ext uri="{FF2B5EF4-FFF2-40B4-BE49-F238E27FC236}">
                <a16:creationId xmlns:a16="http://schemas.microsoft.com/office/drawing/2014/main" id="{9356A3FE-3990-44AD-B5C6-AC45DB2D5594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204" name="Chart 203">
              <a:extLst>
                <a:ext uri="{FF2B5EF4-FFF2-40B4-BE49-F238E27FC236}">
                  <a16:creationId xmlns:a16="http://schemas.microsoft.com/office/drawing/2014/main" id="{0733DF3D-015D-44A8-A277-BA612E6E9D3D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3"/>
            </a:graphicData>
          </a:graphic>
        </xdr:graphicFrame>
        <xdr:sp macro="" textlink="$B$525">
          <xdr:nvSpPr>
            <xdr:cNvPr id="205" name="TextBox 204">
              <a:extLst>
                <a:ext uri="{FF2B5EF4-FFF2-40B4-BE49-F238E27FC236}">
                  <a16:creationId xmlns:a16="http://schemas.microsoft.com/office/drawing/2014/main" id="{640A9715-6A8A-4DB6-8E46-BF9A3243C395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64F2D4A-264D-4F9B-91DD-93FC54CDA84A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201" name="Group 200">
            <a:extLst>
              <a:ext uri="{FF2B5EF4-FFF2-40B4-BE49-F238E27FC236}">
                <a16:creationId xmlns:a16="http://schemas.microsoft.com/office/drawing/2014/main" id="{60A58C43-7EC2-43A1-B418-E57ADF3F0493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21">
          <xdr:nvSpPr>
            <xdr:cNvPr id="202" name="TextBox 201">
              <a:extLst>
                <a:ext uri="{FF2B5EF4-FFF2-40B4-BE49-F238E27FC236}">
                  <a16:creationId xmlns:a16="http://schemas.microsoft.com/office/drawing/2014/main" id="{448CDE76-9CF3-4B9A-BB2E-9FDAE6FC8075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05A681E-C08F-464A-862B-94A56C094908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203" name="TextBox 202">
              <a:extLst>
                <a:ext uri="{FF2B5EF4-FFF2-40B4-BE49-F238E27FC236}">
                  <a16:creationId xmlns:a16="http://schemas.microsoft.com/office/drawing/2014/main" id="{319D57F4-7C12-450B-B714-0D09C63DCC98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95</xdr:col>
      <xdr:colOff>51246</xdr:colOff>
      <xdr:row>434</xdr:row>
      <xdr:rowOff>108846</xdr:rowOff>
    </xdr:from>
    <xdr:to>
      <xdr:col>105</xdr:col>
      <xdr:colOff>300933</xdr:colOff>
      <xdr:row>455</xdr:row>
      <xdr:rowOff>160093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896F3C16-37CA-42EA-9814-D006742033D1}"/>
            </a:ext>
          </a:extLst>
        </xdr:cNvPr>
        <xdr:cNvGrpSpPr>
          <a:grpSpLocks noChangeAspect="1"/>
        </xdr:cNvGrpSpPr>
      </xdr:nvGrpSpPr>
      <xdr:grpSpPr>
        <a:xfrm>
          <a:off x="85575163" y="86828679"/>
          <a:ext cx="8610520" cy="4273997"/>
          <a:chOff x="17430750" y="53775426"/>
          <a:chExt cx="8480772" cy="4313144"/>
        </a:xfrm>
      </xdr:grpSpPr>
      <xdr:graphicFrame macro="" fPublished="1">
        <xdr:nvGraphicFramePr>
          <xdr:cNvPr id="207" name="Chart 206">
            <a:extLst>
              <a:ext uri="{FF2B5EF4-FFF2-40B4-BE49-F238E27FC236}">
                <a16:creationId xmlns:a16="http://schemas.microsoft.com/office/drawing/2014/main" id="{C5FA7D24-C861-4BA0-93C5-5C4CB3379021}"/>
              </a:ext>
            </a:extLst>
          </xdr:cNvPr>
          <xdr:cNvGraphicFramePr>
            <a:graphicFrameLocks/>
          </xdr:cNvGraphicFramePr>
        </xdr:nvGraphicFramePr>
        <xdr:xfrm>
          <a:off x="17430750" y="53775426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  <xdr:sp macro="" textlink="$O$526">
        <xdr:nvSpPr>
          <xdr:cNvPr id="208" name="TextBox 207">
            <a:extLst>
              <a:ext uri="{FF2B5EF4-FFF2-40B4-BE49-F238E27FC236}">
                <a16:creationId xmlns:a16="http://schemas.microsoft.com/office/drawing/2014/main" id="{26FC6169-B116-486B-BFDC-68E52FD0094C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A852E2B-403F-410C-BD3B-F6D228838E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absolute">
    <xdr:from>
      <xdr:col>84</xdr:col>
      <xdr:colOff>230538</xdr:colOff>
      <xdr:row>435</xdr:row>
      <xdr:rowOff>15800</xdr:rowOff>
    </xdr:from>
    <xdr:to>
      <xdr:col>94</xdr:col>
      <xdr:colOff>279741</xdr:colOff>
      <xdr:row>455</xdr:row>
      <xdr:rowOff>160093</xdr:rowOff>
    </xdr:to>
    <xdr:grpSp>
      <xdr:nvGrpSpPr>
        <xdr:cNvPr id="209" name="Group 208">
          <a:extLst>
            <a:ext uri="{FF2B5EF4-FFF2-40B4-BE49-F238E27FC236}">
              <a16:creationId xmlns:a16="http://schemas.microsoft.com/office/drawing/2014/main" id="{F5A3EFF3-1370-4019-B924-7AA728D62139}"/>
            </a:ext>
          </a:extLst>
        </xdr:cNvPr>
        <xdr:cNvGrpSpPr>
          <a:grpSpLocks noChangeAspect="1"/>
        </xdr:cNvGrpSpPr>
      </xdr:nvGrpSpPr>
      <xdr:grpSpPr>
        <a:xfrm>
          <a:off x="76557538" y="86936717"/>
          <a:ext cx="8410036" cy="4165959"/>
          <a:chOff x="3375772" y="49775786"/>
          <a:chExt cx="8438030" cy="4273925"/>
        </a:xfrm>
      </xdr:grpSpPr>
      <xdr:grpSp>
        <xdr:nvGrpSpPr>
          <xdr:cNvPr id="210" name="Group 209">
            <a:extLst>
              <a:ext uri="{FF2B5EF4-FFF2-40B4-BE49-F238E27FC236}">
                <a16:creationId xmlns:a16="http://schemas.microsoft.com/office/drawing/2014/main" id="{8F0296A2-CD9B-4FD7-A59D-650F9EE8C7F7}"/>
              </a:ext>
            </a:extLst>
          </xdr:cNvPr>
          <xdr:cNvGrpSpPr/>
        </xdr:nvGrpSpPr>
        <xdr:grpSpPr>
          <a:xfrm>
            <a:off x="3375772" y="49775786"/>
            <a:ext cx="8438030" cy="4273925"/>
            <a:chOff x="3404720" y="53738666"/>
            <a:chExt cx="8464444" cy="4313145"/>
          </a:xfrm>
        </xdr:grpSpPr>
        <xdr:graphicFrame macro="" fPublished="1">
          <xdr:nvGraphicFramePr>
            <xdr:cNvPr id="214" name="Chart 213">
              <a:extLst>
                <a:ext uri="{FF2B5EF4-FFF2-40B4-BE49-F238E27FC236}">
                  <a16:creationId xmlns:a16="http://schemas.microsoft.com/office/drawing/2014/main" id="{EACC5465-94A2-456E-B784-E27AC5665538}"/>
                </a:ext>
              </a:extLst>
            </xdr:cNvPr>
            <xdr:cNvGraphicFramePr/>
          </xdr:nvGraphicFramePr>
          <xdr:xfrm>
            <a:off x="3404720" y="53738666"/>
            <a:ext cx="8464444" cy="431314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5"/>
            </a:graphicData>
          </a:graphic>
        </xdr:graphicFrame>
        <xdr:sp macro="" textlink="$B$526">
          <xdr:nvSpPr>
            <xdr:cNvPr id="215" name="TextBox 214">
              <a:extLst>
                <a:ext uri="{FF2B5EF4-FFF2-40B4-BE49-F238E27FC236}">
                  <a16:creationId xmlns:a16="http://schemas.microsoft.com/office/drawing/2014/main" id="{8E653C2F-F0D2-44B8-BF8F-C0E351AE6CDF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564E4AD-67B8-4671-B023-CCF9B38EAC91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211" name="Group 210">
            <a:extLst>
              <a:ext uri="{FF2B5EF4-FFF2-40B4-BE49-F238E27FC236}">
                <a16:creationId xmlns:a16="http://schemas.microsoft.com/office/drawing/2014/main" id="{7EEC1752-07EC-44B8-BFA2-64D3C4446A9A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22">
          <xdr:nvSpPr>
            <xdr:cNvPr id="212" name="TextBox 211">
              <a:extLst>
                <a:ext uri="{FF2B5EF4-FFF2-40B4-BE49-F238E27FC236}">
                  <a16:creationId xmlns:a16="http://schemas.microsoft.com/office/drawing/2014/main" id="{018BF654-0449-4E1F-A87C-969A32ECB8CC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8CDA431F-523E-46AB-9EA6-D161BEB9904E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11.7</a:t>
              </a:fld>
              <a:endParaRPr lang="en-US" sz="1200"/>
            </a:p>
          </xdr:txBody>
        </xdr:sp>
        <xdr:sp macro="" textlink="$A$538">
          <xdr:nvSpPr>
            <xdr:cNvPr id="213" name="TextBox 212">
              <a:extLst>
                <a:ext uri="{FF2B5EF4-FFF2-40B4-BE49-F238E27FC236}">
                  <a16:creationId xmlns:a16="http://schemas.microsoft.com/office/drawing/2014/main" id="{61175449-83BD-42A3-8BA6-FCA3F78FBE31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31</xdr:col>
      <xdr:colOff>519372</xdr:colOff>
      <xdr:row>254</xdr:row>
      <xdr:rowOff>102969</xdr:rowOff>
    </xdr:from>
    <xdr:to>
      <xdr:col>40</xdr:col>
      <xdr:colOff>802168</xdr:colOff>
      <xdr:row>275</xdr:row>
      <xdr:rowOff>127482</xdr:rowOff>
    </xdr:to>
    <xdr:grpSp>
      <xdr:nvGrpSpPr>
        <xdr:cNvPr id="216" name="Group 215">
          <a:extLst>
            <a:ext uri="{FF2B5EF4-FFF2-40B4-BE49-F238E27FC236}">
              <a16:creationId xmlns:a16="http://schemas.microsoft.com/office/drawing/2014/main" id="{9A3C78BA-17D3-4BAA-9732-32859A847CD8}"/>
            </a:ext>
          </a:extLst>
        </xdr:cNvPr>
        <xdr:cNvGrpSpPr>
          <a:grpSpLocks noChangeAspect="1"/>
        </xdr:cNvGrpSpPr>
      </xdr:nvGrpSpPr>
      <xdr:grpSpPr>
        <a:xfrm>
          <a:off x="29126122" y="50627802"/>
          <a:ext cx="8474296" cy="4247263"/>
          <a:chOff x="17430750" y="53775429"/>
          <a:chExt cx="8480772" cy="4313144"/>
        </a:xfrm>
      </xdr:grpSpPr>
      <xdr:graphicFrame macro="" fPublished="1">
        <xdr:nvGraphicFramePr>
          <xdr:cNvPr id="217" name="Chart 216">
            <a:extLst>
              <a:ext uri="{FF2B5EF4-FFF2-40B4-BE49-F238E27FC236}">
                <a16:creationId xmlns:a16="http://schemas.microsoft.com/office/drawing/2014/main" id="{5CDC0489-43FD-4513-A410-A48709E2BA91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6"/>
          </a:graphicData>
        </a:graphic>
      </xdr:graphicFrame>
      <xdr:sp macro="" textlink="$O$518">
        <xdr:nvSpPr>
          <xdr:cNvPr id="218" name="TextBox 217">
            <a:extLst>
              <a:ext uri="{FF2B5EF4-FFF2-40B4-BE49-F238E27FC236}">
                <a16:creationId xmlns:a16="http://schemas.microsoft.com/office/drawing/2014/main" id="{E68F1633-3BD2-4390-A3B1-3A104D86B059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21</xdr:col>
      <xdr:colOff>513637</xdr:colOff>
      <xdr:row>254</xdr:row>
      <xdr:rowOff>102969</xdr:rowOff>
    </xdr:from>
    <xdr:to>
      <xdr:col>30</xdr:col>
      <xdr:colOff>794161</xdr:colOff>
      <xdr:row>275</xdr:row>
      <xdr:rowOff>184721</xdr:rowOff>
    </xdr:to>
    <xdr:grpSp>
      <xdr:nvGrpSpPr>
        <xdr:cNvPr id="219" name="Group 218">
          <a:extLst>
            <a:ext uri="{FF2B5EF4-FFF2-40B4-BE49-F238E27FC236}">
              <a16:creationId xmlns:a16="http://schemas.microsoft.com/office/drawing/2014/main" id="{A53DC36E-33D9-4F55-9220-C8E9D1968A5F}"/>
            </a:ext>
          </a:extLst>
        </xdr:cNvPr>
        <xdr:cNvGrpSpPr>
          <a:grpSpLocks noChangeAspect="1"/>
        </xdr:cNvGrpSpPr>
      </xdr:nvGrpSpPr>
      <xdr:grpSpPr>
        <a:xfrm>
          <a:off x="20018720" y="50627802"/>
          <a:ext cx="8472024" cy="4304502"/>
          <a:chOff x="3375772" y="49775781"/>
          <a:chExt cx="8438030" cy="4273924"/>
        </a:xfrm>
      </xdr:grpSpPr>
      <xdr:grpSp>
        <xdr:nvGrpSpPr>
          <xdr:cNvPr id="220" name="Group 219">
            <a:extLst>
              <a:ext uri="{FF2B5EF4-FFF2-40B4-BE49-F238E27FC236}">
                <a16:creationId xmlns:a16="http://schemas.microsoft.com/office/drawing/2014/main" id="{7408826E-3866-40D4-B149-28E68228D8E2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224" name="Chart 223">
              <a:extLst>
                <a:ext uri="{FF2B5EF4-FFF2-40B4-BE49-F238E27FC236}">
                  <a16:creationId xmlns:a16="http://schemas.microsoft.com/office/drawing/2014/main" id="{B7E4978C-AD1C-4D27-B10D-FA5CF1BE68B0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7"/>
            </a:graphicData>
          </a:graphic>
        </xdr:graphicFrame>
        <xdr:sp macro="" textlink="$B$518">
          <xdr:nvSpPr>
            <xdr:cNvPr id="225" name="TextBox 224">
              <a:extLst>
                <a:ext uri="{FF2B5EF4-FFF2-40B4-BE49-F238E27FC236}">
                  <a16:creationId xmlns:a16="http://schemas.microsoft.com/office/drawing/2014/main" id="{97D2A6BA-E5BE-4370-A123-8627DC01D8AD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221" name="Group 220">
            <a:extLst>
              <a:ext uri="{FF2B5EF4-FFF2-40B4-BE49-F238E27FC236}">
                <a16:creationId xmlns:a16="http://schemas.microsoft.com/office/drawing/2014/main" id="{A48B9F9C-E1FB-4889-B442-C5DC0BC2A04D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222" name="TextBox 221">
              <a:extLst>
                <a:ext uri="{FF2B5EF4-FFF2-40B4-BE49-F238E27FC236}">
                  <a16:creationId xmlns:a16="http://schemas.microsoft.com/office/drawing/2014/main" id="{3E9D9FB5-343B-48C3-BE7F-ED5A31671FA7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13.9</a:t>
              </a:fld>
              <a:endParaRPr lang="en-US" sz="1200"/>
            </a:p>
          </xdr:txBody>
        </xdr:sp>
        <xdr:sp macro="" textlink="$A$538">
          <xdr:nvSpPr>
            <xdr:cNvPr id="223" name="TextBox 222">
              <a:extLst>
                <a:ext uri="{FF2B5EF4-FFF2-40B4-BE49-F238E27FC236}">
                  <a16:creationId xmlns:a16="http://schemas.microsoft.com/office/drawing/2014/main" id="{A41B9D4A-588A-4990-B89B-0C1B43D5EEC9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31</xdr:col>
      <xdr:colOff>519372</xdr:colOff>
      <xdr:row>277</xdr:row>
      <xdr:rowOff>7472</xdr:rowOff>
    </xdr:from>
    <xdr:to>
      <xdr:col>40</xdr:col>
      <xdr:colOff>802168</xdr:colOff>
      <xdr:row>298</xdr:row>
      <xdr:rowOff>43890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F8974F9E-E1D3-4B03-97D6-119FE3F8EA9B}"/>
            </a:ext>
          </a:extLst>
        </xdr:cNvPr>
        <xdr:cNvGrpSpPr>
          <a:grpSpLocks noChangeAspect="1"/>
        </xdr:cNvGrpSpPr>
      </xdr:nvGrpSpPr>
      <xdr:grpSpPr>
        <a:xfrm>
          <a:off x="29126122" y="55157222"/>
          <a:ext cx="8474296" cy="4259168"/>
          <a:chOff x="17430750" y="53775429"/>
          <a:chExt cx="8480772" cy="4313144"/>
        </a:xfrm>
      </xdr:grpSpPr>
      <xdr:graphicFrame macro="" fPublished="1">
        <xdr:nvGraphicFramePr>
          <xdr:cNvPr id="227" name="Chart 226">
            <a:extLst>
              <a:ext uri="{FF2B5EF4-FFF2-40B4-BE49-F238E27FC236}">
                <a16:creationId xmlns:a16="http://schemas.microsoft.com/office/drawing/2014/main" id="{B740978A-E3B9-48FB-B78F-510909987D6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8"/>
          </a:graphicData>
        </a:graphic>
      </xdr:graphicFrame>
      <xdr:sp macro="" textlink="$O$519">
        <xdr:nvSpPr>
          <xdr:cNvPr id="228" name="TextBox 227">
            <a:extLst>
              <a:ext uri="{FF2B5EF4-FFF2-40B4-BE49-F238E27FC236}">
                <a16:creationId xmlns:a16="http://schemas.microsoft.com/office/drawing/2014/main" id="{C2B5CB6F-243F-4323-9EDF-2D9D24451270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299</xdr:row>
      <xdr:rowOff>114380</xdr:rowOff>
    </xdr:from>
    <xdr:to>
      <xdr:col>40</xdr:col>
      <xdr:colOff>802168</xdr:colOff>
      <xdr:row>320</xdr:row>
      <xdr:rowOff>153700</xdr:rowOff>
    </xdr:to>
    <xdr:grpSp>
      <xdr:nvGrpSpPr>
        <xdr:cNvPr id="229" name="Group 228">
          <a:extLst>
            <a:ext uri="{FF2B5EF4-FFF2-40B4-BE49-F238E27FC236}">
              <a16:creationId xmlns:a16="http://schemas.microsoft.com/office/drawing/2014/main" id="{4EA02010-35D4-4E41-A1BC-242FCB8A03A3}"/>
            </a:ext>
          </a:extLst>
        </xdr:cNvPr>
        <xdr:cNvGrpSpPr>
          <a:grpSpLocks noChangeAspect="1"/>
        </xdr:cNvGrpSpPr>
      </xdr:nvGrpSpPr>
      <xdr:grpSpPr>
        <a:xfrm>
          <a:off x="29126122" y="59687963"/>
          <a:ext cx="8474296" cy="4262070"/>
          <a:chOff x="17430750" y="53775429"/>
          <a:chExt cx="8480772" cy="4313144"/>
        </a:xfrm>
      </xdr:grpSpPr>
      <xdr:graphicFrame macro="" fPublished="1">
        <xdr:nvGraphicFramePr>
          <xdr:cNvPr id="230" name="Chart 229">
            <a:extLst>
              <a:ext uri="{FF2B5EF4-FFF2-40B4-BE49-F238E27FC236}">
                <a16:creationId xmlns:a16="http://schemas.microsoft.com/office/drawing/2014/main" id="{2374B4DF-6EB9-4A47-A05D-7343234E53E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9"/>
          </a:graphicData>
        </a:graphic>
      </xdr:graphicFrame>
      <xdr:sp macro="" textlink="$O$520">
        <xdr:nvSpPr>
          <xdr:cNvPr id="231" name="TextBox 230">
            <a:extLst>
              <a:ext uri="{FF2B5EF4-FFF2-40B4-BE49-F238E27FC236}">
                <a16:creationId xmlns:a16="http://schemas.microsoft.com/office/drawing/2014/main" id="{E4AABFEB-687A-4B98-8D36-0AD7BDABC1D0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322</xdr:row>
      <xdr:rowOff>33690</xdr:rowOff>
    </xdr:from>
    <xdr:to>
      <xdr:col>40</xdr:col>
      <xdr:colOff>802168</xdr:colOff>
      <xdr:row>343</xdr:row>
      <xdr:rowOff>41641</xdr:rowOff>
    </xdr:to>
    <xdr:grpSp>
      <xdr:nvGrpSpPr>
        <xdr:cNvPr id="232" name="Group 231">
          <a:extLst>
            <a:ext uri="{FF2B5EF4-FFF2-40B4-BE49-F238E27FC236}">
              <a16:creationId xmlns:a16="http://schemas.microsoft.com/office/drawing/2014/main" id="{21B48D6C-5EED-43E8-A12D-915AC2F8F1A4}"/>
            </a:ext>
          </a:extLst>
        </xdr:cNvPr>
        <xdr:cNvGrpSpPr>
          <a:grpSpLocks noChangeAspect="1"/>
        </xdr:cNvGrpSpPr>
      </xdr:nvGrpSpPr>
      <xdr:grpSpPr>
        <a:xfrm>
          <a:off x="29126122" y="64232190"/>
          <a:ext cx="8474296" cy="4230701"/>
          <a:chOff x="17430750" y="53775429"/>
          <a:chExt cx="8480772" cy="4313144"/>
        </a:xfrm>
      </xdr:grpSpPr>
      <xdr:graphicFrame macro="" fPublished="1">
        <xdr:nvGraphicFramePr>
          <xdr:cNvPr id="233" name="Chart 232">
            <a:extLst>
              <a:ext uri="{FF2B5EF4-FFF2-40B4-BE49-F238E27FC236}">
                <a16:creationId xmlns:a16="http://schemas.microsoft.com/office/drawing/2014/main" id="{F3E06304-ECB7-468A-BEEF-C3EACA454E58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0"/>
          </a:graphicData>
        </a:graphic>
      </xdr:graphicFrame>
      <xdr:sp macro="" textlink="$O$521">
        <xdr:nvSpPr>
          <xdr:cNvPr id="234" name="TextBox 233">
            <a:extLst>
              <a:ext uri="{FF2B5EF4-FFF2-40B4-BE49-F238E27FC236}">
                <a16:creationId xmlns:a16="http://schemas.microsoft.com/office/drawing/2014/main" id="{1BB39191-1C15-42E0-9FFB-24E30A8A992E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344</xdr:row>
      <xdr:rowOff>112131</xdr:rowOff>
    </xdr:from>
    <xdr:to>
      <xdr:col>40</xdr:col>
      <xdr:colOff>802168</xdr:colOff>
      <xdr:row>365</xdr:row>
      <xdr:rowOff>146149</xdr:rowOff>
    </xdr:to>
    <xdr:grpSp>
      <xdr:nvGrpSpPr>
        <xdr:cNvPr id="235" name="Group 234">
          <a:extLst>
            <a:ext uri="{FF2B5EF4-FFF2-40B4-BE49-F238E27FC236}">
              <a16:creationId xmlns:a16="http://schemas.microsoft.com/office/drawing/2014/main" id="{1DD6DFBD-7938-457F-89FC-55DBFB617E35}"/>
            </a:ext>
          </a:extLst>
        </xdr:cNvPr>
        <xdr:cNvGrpSpPr>
          <a:grpSpLocks noChangeAspect="1"/>
        </xdr:cNvGrpSpPr>
      </xdr:nvGrpSpPr>
      <xdr:grpSpPr>
        <a:xfrm>
          <a:off x="29126122" y="68734464"/>
          <a:ext cx="8474296" cy="4256768"/>
          <a:chOff x="17430750" y="53775429"/>
          <a:chExt cx="8480772" cy="4313144"/>
        </a:xfrm>
      </xdr:grpSpPr>
      <xdr:graphicFrame macro="" fPublished="1">
        <xdr:nvGraphicFramePr>
          <xdr:cNvPr id="236" name="Chart 235">
            <a:extLst>
              <a:ext uri="{FF2B5EF4-FFF2-40B4-BE49-F238E27FC236}">
                <a16:creationId xmlns:a16="http://schemas.microsoft.com/office/drawing/2014/main" id="{B97C8E21-E7E2-441F-9B1A-15469B2FF309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1"/>
          </a:graphicData>
        </a:graphic>
      </xdr:graphicFrame>
      <xdr:sp macro="" textlink="$O$522">
        <xdr:nvSpPr>
          <xdr:cNvPr id="237" name="TextBox 236">
            <a:extLst>
              <a:ext uri="{FF2B5EF4-FFF2-40B4-BE49-F238E27FC236}">
                <a16:creationId xmlns:a16="http://schemas.microsoft.com/office/drawing/2014/main" id="{0BD2C132-8AA3-464A-A139-806A316E4697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367</xdr:row>
      <xdr:rowOff>26139</xdr:rowOff>
    </xdr:from>
    <xdr:to>
      <xdr:col>40</xdr:col>
      <xdr:colOff>802168</xdr:colOff>
      <xdr:row>388</xdr:row>
      <xdr:rowOff>67861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BAE8DFDD-9CBF-4094-899D-549742FFBD8E}"/>
            </a:ext>
          </a:extLst>
        </xdr:cNvPr>
        <xdr:cNvGrpSpPr>
          <a:grpSpLocks noChangeAspect="1"/>
        </xdr:cNvGrpSpPr>
      </xdr:nvGrpSpPr>
      <xdr:grpSpPr>
        <a:xfrm>
          <a:off x="29126122" y="73273389"/>
          <a:ext cx="8474296" cy="4264472"/>
          <a:chOff x="17430750" y="53775429"/>
          <a:chExt cx="8480772" cy="4313144"/>
        </a:xfrm>
      </xdr:grpSpPr>
      <xdr:graphicFrame macro="" fPublished="1">
        <xdr:nvGraphicFramePr>
          <xdr:cNvPr id="239" name="Chart 238">
            <a:extLst>
              <a:ext uri="{FF2B5EF4-FFF2-40B4-BE49-F238E27FC236}">
                <a16:creationId xmlns:a16="http://schemas.microsoft.com/office/drawing/2014/main" id="{FA3F67B9-B949-4AEE-918C-362F142FCDFB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2"/>
          </a:graphicData>
        </a:graphic>
      </xdr:graphicFrame>
      <xdr:sp macro="" textlink="$O$523">
        <xdr:nvSpPr>
          <xdr:cNvPr id="240" name="TextBox 239">
            <a:extLst>
              <a:ext uri="{FF2B5EF4-FFF2-40B4-BE49-F238E27FC236}">
                <a16:creationId xmlns:a16="http://schemas.microsoft.com/office/drawing/2014/main" id="{F04DA8C1-C2EF-4248-A7A7-AE913EB89D2F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389</xdr:row>
      <xdr:rowOff>138351</xdr:rowOff>
    </xdr:from>
    <xdr:to>
      <xdr:col>40</xdr:col>
      <xdr:colOff>802168</xdr:colOff>
      <xdr:row>410</xdr:row>
      <xdr:rowOff>159909</xdr:rowOff>
    </xdr:to>
    <xdr:grpSp>
      <xdr:nvGrpSpPr>
        <xdr:cNvPr id="241" name="Group 240">
          <a:extLst>
            <a:ext uri="{FF2B5EF4-FFF2-40B4-BE49-F238E27FC236}">
              <a16:creationId xmlns:a16="http://schemas.microsoft.com/office/drawing/2014/main" id="{19296D94-1964-49C5-8AD4-D81455A67D37}"/>
            </a:ext>
          </a:extLst>
        </xdr:cNvPr>
        <xdr:cNvGrpSpPr>
          <a:grpSpLocks noChangeAspect="1"/>
        </xdr:cNvGrpSpPr>
      </xdr:nvGrpSpPr>
      <xdr:grpSpPr>
        <a:xfrm>
          <a:off x="29126122" y="77809434"/>
          <a:ext cx="8474296" cy="4244308"/>
          <a:chOff x="17430750" y="53775429"/>
          <a:chExt cx="8480772" cy="4313144"/>
        </a:xfrm>
      </xdr:grpSpPr>
      <xdr:graphicFrame macro="" fPublished="1">
        <xdr:nvGraphicFramePr>
          <xdr:cNvPr id="242" name="Chart 241">
            <a:extLst>
              <a:ext uri="{FF2B5EF4-FFF2-40B4-BE49-F238E27FC236}">
                <a16:creationId xmlns:a16="http://schemas.microsoft.com/office/drawing/2014/main" id="{DFB02851-8DCB-44E0-88B1-4331D1BB19BB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3"/>
          </a:graphicData>
        </a:graphic>
      </xdr:graphicFrame>
      <xdr:sp macro="" textlink="$O$524">
        <xdr:nvSpPr>
          <xdr:cNvPr id="243" name="TextBox 242">
            <a:extLst>
              <a:ext uri="{FF2B5EF4-FFF2-40B4-BE49-F238E27FC236}">
                <a16:creationId xmlns:a16="http://schemas.microsoft.com/office/drawing/2014/main" id="{E5EBCDF4-CB82-4CB9-857A-B412397F47F5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412</xdr:row>
      <xdr:rowOff>39899</xdr:rowOff>
    </xdr:from>
    <xdr:to>
      <xdr:col>40</xdr:col>
      <xdr:colOff>802168</xdr:colOff>
      <xdr:row>433</xdr:row>
      <xdr:rowOff>76319</xdr:rowOff>
    </xdr:to>
    <xdr:grpSp>
      <xdr:nvGrpSpPr>
        <xdr:cNvPr id="244" name="Group 243">
          <a:extLst>
            <a:ext uri="{FF2B5EF4-FFF2-40B4-BE49-F238E27FC236}">
              <a16:creationId xmlns:a16="http://schemas.microsoft.com/office/drawing/2014/main" id="{E6F30650-CD6A-45CA-B6D6-24787A8C4075}"/>
            </a:ext>
          </a:extLst>
        </xdr:cNvPr>
        <xdr:cNvGrpSpPr>
          <a:grpSpLocks noChangeAspect="1"/>
        </xdr:cNvGrpSpPr>
      </xdr:nvGrpSpPr>
      <xdr:grpSpPr>
        <a:xfrm>
          <a:off x="29126122" y="82335899"/>
          <a:ext cx="8474296" cy="4259170"/>
          <a:chOff x="17430750" y="53775429"/>
          <a:chExt cx="8480772" cy="4313144"/>
        </a:xfrm>
      </xdr:grpSpPr>
      <xdr:graphicFrame macro="" fPublished="1">
        <xdr:nvGraphicFramePr>
          <xdr:cNvPr id="245" name="Chart 244">
            <a:extLst>
              <a:ext uri="{FF2B5EF4-FFF2-40B4-BE49-F238E27FC236}">
                <a16:creationId xmlns:a16="http://schemas.microsoft.com/office/drawing/2014/main" id="{ED215234-9D7B-499F-8C70-536C469CE9C0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4"/>
          </a:graphicData>
        </a:graphic>
      </xdr:graphicFrame>
      <xdr:sp macro="" textlink="$O$525">
        <xdr:nvSpPr>
          <xdr:cNvPr id="246" name="TextBox 245">
            <a:extLst>
              <a:ext uri="{FF2B5EF4-FFF2-40B4-BE49-F238E27FC236}">
                <a16:creationId xmlns:a16="http://schemas.microsoft.com/office/drawing/2014/main" id="{53F7E002-1F5B-4808-B8CD-4961F82356E1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31</xdr:col>
      <xdr:colOff>519372</xdr:colOff>
      <xdr:row>434</xdr:row>
      <xdr:rowOff>146806</xdr:rowOff>
    </xdr:from>
    <xdr:to>
      <xdr:col>40</xdr:col>
      <xdr:colOff>802168</xdr:colOff>
      <xdr:row>455</xdr:row>
      <xdr:rowOff>160093</xdr:rowOff>
    </xdr:to>
    <xdr:grpSp>
      <xdr:nvGrpSpPr>
        <xdr:cNvPr id="247" name="Group 246">
          <a:extLst>
            <a:ext uri="{FF2B5EF4-FFF2-40B4-BE49-F238E27FC236}">
              <a16:creationId xmlns:a16="http://schemas.microsoft.com/office/drawing/2014/main" id="{D99F2162-272B-4798-A4B0-F4E5FDA645BD}"/>
            </a:ext>
          </a:extLst>
        </xdr:cNvPr>
        <xdr:cNvGrpSpPr>
          <a:grpSpLocks noChangeAspect="1"/>
        </xdr:cNvGrpSpPr>
      </xdr:nvGrpSpPr>
      <xdr:grpSpPr>
        <a:xfrm>
          <a:off x="29126122" y="86866639"/>
          <a:ext cx="8474296" cy="4236037"/>
          <a:chOff x="17430750" y="53775429"/>
          <a:chExt cx="8480772" cy="4313144"/>
        </a:xfrm>
      </xdr:grpSpPr>
      <xdr:graphicFrame macro="" fPublished="1">
        <xdr:nvGraphicFramePr>
          <xdr:cNvPr id="248" name="Chart 247">
            <a:extLst>
              <a:ext uri="{FF2B5EF4-FFF2-40B4-BE49-F238E27FC236}">
                <a16:creationId xmlns:a16="http://schemas.microsoft.com/office/drawing/2014/main" id="{3FE489C8-2E8C-43EB-A588-5A161B660D4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5"/>
          </a:graphicData>
        </a:graphic>
      </xdr:graphicFrame>
      <xdr:sp macro="" textlink="$O$526">
        <xdr:nvSpPr>
          <xdr:cNvPr id="249" name="TextBox 248">
            <a:extLst>
              <a:ext uri="{FF2B5EF4-FFF2-40B4-BE49-F238E27FC236}">
                <a16:creationId xmlns:a16="http://schemas.microsoft.com/office/drawing/2014/main" id="{A61AE222-2B84-4719-8998-F63A592075B0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21</xdr:col>
      <xdr:colOff>513637</xdr:colOff>
      <xdr:row>277</xdr:row>
      <xdr:rowOff>30644</xdr:rowOff>
    </xdr:from>
    <xdr:to>
      <xdr:col>30</xdr:col>
      <xdr:colOff>794161</xdr:colOff>
      <xdr:row>298</xdr:row>
      <xdr:rowOff>79004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D9777FA9-0079-4391-BBB2-53EAFB1B732B}"/>
            </a:ext>
          </a:extLst>
        </xdr:cNvPr>
        <xdr:cNvGrpSpPr>
          <a:grpSpLocks noChangeAspect="1"/>
        </xdr:cNvGrpSpPr>
      </xdr:nvGrpSpPr>
      <xdr:grpSpPr>
        <a:xfrm>
          <a:off x="20018720" y="55180394"/>
          <a:ext cx="8472024" cy="4271110"/>
          <a:chOff x="3375772" y="54724836"/>
          <a:chExt cx="8438030" cy="4245400"/>
        </a:xfrm>
      </xdr:grpSpPr>
      <xdr:grpSp>
        <xdr:nvGrpSpPr>
          <xdr:cNvPr id="251" name="Group 250">
            <a:extLst>
              <a:ext uri="{FF2B5EF4-FFF2-40B4-BE49-F238E27FC236}">
                <a16:creationId xmlns:a16="http://schemas.microsoft.com/office/drawing/2014/main" id="{149CA790-7E67-442B-8E9D-284295C7C1C0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255" name="Chart 254">
              <a:extLst>
                <a:ext uri="{FF2B5EF4-FFF2-40B4-BE49-F238E27FC236}">
                  <a16:creationId xmlns:a16="http://schemas.microsoft.com/office/drawing/2014/main" id="{BF71BC93-EAEA-4734-846B-0F7A814D12FA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6"/>
            </a:graphicData>
          </a:graphic>
        </xdr:graphicFrame>
        <xdr:sp macro="" textlink="$B$519">
          <xdr:nvSpPr>
            <xdr:cNvPr id="256" name="TextBox 255">
              <a:extLst>
                <a:ext uri="{FF2B5EF4-FFF2-40B4-BE49-F238E27FC236}">
                  <a16:creationId xmlns:a16="http://schemas.microsoft.com/office/drawing/2014/main" id="{788E5DF1-EC11-4500-843C-9AFBD441C943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252" name="Group 251">
            <a:extLst>
              <a:ext uri="{FF2B5EF4-FFF2-40B4-BE49-F238E27FC236}">
                <a16:creationId xmlns:a16="http://schemas.microsoft.com/office/drawing/2014/main" id="{086A0CF5-BD8F-4090-A34F-AD01ABD1BC08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253" name="TextBox 252">
              <a:extLst>
                <a:ext uri="{FF2B5EF4-FFF2-40B4-BE49-F238E27FC236}">
                  <a16:creationId xmlns:a16="http://schemas.microsoft.com/office/drawing/2014/main" id="{A0D6337E-588C-4A59-B48B-87DDDEF6B8B9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254" name="TextBox 253">
              <a:extLst>
                <a:ext uri="{FF2B5EF4-FFF2-40B4-BE49-F238E27FC236}">
                  <a16:creationId xmlns:a16="http://schemas.microsoft.com/office/drawing/2014/main" id="{9E465169-6B38-4A1E-B518-20CAA6C5910E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21</xdr:col>
      <xdr:colOff>513637</xdr:colOff>
      <xdr:row>299</xdr:row>
      <xdr:rowOff>115427</xdr:rowOff>
    </xdr:from>
    <xdr:to>
      <xdr:col>30</xdr:col>
      <xdr:colOff>796883</xdr:colOff>
      <xdr:row>320</xdr:row>
      <xdr:rowOff>166255</xdr:rowOff>
    </xdr:to>
    <xdr:grpSp>
      <xdr:nvGrpSpPr>
        <xdr:cNvPr id="257" name="Group 256">
          <a:extLst>
            <a:ext uri="{FF2B5EF4-FFF2-40B4-BE49-F238E27FC236}">
              <a16:creationId xmlns:a16="http://schemas.microsoft.com/office/drawing/2014/main" id="{C558609C-621C-4FDE-9A5B-6FC6806189D9}"/>
            </a:ext>
          </a:extLst>
        </xdr:cNvPr>
        <xdr:cNvGrpSpPr>
          <a:grpSpLocks noChangeAspect="1"/>
        </xdr:cNvGrpSpPr>
      </xdr:nvGrpSpPr>
      <xdr:grpSpPr>
        <a:xfrm>
          <a:off x="20018720" y="59689010"/>
          <a:ext cx="8474746" cy="4273578"/>
          <a:chOff x="3381375" y="59560763"/>
          <a:chExt cx="8419540" cy="4227419"/>
        </a:xfrm>
      </xdr:grpSpPr>
      <xdr:grpSp>
        <xdr:nvGrpSpPr>
          <xdr:cNvPr id="258" name="Group 257">
            <a:extLst>
              <a:ext uri="{FF2B5EF4-FFF2-40B4-BE49-F238E27FC236}">
                <a16:creationId xmlns:a16="http://schemas.microsoft.com/office/drawing/2014/main" id="{0D79EEB3-E629-47D6-B901-6E8AA37871DC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262" name="Chart 261">
              <a:extLst>
                <a:ext uri="{FF2B5EF4-FFF2-40B4-BE49-F238E27FC236}">
                  <a16:creationId xmlns:a16="http://schemas.microsoft.com/office/drawing/2014/main" id="{23701BC5-4678-4D27-A61C-149B63AB002C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7"/>
            </a:graphicData>
          </a:graphic>
        </xdr:graphicFrame>
        <xdr:sp macro="" textlink="$B$520">
          <xdr:nvSpPr>
            <xdr:cNvPr id="263" name="TextBox 262">
              <a:extLst>
                <a:ext uri="{FF2B5EF4-FFF2-40B4-BE49-F238E27FC236}">
                  <a16:creationId xmlns:a16="http://schemas.microsoft.com/office/drawing/2014/main" id="{8C2040F7-E768-4180-A99D-39EBFE5534C1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259" name="Group 258">
            <a:extLst>
              <a:ext uri="{FF2B5EF4-FFF2-40B4-BE49-F238E27FC236}">
                <a16:creationId xmlns:a16="http://schemas.microsoft.com/office/drawing/2014/main" id="{D9E83F50-4523-4AEB-B122-585C38E6879C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260" name="TextBox 259">
              <a:extLst>
                <a:ext uri="{FF2B5EF4-FFF2-40B4-BE49-F238E27FC236}">
                  <a16:creationId xmlns:a16="http://schemas.microsoft.com/office/drawing/2014/main" id="{7CDFE93F-0D5E-4471-92D8-851AC90863E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261" name="TextBox 260">
              <a:extLst>
                <a:ext uri="{FF2B5EF4-FFF2-40B4-BE49-F238E27FC236}">
                  <a16:creationId xmlns:a16="http://schemas.microsoft.com/office/drawing/2014/main" id="{9CEE2D9C-5661-47B7-8667-23C9E78521C2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322</xdr:row>
      <xdr:rowOff>12178</xdr:rowOff>
    </xdr:from>
    <xdr:to>
      <xdr:col>30</xdr:col>
      <xdr:colOff>794161</xdr:colOff>
      <xdr:row>343</xdr:row>
      <xdr:rowOff>45143</xdr:rowOff>
    </xdr:to>
    <xdr:grpSp>
      <xdr:nvGrpSpPr>
        <xdr:cNvPr id="264" name="Group 263">
          <a:extLst>
            <a:ext uri="{FF2B5EF4-FFF2-40B4-BE49-F238E27FC236}">
              <a16:creationId xmlns:a16="http://schemas.microsoft.com/office/drawing/2014/main" id="{56362FCB-01BF-45D0-B0CD-EBDA7A121F42}"/>
            </a:ext>
          </a:extLst>
        </xdr:cNvPr>
        <xdr:cNvGrpSpPr>
          <a:grpSpLocks noChangeAspect="1"/>
        </xdr:cNvGrpSpPr>
      </xdr:nvGrpSpPr>
      <xdr:grpSpPr>
        <a:xfrm>
          <a:off x="20018720" y="64210678"/>
          <a:ext cx="8472024" cy="4255715"/>
          <a:chOff x="3375772" y="64594422"/>
          <a:chExt cx="8438030" cy="4262718"/>
        </a:xfrm>
      </xdr:grpSpPr>
      <xdr:grpSp>
        <xdr:nvGrpSpPr>
          <xdr:cNvPr id="265" name="Group 264">
            <a:extLst>
              <a:ext uri="{FF2B5EF4-FFF2-40B4-BE49-F238E27FC236}">
                <a16:creationId xmlns:a16="http://schemas.microsoft.com/office/drawing/2014/main" id="{708DCD18-EB87-473F-B90C-34B614B71369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269" name="Chart 268">
              <a:extLst>
                <a:ext uri="{FF2B5EF4-FFF2-40B4-BE49-F238E27FC236}">
                  <a16:creationId xmlns:a16="http://schemas.microsoft.com/office/drawing/2014/main" id="{E4D8F238-573D-4057-9B48-AEBD1744A9D3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8"/>
            </a:graphicData>
          </a:graphic>
        </xdr:graphicFrame>
        <xdr:sp macro="" textlink="$B$521">
          <xdr:nvSpPr>
            <xdr:cNvPr id="270" name="TextBox 269">
              <a:extLst>
                <a:ext uri="{FF2B5EF4-FFF2-40B4-BE49-F238E27FC236}">
                  <a16:creationId xmlns:a16="http://schemas.microsoft.com/office/drawing/2014/main" id="{A92E8505-9348-4548-8629-037027127A5C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266" name="Group 265">
            <a:extLst>
              <a:ext uri="{FF2B5EF4-FFF2-40B4-BE49-F238E27FC236}">
                <a16:creationId xmlns:a16="http://schemas.microsoft.com/office/drawing/2014/main" id="{020A89C0-F124-4406-BA06-AEE691C3FB9E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267" name="TextBox 266">
              <a:extLst>
                <a:ext uri="{FF2B5EF4-FFF2-40B4-BE49-F238E27FC236}">
                  <a16:creationId xmlns:a16="http://schemas.microsoft.com/office/drawing/2014/main" id="{55FC8C45-3E9A-40DF-8467-B9E03C09843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268" name="TextBox 267">
              <a:extLst>
                <a:ext uri="{FF2B5EF4-FFF2-40B4-BE49-F238E27FC236}">
                  <a16:creationId xmlns:a16="http://schemas.microsoft.com/office/drawing/2014/main" id="{09A16043-10EE-497C-8B5A-83BB28309953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344</xdr:row>
      <xdr:rowOff>81566</xdr:rowOff>
    </xdr:from>
    <xdr:to>
      <xdr:col>30</xdr:col>
      <xdr:colOff>794161</xdr:colOff>
      <xdr:row>365</xdr:row>
      <xdr:rowOff>151406</xdr:rowOff>
    </xdr:to>
    <xdr:grpSp>
      <xdr:nvGrpSpPr>
        <xdr:cNvPr id="271" name="Group 270">
          <a:extLst>
            <a:ext uri="{FF2B5EF4-FFF2-40B4-BE49-F238E27FC236}">
              <a16:creationId xmlns:a16="http://schemas.microsoft.com/office/drawing/2014/main" id="{C1E280BF-04B0-4225-A948-563B7F6AE817}"/>
            </a:ext>
          </a:extLst>
        </xdr:cNvPr>
        <xdr:cNvGrpSpPr>
          <a:grpSpLocks noChangeAspect="1"/>
        </xdr:cNvGrpSpPr>
      </xdr:nvGrpSpPr>
      <xdr:grpSpPr>
        <a:xfrm>
          <a:off x="20018720" y="68703899"/>
          <a:ext cx="8472024" cy="4292590"/>
          <a:chOff x="3375772" y="69532272"/>
          <a:chExt cx="8438030" cy="4262717"/>
        </a:xfrm>
      </xdr:grpSpPr>
      <xdr:grpSp>
        <xdr:nvGrpSpPr>
          <xdr:cNvPr id="272" name="Group 271">
            <a:extLst>
              <a:ext uri="{FF2B5EF4-FFF2-40B4-BE49-F238E27FC236}">
                <a16:creationId xmlns:a16="http://schemas.microsoft.com/office/drawing/2014/main" id="{40B1E528-EC63-483D-9D88-606973AE50AC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276" name="Chart 275">
              <a:extLst>
                <a:ext uri="{FF2B5EF4-FFF2-40B4-BE49-F238E27FC236}">
                  <a16:creationId xmlns:a16="http://schemas.microsoft.com/office/drawing/2014/main" id="{BCFD2370-6E46-4382-B67E-A434F6467A8C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9"/>
            </a:graphicData>
          </a:graphic>
        </xdr:graphicFrame>
        <xdr:sp macro="" textlink="$B$522">
          <xdr:nvSpPr>
            <xdr:cNvPr id="277" name="TextBox 276">
              <a:extLst>
                <a:ext uri="{FF2B5EF4-FFF2-40B4-BE49-F238E27FC236}">
                  <a16:creationId xmlns:a16="http://schemas.microsoft.com/office/drawing/2014/main" id="{A1DFEDCA-A054-4AC2-8FB8-8556C5C8B1BF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273" name="Group 272">
            <a:extLst>
              <a:ext uri="{FF2B5EF4-FFF2-40B4-BE49-F238E27FC236}">
                <a16:creationId xmlns:a16="http://schemas.microsoft.com/office/drawing/2014/main" id="{09B3B2B1-6C48-4A60-911A-B3F7C188BE2D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274" name="TextBox 273">
              <a:extLst>
                <a:ext uri="{FF2B5EF4-FFF2-40B4-BE49-F238E27FC236}">
                  <a16:creationId xmlns:a16="http://schemas.microsoft.com/office/drawing/2014/main" id="{1EF4862E-0EB3-496F-BA8A-071CB24DBD8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275" name="TextBox 274">
              <a:extLst>
                <a:ext uri="{FF2B5EF4-FFF2-40B4-BE49-F238E27FC236}">
                  <a16:creationId xmlns:a16="http://schemas.microsoft.com/office/drawing/2014/main" id="{CAA039B1-FED8-4D9F-85DC-B24621C4370F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21</xdr:col>
      <xdr:colOff>513637</xdr:colOff>
      <xdr:row>366</xdr:row>
      <xdr:rowOff>187829</xdr:rowOff>
    </xdr:from>
    <xdr:to>
      <xdr:col>30</xdr:col>
      <xdr:colOff>796883</xdr:colOff>
      <xdr:row>388</xdr:row>
      <xdr:rowOff>48156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E3C453C2-3FF9-45E2-A681-B8EB751F7CE1}"/>
            </a:ext>
          </a:extLst>
        </xdr:cNvPr>
        <xdr:cNvGrpSpPr>
          <a:grpSpLocks noChangeAspect="1"/>
        </xdr:cNvGrpSpPr>
      </xdr:nvGrpSpPr>
      <xdr:grpSpPr>
        <a:xfrm>
          <a:off x="20018720" y="73233996"/>
          <a:ext cx="8474746" cy="4284160"/>
          <a:chOff x="3381375" y="74272337"/>
          <a:chExt cx="8419540" cy="4227419"/>
        </a:xfrm>
      </xdr:grpSpPr>
      <xdr:grpSp>
        <xdr:nvGrpSpPr>
          <xdr:cNvPr id="279" name="Group 278">
            <a:extLst>
              <a:ext uri="{FF2B5EF4-FFF2-40B4-BE49-F238E27FC236}">
                <a16:creationId xmlns:a16="http://schemas.microsoft.com/office/drawing/2014/main" id="{994B7B67-EBC5-429D-8A68-F9337F7F9583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283" name="Chart 282">
              <a:extLst>
                <a:ext uri="{FF2B5EF4-FFF2-40B4-BE49-F238E27FC236}">
                  <a16:creationId xmlns:a16="http://schemas.microsoft.com/office/drawing/2014/main" id="{8C7A15A2-FC94-43E5-9D94-15679D1DA308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0"/>
            </a:graphicData>
          </a:graphic>
        </xdr:graphicFrame>
        <xdr:sp macro="" textlink="$B$523">
          <xdr:nvSpPr>
            <xdr:cNvPr id="284" name="TextBox 283">
              <a:extLst>
                <a:ext uri="{FF2B5EF4-FFF2-40B4-BE49-F238E27FC236}">
                  <a16:creationId xmlns:a16="http://schemas.microsoft.com/office/drawing/2014/main" id="{0A0FA8DA-4759-4EAF-BE8A-0562CB48A5A1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280" name="Group 279">
            <a:extLst>
              <a:ext uri="{FF2B5EF4-FFF2-40B4-BE49-F238E27FC236}">
                <a16:creationId xmlns:a16="http://schemas.microsoft.com/office/drawing/2014/main" id="{C4E5F0A9-7F51-4E6B-B0A5-FDD43720E4F9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281" name="TextBox 280">
              <a:extLst>
                <a:ext uri="{FF2B5EF4-FFF2-40B4-BE49-F238E27FC236}">
                  <a16:creationId xmlns:a16="http://schemas.microsoft.com/office/drawing/2014/main" id="{2C1B67D4-DB85-4353-9C8E-0BDCA31AE8E9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14.8</a:t>
              </a:fld>
              <a:endParaRPr lang="en-US" sz="1200"/>
            </a:p>
          </xdr:txBody>
        </xdr:sp>
        <xdr:sp macro="" textlink="$A$538">
          <xdr:nvSpPr>
            <xdr:cNvPr id="282" name="TextBox 281">
              <a:extLst>
                <a:ext uri="{FF2B5EF4-FFF2-40B4-BE49-F238E27FC236}">
                  <a16:creationId xmlns:a16="http://schemas.microsoft.com/office/drawing/2014/main" id="{B22DFCBE-3E37-449E-B704-AC1B577731A0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389</xdr:row>
      <xdr:rowOff>84579</xdr:rowOff>
    </xdr:from>
    <xdr:to>
      <xdr:col>30</xdr:col>
      <xdr:colOff>794161</xdr:colOff>
      <xdr:row>410</xdr:row>
      <xdr:rowOff>147920</xdr:rowOff>
    </xdr:to>
    <xdr:grpSp>
      <xdr:nvGrpSpPr>
        <xdr:cNvPr id="285" name="Group 284">
          <a:extLst>
            <a:ext uri="{FF2B5EF4-FFF2-40B4-BE49-F238E27FC236}">
              <a16:creationId xmlns:a16="http://schemas.microsoft.com/office/drawing/2014/main" id="{26493A4B-3599-4265-AB05-C83924872E10}"/>
            </a:ext>
          </a:extLst>
        </xdr:cNvPr>
        <xdr:cNvGrpSpPr>
          <a:grpSpLocks noChangeAspect="1"/>
        </xdr:cNvGrpSpPr>
      </xdr:nvGrpSpPr>
      <xdr:grpSpPr>
        <a:xfrm>
          <a:off x="20018720" y="77755662"/>
          <a:ext cx="8472024" cy="4286091"/>
          <a:chOff x="3375772" y="79419176"/>
          <a:chExt cx="8438030" cy="4262717"/>
        </a:xfrm>
      </xdr:grpSpPr>
      <xdr:grpSp>
        <xdr:nvGrpSpPr>
          <xdr:cNvPr id="286" name="Group 285">
            <a:extLst>
              <a:ext uri="{FF2B5EF4-FFF2-40B4-BE49-F238E27FC236}">
                <a16:creationId xmlns:a16="http://schemas.microsoft.com/office/drawing/2014/main" id="{59F96B91-DDB7-4AEC-8CA5-1880954A2D0F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290" name="Chart 289">
              <a:extLst>
                <a:ext uri="{FF2B5EF4-FFF2-40B4-BE49-F238E27FC236}">
                  <a16:creationId xmlns:a16="http://schemas.microsoft.com/office/drawing/2014/main" id="{23CB592C-4FA0-48EA-9967-FB7381BAA401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1"/>
            </a:graphicData>
          </a:graphic>
        </xdr:graphicFrame>
        <xdr:sp macro="" textlink="$B$524">
          <xdr:nvSpPr>
            <xdr:cNvPr id="291" name="TextBox 290">
              <a:extLst>
                <a:ext uri="{FF2B5EF4-FFF2-40B4-BE49-F238E27FC236}">
                  <a16:creationId xmlns:a16="http://schemas.microsoft.com/office/drawing/2014/main" id="{A982B148-4783-4874-B939-F2227FC48A7C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287" name="Group 286">
            <a:extLst>
              <a:ext uri="{FF2B5EF4-FFF2-40B4-BE49-F238E27FC236}">
                <a16:creationId xmlns:a16="http://schemas.microsoft.com/office/drawing/2014/main" id="{46786914-EA82-4521-992F-3E64303E521C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288" name="TextBox 287">
              <a:extLst>
                <a:ext uri="{FF2B5EF4-FFF2-40B4-BE49-F238E27FC236}">
                  <a16:creationId xmlns:a16="http://schemas.microsoft.com/office/drawing/2014/main" id="{2C0ECE29-9D6D-4B1A-BCCD-E98A044836DA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289" name="TextBox 288">
              <a:extLst>
                <a:ext uri="{FF2B5EF4-FFF2-40B4-BE49-F238E27FC236}">
                  <a16:creationId xmlns:a16="http://schemas.microsoft.com/office/drawing/2014/main" id="{EFEDFD8A-F106-4DD6-9F4E-6F3A4238E36D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411</xdr:row>
      <xdr:rowOff>184343</xdr:rowOff>
    </xdr:from>
    <xdr:to>
      <xdr:col>30</xdr:col>
      <xdr:colOff>794161</xdr:colOff>
      <xdr:row>433</xdr:row>
      <xdr:rowOff>50171</xdr:rowOff>
    </xdr:to>
    <xdr:grpSp>
      <xdr:nvGrpSpPr>
        <xdr:cNvPr id="292" name="Group 291">
          <a:extLst>
            <a:ext uri="{FF2B5EF4-FFF2-40B4-BE49-F238E27FC236}">
              <a16:creationId xmlns:a16="http://schemas.microsoft.com/office/drawing/2014/main" id="{86889A68-7F82-4042-A460-EF700F02F2AB}"/>
            </a:ext>
          </a:extLst>
        </xdr:cNvPr>
        <xdr:cNvGrpSpPr>
          <a:grpSpLocks noChangeAspect="1"/>
        </xdr:cNvGrpSpPr>
      </xdr:nvGrpSpPr>
      <xdr:grpSpPr>
        <a:xfrm>
          <a:off x="20018720" y="82279260"/>
          <a:ext cx="8472024" cy="4289661"/>
          <a:chOff x="3375772" y="84368231"/>
          <a:chExt cx="8438030" cy="4262717"/>
        </a:xfrm>
      </xdr:grpSpPr>
      <xdr:grpSp>
        <xdr:nvGrpSpPr>
          <xdr:cNvPr id="293" name="Group 292">
            <a:extLst>
              <a:ext uri="{FF2B5EF4-FFF2-40B4-BE49-F238E27FC236}">
                <a16:creationId xmlns:a16="http://schemas.microsoft.com/office/drawing/2014/main" id="{7DEC61DB-736A-42B2-B149-AF0AEFBFC62E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297" name="Chart 296">
              <a:extLst>
                <a:ext uri="{FF2B5EF4-FFF2-40B4-BE49-F238E27FC236}">
                  <a16:creationId xmlns:a16="http://schemas.microsoft.com/office/drawing/2014/main" id="{AF69AA45-C1CA-4196-A98A-34FAB028AA61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2"/>
            </a:graphicData>
          </a:graphic>
        </xdr:graphicFrame>
        <xdr:sp macro="" textlink="$B$525">
          <xdr:nvSpPr>
            <xdr:cNvPr id="298" name="TextBox 297">
              <a:extLst>
                <a:ext uri="{FF2B5EF4-FFF2-40B4-BE49-F238E27FC236}">
                  <a16:creationId xmlns:a16="http://schemas.microsoft.com/office/drawing/2014/main" id="{A57C5143-169D-4678-8EE2-82EE958CA870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294" name="Group 293">
            <a:extLst>
              <a:ext uri="{FF2B5EF4-FFF2-40B4-BE49-F238E27FC236}">
                <a16:creationId xmlns:a16="http://schemas.microsoft.com/office/drawing/2014/main" id="{60071AFB-E5DB-4F62-877E-711C7D18152B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295" name="TextBox 294">
              <a:extLst>
                <a:ext uri="{FF2B5EF4-FFF2-40B4-BE49-F238E27FC236}">
                  <a16:creationId xmlns:a16="http://schemas.microsoft.com/office/drawing/2014/main" id="{72FFF56C-16E5-4B09-BBA0-B2E05BEA534E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296" name="TextBox 295">
              <a:extLst>
                <a:ext uri="{FF2B5EF4-FFF2-40B4-BE49-F238E27FC236}">
                  <a16:creationId xmlns:a16="http://schemas.microsoft.com/office/drawing/2014/main" id="{32671977-C91D-47B8-867A-C4F3E6AC8F0D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21</xdr:col>
      <xdr:colOff>513637</xdr:colOff>
      <xdr:row>434</xdr:row>
      <xdr:rowOff>86594</xdr:rowOff>
    </xdr:from>
    <xdr:to>
      <xdr:col>30</xdr:col>
      <xdr:colOff>794161</xdr:colOff>
      <xdr:row>455</xdr:row>
      <xdr:rowOff>160093</xdr:rowOff>
    </xdr:to>
    <xdr:grpSp>
      <xdr:nvGrpSpPr>
        <xdr:cNvPr id="299" name="Group 298">
          <a:extLst>
            <a:ext uri="{FF2B5EF4-FFF2-40B4-BE49-F238E27FC236}">
              <a16:creationId xmlns:a16="http://schemas.microsoft.com/office/drawing/2014/main" id="{C9720EA3-B11E-4C0F-BFA8-636932A041D9}"/>
            </a:ext>
          </a:extLst>
        </xdr:cNvPr>
        <xdr:cNvGrpSpPr>
          <a:grpSpLocks noChangeAspect="1"/>
        </xdr:cNvGrpSpPr>
      </xdr:nvGrpSpPr>
      <xdr:grpSpPr>
        <a:xfrm>
          <a:off x="20018720" y="86806427"/>
          <a:ext cx="8472024" cy="4296249"/>
          <a:chOff x="3375772" y="89306080"/>
          <a:chExt cx="8438030" cy="4262718"/>
        </a:xfrm>
      </xdr:grpSpPr>
      <xdr:grpSp>
        <xdr:nvGrpSpPr>
          <xdr:cNvPr id="300" name="Group 299">
            <a:extLst>
              <a:ext uri="{FF2B5EF4-FFF2-40B4-BE49-F238E27FC236}">
                <a16:creationId xmlns:a16="http://schemas.microsoft.com/office/drawing/2014/main" id="{FBB7AA69-9ACB-43BD-B779-161C5E2727A7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304" name="Chart 303">
              <a:extLst>
                <a:ext uri="{FF2B5EF4-FFF2-40B4-BE49-F238E27FC236}">
                  <a16:creationId xmlns:a16="http://schemas.microsoft.com/office/drawing/2014/main" id="{12D93A5D-63CA-4D6D-AF6C-81486F2D4DB1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3"/>
            </a:graphicData>
          </a:graphic>
        </xdr:graphicFrame>
        <xdr:sp macro="" textlink="$B$526">
          <xdr:nvSpPr>
            <xdr:cNvPr id="305" name="TextBox 304">
              <a:extLst>
                <a:ext uri="{FF2B5EF4-FFF2-40B4-BE49-F238E27FC236}">
                  <a16:creationId xmlns:a16="http://schemas.microsoft.com/office/drawing/2014/main" id="{656B68BC-D5C6-4442-AAB1-6FE796287F3A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301" name="Group 300">
            <a:extLst>
              <a:ext uri="{FF2B5EF4-FFF2-40B4-BE49-F238E27FC236}">
                <a16:creationId xmlns:a16="http://schemas.microsoft.com/office/drawing/2014/main" id="{736B107D-AF31-47B8-BDED-D8C1BD43696C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302" name="TextBox 301">
              <a:extLst>
                <a:ext uri="{FF2B5EF4-FFF2-40B4-BE49-F238E27FC236}">
                  <a16:creationId xmlns:a16="http://schemas.microsoft.com/office/drawing/2014/main" id="{F86F342A-6993-40F7-A9A4-01D3BCB6480E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11.7</a:t>
              </a:fld>
              <a:endParaRPr lang="en-US" sz="1200"/>
            </a:p>
          </xdr:txBody>
        </xdr:sp>
        <xdr:sp macro="" textlink="$A$538">
          <xdr:nvSpPr>
            <xdr:cNvPr id="303" name="TextBox 302">
              <a:extLst>
                <a:ext uri="{FF2B5EF4-FFF2-40B4-BE49-F238E27FC236}">
                  <a16:creationId xmlns:a16="http://schemas.microsoft.com/office/drawing/2014/main" id="{7368DD37-4A71-4D08-8085-67E289B9F01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52</xdr:col>
      <xdr:colOff>74496</xdr:colOff>
      <xdr:row>254</xdr:row>
      <xdr:rowOff>102969</xdr:rowOff>
    </xdr:from>
    <xdr:to>
      <xdr:col>61</xdr:col>
      <xdr:colOff>402115</xdr:colOff>
      <xdr:row>275</xdr:row>
      <xdr:rowOff>127482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7A8C9B35-1999-4C9F-BEB8-758F8A74A850}"/>
            </a:ext>
          </a:extLst>
        </xdr:cNvPr>
        <xdr:cNvGrpSpPr>
          <a:grpSpLocks noChangeAspect="1"/>
        </xdr:cNvGrpSpPr>
      </xdr:nvGrpSpPr>
      <xdr:grpSpPr>
        <a:xfrm>
          <a:off x="47794746" y="50627802"/>
          <a:ext cx="8519119" cy="4247263"/>
          <a:chOff x="17430750" y="53775429"/>
          <a:chExt cx="8480772" cy="4313144"/>
        </a:xfrm>
      </xdr:grpSpPr>
      <xdr:graphicFrame macro="" fPublished="1">
        <xdr:nvGraphicFramePr>
          <xdr:cNvPr id="307" name="Chart 306">
            <a:extLst>
              <a:ext uri="{FF2B5EF4-FFF2-40B4-BE49-F238E27FC236}">
                <a16:creationId xmlns:a16="http://schemas.microsoft.com/office/drawing/2014/main" id="{58595507-15EB-4424-A382-7DF1FEBD0D7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4"/>
          </a:graphicData>
        </a:graphic>
      </xdr:graphicFrame>
      <xdr:sp macro="" textlink="$O$518">
        <xdr:nvSpPr>
          <xdr:cNvPr id="308" name="TextBox 307">
            <a:extLst>
              <a:ext uri="{FF2B5EF4-FFF2-40B4-BE49-F238E27FC236}">
                <a16:creationId xmlns:a16="http://schemas.microsoft.com/office/drawing/2014/main" id="{5DA92296-7651-4A57-A155-E17C89303F9E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42</xdr:col>
      <xdr:colOff>317941</xdr:colOff>
      <xdr:row>254</xdr:row>
      <xdr:rowOff>102969</xdr:rowOff>
    </xdr:from>
    <xdr:to>
      <xdr:col>51</xdr:col>
      <xdr:colOff>598465</xdr:colOff>
      <xdr:row>275</xdr:row>
      <xdr:rowOff>177521</xdr:rowOff>
    </xdr:to>
    <xdr:grpSp>
      <xdr:nvGrpSpPr>
        <xdr:cNvPr id="309" name="Group 308">
          <a:extLst>
            <a:ext uri="{FF2B5EF4-FFF2-40B4-BE49-F238E27FC236}">
              <a16:creationId xmlns:a16="http://schemas.microsoft.com/office/drawing/2014/main" id="{70ABA2BD-7441-4EE7-9A3D-DBD0AF993780}"/>
            </a:ext>
          </a:extLst>
        </xdr:cNvPr>
        <xdr:cNvGrpSpPr>
          <a:grpSpLocks noChangeAspect="1"/>
        </xdr:cNvGrpSpPr>
      </xdr:nvGrpSpPr>
      <xdr:grpSpPr>
        <a:xfrm>
          <a:off x="38936524" y="50627802"/>
          <a:ext cx="8472024" cy="4297302"/>
          <a:chOff x="3375772" y="49775781"/>
          <a:chExt cx="8438030" cy="4273924"/>
        </a:xfrm>
      </xdr:grpSpPr>
      <xdr:grpSp>
        <xdr:nvGrpSpPr>
          <xdr:cNvPr id="310" name="Group 309">
            <a:extLst>
              <a:ext uri="{FF2B5EF4-FFF2-40B4-BE49-F238E27FC236}">
                <a16:creationId xmlns:a16="http://schemas.microsoft.com/office/drawing/2014/main" id="{5B2E486D-ECF8-49B0-B702-29F5B1E403D1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314" name="Chart 313">
              <a:extLst>
                <a:ext uri="{FF2B5EF4-FFF2-40B4-BE49-F238E27FC236}">
                  <a16:creationId xmlns:a16="http://schemas.microsoft.com/office/drawing/2014/main" id="{8AD4EDC8-7C2E-4D92-A474-24605EE34D15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5"/>
            </a:graphicData>
          </a:graphic>
        </xdr:graphicFrame>
        <xdr:sp macro="" textlink="$B$518">
          <xdr:nvSpPr>
            <xdr:cNvPr id="315" name="TextBox 314">
              <a:extLst>
                <a:ext uri="{FF2B5EF4-FFF2-40B4-BE49-F238E27FC236}">
                  <a16:creationId xmlns:a16="http://schemas.microsoft.com/office/drawing/2014/main" id="{4E02707D-75DC-4510-B487-A1B5DF9EB209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311" name="Group 310">
            <a:extLst>
              <a:ext uri="{FF2B5EF4-FFF2-40B4-BE49-F238E27FC236}">
                <a16:creationId xmlns:a16="http://schemas.microsoft.com/office/drawing/2014/main" id="{CF5062EA-967C-4AB6-9ECB-1D146289EDFF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312" name="TextBox 311">
              <a:extLst>
                <a:ext uri="{FF2B5EF4-FFF2-40B4-BE49-F238E27FC236}">
                  <a16:creationId xmlns:a16="http://schemas.microsoft.com/office/drawing/2014/main" id="{167C33CD-A7FD-4C86-86C7-AE25F25C6614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13.9</a:t>
              </a:fld>
              <a:endParaRPr lang="en-US" sz="1200"/>
            </a:p>
          </xdr:txBody>
        </xdr:sp>
        <xdr:sp macro="" textlink="$A$538">
          <xdr:nvSpPr>
            <xdr:cNvPr id="313" name="TextBox 312">
              <a:extLst>
                <a:ext uri="{FF2B5EF4-FFF2-40B4-BE49-F238E27FC236}">
                  <a16:creationId xmlns:a16="http://schemas.microsoft.com/office/drawing/2014/main" id="{824D5683-FB4F-4AC8-9A73-2E0B3FA1B3C3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52</xdr:col>
      <xdr:colOff>74496</xdr:colOff>
      <xdr:row>277</xdr:row>
      <xdr:rowOff>7472</xdr:rowOff>
    </xdr:from>
    <xdr:to>
      <xdr:col>61</xdr:col>
      <xdr:colOff>402115</xdr:colOff>
      <xdr:row>298</xdr:row>
      <xdr:rowOff>43890</xdr:rowOff>
    </xdr:to>
    <xdr:grpSp>
      <xdr:nvGrpSpPr>
        <xdr:cNvPr id="316" name="Group 315">
          <a:extLst>
            <a:ext uri="{FF2B5EF4-FFF2-40B4-BE49-F238E27FC236}">
              <a16:creationId xmlns:a16="http://schemas.microsoft.com/office/drawing/2014/main" id="{2E5F530F-3A82-4CF2-9057-90593D840871}"/>
            </a:ext>
          </a:extLst>
        </xdr:cNvPr>
        <xdr:cNvGrpSpPr>
          <a:grpSpLocks noChangeAspect="1"/>
        </xdr:cNvGrpSpPr>
      </xdr:nvGrpSpPr>
      <xdr:grpSpPr>
        <a:xfrm>
          <a:off x="47794746" y="55157222"/>
          <a:ext cx="8519119" cy="4259168"/>
          <a:chOff x="17430750" y="53775429"/>
          <a:chExt cx="8480772" cy="4313144"/>
        </a:xfrm>
      </xdr:grpSpPr>
      <xdr:graphicFrame macro="" fPublished="1">
        <xdr:nvGraphicFramePr>
          <xdr:cNvPr id="317" name="Chart 316">
            <a:extLst>
              <a:ext uri="{FF2B5EF4-FFF2-40B4-BE49-F238E27FC236}">
                <a16:creationId xmlns:a16="http://schemas.microsoft.com/office/drawing/2014/main" id="{31134285-3C1D-4C5D-8B70-9EF87B257AE9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6"/>
          </a:graphicData>
        </a:graphic>
      </xdr:graphicFrame>
      <xdr:sp macro="" textlink="$O$519">
        <xdr:nvSpPr>
          <xdr:cNvPr id="318" name="TextBox 317">
            <a:extLst>
              <a:ext uri="{FF2B5EF4-FFF2-40B4-BE49-F238E27FC236}">
                <a16:creationId xmlns:a16="http://schemas.microsoft.com/office/drawing/2014/main" id="{02266E82-8708-4AEB-99BD-C76870CA5291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299</xdr:row>
      <xdr:rowOff>114380</xdr:rowOff>
    </xdr:from>
    <xdr:to>
      <xdr:col>61</xdr:col>
      <xdr:colOff>402115</xdr:colOff>
      <xdr:row>320</xdr:row>
      <xdr:rowOff>153700</xdr:rowOff>
    </xdr:to>
    <xdr:grpSp>
      <xdr:nvGrpSpPr>
        <xdr:cNvPr id="319" name="Group 318">
          <a:extLst>
            <a:ext uri="{FF2B5EF4-FFF2-40B4-BE49-F238E27FC236}">
              <a16:creationId xmlns:a16="http://schemas.microsoft.com/office/drawing/2014/main" id="{93A71888-3A55-4B4F-8613-3199312A7DEC}"/>
            </a:ext>
          </a:extLst>
        </xdr:cNvPr>
        <xdr:cNvGrpSpPr>
          <a:grpSpLocks noChangeAspect="1"/>
        </xdr:cNvGrpSpPr>
      </xdr:nvGrpSpPr>
      <xdr:grpSpPr>
        <a:xfrm>
          <a:off x="47794746" y="59687963"/>
          <a:ext cx="8519119" cy="4262070"/>
          <a:chOff x="17430750" y="53775429"/>
          <a:chExt cx="8480772" cy="4313144"/>
        </a:xfrm>
      </xdr:grpSpPr>
      <xdr:graphicFrame macro="" fPublished="1">
        <xdr:nvGraphicFramePr>
          <xdr:cNvPr id="320" name="Chart 319">
            <a:extLst>
              <a:ext uri="{FF2B5EF4-FFF2-40B4-BE49-F238E27FC236}">
                <a16:creationId xmlns:a16="http://schemas.microsoft.com/office/drawing/2014/main" id="{D65D759F-9A68-4699-BCE2-59384403045B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7"/>
          </a:graphicData>
        </a:graphic>
      </xdr:graphicFrame>
      <xdr:sp macro="" textlink="$O$520">
        <xdr:nvSpPr>
          <xdr:cNvPr id="321" name="TextBox 320">
            <a:extLst>
              <a:ext uri="{FF2B5EF4-FFF2-40B4-BE49-F238E27FC236}">
                <a16:creationId xmlns:a16="http://schemas.microsoft.com/office/drawing/2014/main" id="{17B8BA3C-CF03-4E65-B1DC-100A7DD16E1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322</xdr:row>
      <xdr:rowOff>33690</xdr:rowOff>
    </xdr:from>
    <xdr:to>
      <xdr:col>61</xdr:col>
      <xdr:colOff>402115</xdr:colOff>
      <xdr:row>343</xdr:row>
      <xdr:rowOff>41641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4D555AEC-AF6D-4A77-9098-6176A75AEAC4}"/>
            </a:ext>
          </a:extLst>
        </xdr:cNvPr>
        <xdr:cNvGrpSpPr>
          <a:grpSpLocks noChangeAspect="1"/>
        </xdr:cNvGrpSpPr>
      </xdr:nvGrpSpPr>
      <xdr:grpSpPr>
        <a:xfrm>
          <a:off x="47794746" y="64232190"/>
          <a:ext cx="8519119" cy="4230701"/>
          <a:chOff x="17430750" y="53775429"/>
          <a:chExt cx="8480772" cy="4313144"/>
        </a:xfrm>
      </xdr:grpSpPr>
      <xdr:graphicFrame macro="" fPublished="1">
        <xdr:nvGraphicFramePr>
          <xdr:cNvPr id="323" name="Chart 322">
            <a:extLst>
              <a:ext uri="{FF2B5EF4-FFF2-40B4-BE49-F238E27FC236}">
                <a16:creationId xmlns:a16="http://schemas.microsoft.com/office/drawing/2014/main" id="{917BA911-6C71-4AB8-90D9-D74C69F7368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8"/>
          </a:graphicData>
        </a:graphic>
      </xdr:graphicFrame>
      <xdr:sp macro="" textlink="$O$521">
        <xdr:nvSpPr>
          <xdr:cNvPr id="324" name="TextBox 323">
            <a:extLst>
              <a:ext uri="{FF2B5EF4-FFF2-40B4-BE49-F238E27FC236}">
                <a16:creationId xmlns:a16="http://schemas.microsoft.com/office/drawing/2014/main" id="{A157638E-4F37-45A1-840D-D5D1B293C06A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344</xdr:row>
      <xdr:rowOff>112131</xdr:rowOff>
    </xdr:from>
    <xdr:to>
      <xdr:col>61</xdr:col>
      <xdr:colOff>402115</xdr:colOff>
      <xdr:row>365</xdr:row>
      <xdr:rowOff>146149</xdr:rowOff>
    </xdr:to>
    <xdr:grpSp>
      <xdr:nvGrpSpPr>
        <xdr:cNvPr id="325" name="Group 324">
          <a:extLst>
            <a:ext uri="{FF2B5EF4-FFF2-40B4-BE49-F238E27FC236}">
              <a16:creationId xmlns:a16="http://schemas.microsoft.com/office/drawing/2014/main" id="{99DD567F-2C44-4446-9BDB-AD73C0F9E035}"/>
            </a:ext>
          </a:extLst>
        </xdr:cNvPr>
        <xdr:cNvGrpSpPr>
          <a:grpSpLocks noChangeAspect="1"/>
        </xdr:cNvGrpSpPr>
      </xdr:nvGrpSpPr>
      <xdr:grpSpPr>
        <a:xfrm>
          <a:off x="47794746" y="68734464"/>
          <a:ext cx="8519119" cy="4256768"/>
          <a:chOff x="17430750" y="53775429"/>
          <a:chExt cx="8480772" cy="4313144"/>
        </a:xfrm>
      </xdr:grpSpPr>
      <xdr:graphicFrame macro="" fPublished="1">
        <xdr:nvGraphicFramePr>
          <xdr:cNvPr id="326" name="Chart 325">
            <a:extLst>
              <a:ext uri="{FF2B5EF4-FFF2-40B4-BE49-F238E27FC236}">
                <a16:creationId xmlns:a16="http://schemas.microsoft.com/office/drawing/2014/main" id="{3CFC802F-AE0E-48E7-95CC-603D6CB8B0F4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9"/>
          </a:graphicData>
        </a:graphic>
      </xdr:graphicFrame>
      <xdr:sp macro="" textlink="$O$522">
        <xdr:nvSpPr>
          <xdr:cNvPr id="327" name="TextBox 326">
            <a:extLst>
              <a:ext uri="{FF2B5EF4-FFF2-40B4-BE49-F238E27FC236}">
                <a16:creationId xmlns:a16="http://schemas.microsoft.com/office/drawing/2014/main" id="{5D31DFDC-BC4E-4D20-90F2-A320FBCFACD6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367</xdr:row>
      <xdr:rowOff>26139</xdr:rowOff>
    </xdr:from>
    <xdr:to>
      <xdr:col>61</xdr:col>
      <xdr:colOff>402115</xdr:colOff>
      <xdr:row>388</xdr:row>
      <xdr:rowOff>67861</xdr:rowOff>
    </xdr:to>
    <xdr:grpSp>
      <xdr:nvGrpSpPr>
        <xdr:cNvPr id="328" name="Group 327">
          <a:extLst>
            <a:ext uri="{FF2B5EF4-FFF2-40B4-BE49-F238E27FC236}">
              <a16:creationId xmlns:a16="http://schemas.microsoft.com/office/drawing/2014/main" id="{9A84F671-2DF5-413F-906C-B39821DAFD88}"/>
            </a:ext>
          </a:extLst>
        </xdr:cNvPr>
        <xdr:cNvGrpSpPr>
          <a:grpSpLocks noChangeAspect="1"/>
        </xdr:cNvGrpSpPr>
      </xdr:nvGrpSpPr>
      <xdr:grpSpPr>
        <a:xfrm>
          <a:off x="47794746" y="73273389"/>
          <a:ext cx="8519119" cy="4264472"/>
          <a:chOff x="17430750" y="53775429"/>
          <a:chExt cx="8480772" cy="4313144"/>
        </a:xfrm>
      </xdr:grpSpPr>
      <xdr:graphicFrame macro="" fPublished="1">
        <xdr:nvGraphicFramePr>
          <xdr:cNvPr id="329" name="Chart 328">
            <a:extLst>
              <a:ext uri="{FF2B5EF4-FFF2-40B4-BE49-F238E27FC236}">
                <a16:creationId xmlns:a16="http://schemas.microsoft.com/office/drawing/2014/main" id="{3B49816C-57A8-463D-9D01-1F3F310AF216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0"/>
          </a:graphicData>
        </a:graphic>
      </xdr:graphicFrame>
      <xdr:sp macro="" textlink="$O$523">
        <xdr:nvSpPr>
          <xdr:cNvPr id="330" name="TextBox 329">
            <a:extLst>
              <a:ext uri="{FF2B5EF4-FFF2-40B4-BE49-F238E27FC236}">
                <a16:creationId xmlns:a16="http://schemas.microsoft.com/office/drawing/2014/main" id="{B8DF5148-DE91-41CE-8F5B-055DBE892D7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389</xdr:row>
      <xdr:rowOff>138351</xdr:rowOff>
    </xdr:from>
    <xdr:to>
      <xdr:col>61</xdr:col>
      <xdr:colOff>402115</xdr:colOff>
      <xdr:row>410</xdr:row>
      <xdr:rowOff>159909</xdr:rowOff>
    </xdr:to>
    <xdr:grpSp>
      <xdr:nvGrpSpPr>
        <xdr:cNvPr id="331" name="Group 330">
          <a:extLst>
            <a:ext uri="{FF2B5EF4-FFF2-40B4-BE49-F238E27FC236}">
              <a16:creationId xmlns:a16="http://schemas.microsoft.com/office/drawing/2014/main" id="{D566CB50-786F-4300-879F-9F47734F9B90}"/>
            </a:ext>
          </a:extLst>
        </xdr:cNvPr>
        <xdr:cNvGrpSpPr>
          <a:grpSpLocks noChangeAspect="1"/>
        </xdr:cNvGrpSpPr>
      </xdr:nvGrpSpPr>
      <xdr:grpSpPr>
        <a:xfrm>
          <a:off x="47794746" y="77809434"/>
          <a:ext cx="8519119" cy="4244308"/>
          <a:chOff x="17430750" y="53775429"/>
          <a:chExt cx="8480772" cy="4313144"/>
        </a:xfrm>
      </xdr:grpSpPr>
      <xdr:graphicFrame macro="" fPublished="1">
        <xdr:nvGraphicFramePr>
          <xdr:cNvPr id="332" name="Chart 331">
            <a:extLst>
              <a:ext uri="{FF2B5EF4-FFF2-40B4-BE49-F238E27FC236}">
                <a16:creationId xmlns:a16="http://schemas.microsoft.com/office/drawing/2014/main" id="{D6E0D646-3443-47C5-A6EE-3313468AFA43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1"/>
          </a:graphicData>
        </a:graphic>
      </xdr:graphicFrame>
      <xdr:sp macro="" textlink="$O$524">
        <xdr:nvSpPr>
          <xdr:cNvPr id="333" name="TextBox 332">
            <a:extLst>
              <a:ext uri="{FF2B5EF4-FFF2-40B4-BE49-F238E27FC236}">
                <a16:creationId xmlns:a16="http://schemas.microsoft.com/office/drawing/2014/main" id="{014CC002-CCB5-4F8C-B292-ED723945C6F3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412</xdr:row>
      <xdr:rowOff>39899</xdr:rowOff>
    </xdr:from>
    <xdr:to>
      <xdr:col>61</xdr:col>
      <xdr:colOff>402115</xdr:colOff>
      <xdr:row>433</xdr:row>
      <xdr:rowOff>76319</xdr:rowOff>
    </xdr:to>
    <xdr:grpSp>
      <xdr:nvGrpSpPr>
        <xdr:cNvPr id="334" name="Group 333">
          <a:extLst>
            <a:ext uri="{FF2B5EF4-FFF2-40B4-BE49-F238E27FC236}">
              <a16:creationId xmlns:a16="http://schemas.microsoft.com/office/drawing/2014/main" id="{0E0728FB-5ED2-48B8-AA49-C61A997B8A42}"/>
            </a:ext>
          </a:extLst>
        </xdr:cNvPr>
        <xdr:cNvGrpSpPr>
          <a:grpSpLocks noChangeAspect="1"/>
        </xdr:cNvGrpSpPr>
      </xdr:nvGrpSpPr>
      <xdr:grpSpPr>
        <a:xfrm>
          <a:off x="47794746" y="82335899"/>
          <a:ext cx="8519119" cy="4259170"/>
          <a:chOff x="17430750" y="53775429"/>
          <a:chExt cx="8480772" cy="4313144"/>
        </a:xfrm>
      </xdr:grpSpPr>
      <xdr:graphicFrame macro="" fPublished="1">
        <xdr:nvGraphicFramePr>
          <xdr:cNvPr id="335" name="Chart 334">
            <a:extLst>
              <a:ext uri="{FF2B5EF4-FFF2-40B4-BE49-F238E27FC236}">
                <a16:creationId xmlns:a16="http://schemas.microsoft.com/office/drawing/2014/main" id="{9FD64E04-BC13-421C-817D-78AC4C067E1D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2"/>
          </a:graphicData>
        </a:graphic>
      </xdr:graphicFrame>
      <xdr:sp macro="" textlink="$O$525">
        <xdr:nvSpPr>
          <xdr:cNvPr id="336" name="TextBox 335">
            <a:extLst>
              <a:ext uri="{FF2B5EF4-FFF2-40B4-BE49-F238E27FC236}">
                <a16:creationId xmlns:a16="http://schemas.microsoft.com/office/drawing/2014/main" id="{83369E8A-BBFD-4436-A06F-BA06540DF720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52</xdr:col>
      <xdr:colOff>74496</xdr:colOff>
      <xdr:row>434</xdr:row>
      <xdr:rowOff>146806</xdr:rowOff>
    </xdr:from>
    <xdr:to>
      <xdr:col>61</xdr:col>
      <xdr:colOff>402115</xdr:colOff>
      <xdr:row>455</xdr:row>
      <xdr:rowOff>160093</xdr:rowOff>
    </xdr:to>
    <xdr:grpSp>
      <xdr:nvGrpSpPr>
        <xdr:cNvPr id="337" name="Group 336">
          <a:extLst>
            <a:ext uri="{FF2B5EF4-FFF2-40B4-BE49-F238E27FC236}">
              <a16:creationId xmlns:a16="http://schemas.microsoft.com/office/drawing/2014/main" id="{E749B203-BB91-48C6-9D68-4E59C6517D2C}"/>
            </a:ext>
          </a:extLst>
        </xdr:cNvPr>
        <xdr:cNvGrpSpPr>
          <a:grpSpLocks noChangeAspect="1"/>
        </xdr:cNvGrpSpPr>
      </xdr:nvGrpSpPr>
      <xdr:grpSpPr>
        <a:xfrm>
          <a:off x="47794746" y="86866639"/>
          <a:ext cx="8519119" cy="4236037"/>
          <a:chOff x="17430750" y="53775429"/>
          <a:chExt cx="8480772" cy="4313144"/>
        </a:xfrm>
      </xdr:grpSpPr>
      <xdr:graphicFrame macro="" fPublished="1">
        <xdr:nvGraphicFramePr>
          <xdr:cNvPr id="338" name="Chart 337">
            <a:extLst>
              <a:ext uri="{FF2B5EF4-FFF2-40B4-BE49-F238E27FC236}">
                <a16:creationId xmlns:a16="http://schemas.microsoft.com/office/drawing/2014/main" id="{F38E3C9E-FE9A-4091-ABF8-74DF835E61D9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3"/>
          </a:graphicData>
        </a:graphic>
      </xdr:graphicFrame>
      <xdr:sp macro="" textlink="$O$526">
        <xdr:nvSpPr>
          <xdr:cNvPr id="339" name="TextBox 338">
            <a:extLst>
              <a:ext uri="{FF2B5EF4-FFF2-40B4-BE49-F238E27FC236}">
                <a16:creationId xmlns:a16="http://schemas.microsoft.com/office/drawing/2014/main" id="{7650CB9A-958C-4681-9F13-8AB05291BC6E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42</xdr:col>
      <xdr:colOff>317941</xdr:colOff>
      <xdr:row>277</xdr:row>
      <xdr:rowOff>18568</xdr:rowOff>
    </xdr:from>
    <xdr:to>
      <xdr:col>51</xdr:col>
      <xdr:colOff>598465</xdr:colOff>
      <xdr:row>298</xdr:row>
      <xdr:rowOff>66003</xdr:rowOff>
    </xdr:to>
    <xdr:grpSp>
      <xdr:nvGrpSpPr>
        <xdr:cNvPr id="340" name="Group 339">
          <a:extLst>
            <a:ext uri="{FF2B5EF4-FFF2-40B4-BE49-F238E27FC236}">
              <a16:creationId xmlns:a16="http://schemas.microsoft.com/office/drawing/2014/main" id="{7E26A886-E815-40EB-A5D5-7067985BE5E5}"/>
            </a:ext>
          </a:extLst>
        </xdr:cNvPr>
        <xdr:cNvGrpSpPr>
          <a:grpSpLocks noChangeAspect="1"/>
        </xdr:cNvGrpSpPr>
      </xdr:nvGrpSpPr>
      <xdr:grpSpPr>
        <a:xfrm>
          <a:off x="38936524" y="55168318"/>
          <a:ext cx="8472024" cy="4270185"/>
          <a:chOff x="3375772" y="54724836"/>
          <a:chExt cx="8438030" cy="4245400"/>
        </a:xfrm>
      </xdr:grpSpPr>
      <xdr:grpSp>
        <xdr:nvGrpSpPr>
          <xdr:cNvPr id="341" name="Group 340">
            <a:extLst>
              <a:ext uri="{FF2B5EF4-FFF2-40B4-BE49-F238E27FC236}">
                <a16:creationId xmlns:a16="http://schemas.microsoft.com/office/drawing/2014/main" id="{9C603032-A59F-4CDB-A9F0-2CA4D1E1DC84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345" name="Chart 344">
              <a:extLst>
                <a:ext uri="{FF2B5EF4-FFF2-40B4-BE49-F238E27FC236}">
                  <a16:creationId xmlns:a16="http://schemas.microsoft.com/office/drawing/2014/main" id="{6A570A1F-5CE4-4B28-AB31-92C063015CC4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4"/>
            </a:graphicData>
          </a:graphic>
        </xdr:graphicFrame>
        <xdr:sp macro="" textlink="$B$519">
          <xdr:nvSpPr>
            <xdr:cNvPr id="346" name="TextBox 345">
              <a:extLst>
                <a:ext uri="{FF2B5EF4-FFF2-40B4-BE49-F238E27FC236}">
                  <a16:creationId xmlns:a16="http://schemas.microsoft.com/office/drawing/2014/main" id="{63CF6671-ABA0-40E1-9492-DA3E2CC3232C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342" name="Group 341">
            <a:extLst>
              <a:ext uri="{FF2B5EF4-FFF2-40B4-BE49-F238E27FC236}">
                <a16:creationId xmlns:a16="http://schemas.microsoft.com/office/drawing/2014/main" id="{15B8F7AA-2215-4B57-BBE2-15B274192B6B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343" name="TextBox 342">
              <a:extLst>
                <a:ext uri="{FF2B5EF4-FFF2-40B4-BE49-F238E27FC236}">
                  <a16:creationId xmlns:a16="http://schemas.microsoft.com/office/drawing/2014/main" id="{30FE4734-D6EF-4F2F-95F6-B82714A94D48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344" name="TextBox 343">
              <a:extLst>
                <a:ext uri="{FF2B5EF4-FFF2-40B4-BE49-F238E27FC236}">
                  <a16:creationId xmlns:a16="http://schemas.microsoft.com/office/drawing/2014/main" id="{0E21A613-29A6-404C-A101-6DFB8D330905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42</xdr:col>
      <xdr:colOff>317941</xdr:colOff>
      <xdr:row>299</xdr:row>
      <xdr:rowOff>97550</xdr:rowOff>
    </xdr:from>
    <xdr:to>
      <xdr:col>51</xdr:col>
      <xdr:colOff>601187</xdr:colOff>
      <xdr:row>320</xdr:row>
      <xdr:rowOff>167996</xdr:rowOff>
    </xdr:to>
    <xdr:grpSp>
      <xdr:nvGrpSpPr>
        <xdr:cNvPr id="347" name="Group 346">
          <a:extLst>
            <a:ext uri="{FF2B5EF4-FFF2-40B4-BE49-F238E27FC236}">
              <a16:creationId xmlns:a16="http://schemas.microsoft.com/office/drawing/2014/main" id="{1A1079B8-C2C8-4000-BABA-38C5EA03FE0D}"/>
            </a:ext>
          </a:extLst>
        </xdr:cNvPr>
        <xdr:cNvGrpSpPr>
          <a:grpSpLocks noChangeAspect="1"/>
        </xdr:cNvGrpSpPr>
      </xdr:nvGrpSpPr>
      <xdr:grpSpPr>
        <a:xfrm>
          <a:off x="38936524" y="59671133"/>
          <a:ext cx="8474746" cy="4293196"/>
          <a:chOff x="3381375" y="59560763"/>
          <a:chExt cx="8419540" cy="4227419"/>
        </a:xfrm>
      </xdr:grpSpPr>
      <xdr:grpSp>
        <xdr:nvGrpSpPr>
          <xdr:cNvPr id="348" name="Group 347">
            <a:extLst>
              <a:ext uri="{FF2B5EF4-FFF2-40B4-BE49-F238E27FC236}">
                <a16:creationId xmlns:a16="http://schemas.microsoft.com/office/drawing/2014/main" id="{FD917C79-4E50-4851-A6B4-9946764ED608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352" name="Chart 351">
              <a:extLst>
                <a:ext uri="{FF2B5EF4-FFF2-40B4-BE49-F238E27FC236}">
                  <a16:creationId xmlns:a16="http://schemas.microsoft.com/office/drawing/2014/main" id="{B5BACA30-0D05-4062-8E2D-62B10AAF045D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5"/>
            </a:graphicData>
          </a:graphic>
        </xdr:graphicFrame>
        <xdr:sp macro="" textlink="$B$520">
          <xdr:nvSpPr>
            <xdr:cNvPr id="353" name="TextBox 352">
              <a:extLst>
                <a:ext uri="{FF2B5EF4-FFF2-40B4-BE49-F238E27FC236}">
                  <a16:creationId xmlns:a16="http://schemas.microsoft.com/office/drawing/2014/main" id="{382FD6B3-AD4B-423D-8E45-13516C2FB6CA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349" name="Group 348">
            <a:extLst>
              <a:ext uri="{FF2B5EF4-FFF2-40B4-BE49-F238E27FC236}">
                <a16:creationId xmlns:a16="http://schemas.microsoft.com/office/drawing/2014/main" id="{FADB8E85-5960-4522-B53F-BF1722E45CAE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350" name="TextBox 349">
              <a:extLst>
                <a:ext uri="{FF2B5EF4-FFF2-40B4-BE49-F238E27FC236}">
                  <a16:creationId xmlns:a16="http://schemas.microsoft.com/office/drawing/2014/main" id="{A8B961BB-EB4A-43B5-9F60-171647EC4F87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351" name="TextBox 350">
              <a:extLst>
                <a:ext uri="{FF2B5EF4-FFF2-40B4-BE49-F238E27FC236}">
                  <a16:creationId xmlns:a16="http://schemas.microsoft.com/office/drawing/2014/main" id="{A66F87D0-4363-4925-BF30-ACE873F86BD1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322</xdr:row>
      <xdr:rowOff>9043</xdr:rowOff>
    </xdr:from>
    <xdr:to>
      <xdr:col>51</xdr:col>
      <xdr:colOff>598465</xdr:colOff>
      <xdr:row>343</xdr:row>
      <xdr:rowOff>45315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EAEC109A-286D-4417-ADD0-61BA31D14FFC}"/>
            </a:ext>
          </a:extLst>
        </xdr:cNvPr>
        <xdr:cNvGrpSpPr>
          <a:grpSpLocks noChangeAspect="1"/>
        </xdr:cNvGrpSpPr>
      </xdr:nvGrpSpPr>
      <xdr:grpSpPr>
        <a:xfrm>
          <a:off x="38936524" y="64207543"/>
          <a:ext cx="8472024" cy="4259022"/>
          <a:chOff x="3375772" y="64594422"/>
          <a:chExt cx="8438030" cy="4262718"/>
        </a:xfrm>
      </xdr:grpSpPr>
      <xdr:grpSp>
        <xdr:nvGrpSpPr>
          <xdr:cNvPr id="355" name="Group 354">
            <a:extLst>
              <a:ext uri="{FF2B5EF4-FFF2-40B4-BE49-F238E27FC236}">
                <a16:creationId xmlns:a16="http://schemas.microsoft.com/office/drawing/2014/main" id="{D03D0A2E-903D-4AAD-87BE-CEC256CCF93A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359" name="Chart 358">
              <a:extLst>
                <a:ext uri="{FF2B5EF4-FFF2-40B4-BE49-F238E27FC236}">
                  <a16:creationId xmlns:a16="http://schemas.microsoft.com/office/drawing/2014/main" id="{46A5DFC0-4B89-4C3C-990C-B1CC59A08B78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6"/>
            </a:graphicData>
          </a:graphic>
        </xdr:graphicFrame>
        <xdr:sp macro="" textlink="$B$521">
          <xdr:nvSpPr>
            <xdr:cNvPr id="360" name="TextBox 359">
              <a:extLst>
                <a:ext uri="{FF2B5EF4-FFF2-40B4-BE49-F238E27FC236}">
                  <a16:creationId xmlns:a16="http://schemas.microsoft.com/office/drawing/2014/main" id="{B9F3BF34-AC0C-43BC-84A9-6131F792D401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356" name="Group 355">
            <a:extLst>
              <a:ext uri="{FF2B5EF4-FFF2-40B4-BE49-F238E27FC236}">
                <a16:creationId xmlns:a16="http://schemas.microsoft.com/office/drawing/2014/main" id="{963ECF13-435A-42A9-BA0E-CFFDDA6C1340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357" name="TextBox 356">
              <a:extLst>
                <a:ext uri="{FF2B5EF4-FFF2-40B4-BE49-F238E27FC236}">
                  <a16:creationId xmlns:a16="http://schemas.microsoft.com/office/drawing/2014/main" id="{65FECC33-5175-4C1D-B475-5A5977977010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358" name="TextBox 357">
              <a:extLst>
                <a:ext uri="{FF2B5EF4-FFF2-40B4-BE49-F238E27FC236}">
                  <a16:creationId xmlns:a16="http://schemas.microsoft.com/office/drawing/2014/main" id="{75FE467C-05EA-4E62-9978-FC344E629F50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344</xdr:row>
      <xdr:rowOff>76862</xdr:rowOff>
    </xdr:from>
    <xdr:to>
      <xdr:col>51</xdr:col>
      <xdr:colOff>598465</xdr:colOff>
      <xdr:row>365</xdr:row>
      <xdr:rowOff>151379</xdr:rowOff>
    </xdr:to>
    <xdr:grpSp>
      <xdr:nvGrpSpPr>
        <xdr:cNvPr id="361" name="Group 360">
          <a:extLst>
            <a:ext uri="{FF2B5EF4-FFF2-40B4-BE49-F238E27FC236}">
              <a16:creationId xmlns:a16="http://schemas.microsoft.com/office/drawing/2014/main" id="{565A31C3-8179-464D-9C6E-64A3BA07FB46}"/>
            </a:ext>
          </a:extLst>
        </xdr:cNvPr>
        <xdr:cNvGrpSpPr>
          <a:grpSpLocks noChangeAspect="1"/>
        </xdr:cNvGrpSpPr>
      </xdr:nvGrpSpPr>
      <xdr:grpSpPr>
        <a:xfrm>
          <a:off x="38936524" y="68699195"/>
          <a:ext cx="8472024" cy="4297267"/>
          <a:chOff x="3375772" y="69532272"/>
          <a:chExt cx="8438030" cy="4262717"/>
        </a:xfrm>
      </xdr:grpSpPr>
      <xdr:grpSp>
        <xdr:nvGrpSpPr>
          <xdr:cNvPr id="362" name="Group 361">
            <a:extLst>
              <a:ext uri="{FF2B5EF4-FFF2-40B4-BE49-F238E27FC236}">
                <a16:creationId xmlns:a16="http://schemas.microsoft.com/office/drawing/2014/main" id="{E5F1A8A2-B46E-4FDD-B6E1-3BC9A110D07D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366" name="Chart 365">
              <a:extLst>
                <a:ext uri="{FF2B5EF4-FFF2-40B4-BE49-F238E27FC236}">
                  <a16:creationId xmlns:a16="http://schemas.microsoft.com/office/drawing/2014/main" id="{8B43ABBE-938A-431F-B064-54900FAEB032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7"/>
            </a:graphicData>
          </a:graphic>
        </xdr:graphicFrame>
        <xdr:sp macro="" textlink="$B$522">
          <xdr:nvSpPr>
            <xdr:cNvPr id="367" name="TextBox 366">
              <a:extLst>
                <a:ext uri="{FF2B5EF4-FFF2-40B4-BE49-F238E27FC236}">
                  <a16:creationId xmlns:a16="http://schemas.microsoft.com/office/drawing/2014/main" id="{B0030366-B144-44F2-BFE9-50EFCF3DE967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363" name="Group 362">
            <a:extLst>
              <a:ext uri="{FF2B5EF4-FFF2-40B4-BE49-F238E27FC236}">
                <a16:creationId xmlns:a16="http://schemas.microsoft.com/office/drawing/2014/main" id="{F31A3186-E9D3-4031-8526-4C49DA9186B3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364" name="TextBox 363">
              <a:extLst>
                <a:ext uri="{FF2B5EF4-FFF2-40B4-BE49-F238E27FC236}">
                  <a16:creationId xmlns:a16="http://schemas.microsoft.com/office/drawing/2014/main" id="{94CE0CCC-7EEC-4F82-BFB8-F83C5850B81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365" name="TextBox 364">
              <a:extLst>
                <a:ext uri="{FF2B5EF4-FFF2-40B4-BE49-F238E27FC236}">
                  <a16:creationId xmlns:a16="http://schemas.microsoft.com/office/drawing/2014/main" id="{963286A2-E1A8-4970-8620-98C5FCFD490E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42</xdr:col>
      <xdr:colOff>317941</xdr:colOff>
      <xdr:row>366</xdr:row>
      <xdr:rowOff>182926</xdr:rowOff>
    </xdr:from>
    <xdr:to>
      <xdr:col>51</xdr:col>
      <xdr:colOff>601187</xdr:colOff>
      <xdr:row>388</xdr:row>
      <xdr:rowOff>62871</xdr:rowOff>
    </xdr:to>
    <xdr:grpSp>
      <xdr:nvGrpSpPr>
        <xdr:cNvPr id="368" name="Group 367">
          <a:extLst>
            <a:ext uri="{FF2B5EF4-FFF2-40B4-BE49-F238E27FC236}">
              <a16:creationId xmlns:a16="http://schemas.microsoft.com/office/drawing/2014/main" id="{C1399CD8-D86C-4F1A-8AFC-A59378CE74EE}"/>
            </a:ext>
          </a:extLst>
        </xdr:cNvPr>
        <xdr:cNvGrpSpPr>
          <a:grpSpLocks noChangeAspect="1"/>
        </xdr:cNvGrpSpPr>
      </xdr:nvGrpSpPr>
      <xdr:grpSpPr>
        <a:xfrm>
          <a:off x="38936524" y="73229093"/>
          <a:ext cx="8474746" cy="4303778"/>
          <a:chOff x="3381375" y="74272337"/>
          <a:chExt cx="8419540" cy="4227419"/>
        </a:xfrm>
      </xdr:grpSpPr>
      <xdr:grpSp>
        <xdr:nvGrpSpPr>
          <xdr:cNvPr id="369" name="Group 368">
            <a:extLst>
              <a:ext uri="{FF2B5EF4-FFF2-40B4-BE49-F238E27FC236}">
                <a16:creationId xmlns:a16="http://schemas.microsoft.com/office/drawing/2014/main" id="{23437DEA-87DF-4B0D-AC7A-D718DD0D59AF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373" name="Chart 372">
              <a:extLst>
                <a:ext uri="{FF2B5EF4-FFF2-40B4-BE49-F238E27FC236}">
                  <a16:creationId xmlns:a16="http://schemas.microsoft.com/office/drawing/2014/main" id="{5F6D8AE3-3999-4466-B2E8-669EBA32924D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8"/>
            </a:graphicData>
          </a:graphic>
        </xdr:graphicFrame>
        <xdr:sp macro="" textlink="$B$523">
          <xdr:nvSpPr>
            <xdr:cNvPr id="374" name="TextBox 373">
              <a:extLst>
                <a:ext uri="{FF2B5EF4-FFF2-40B4-BE49-F238E27FC236}">
                  <a16:creationId xmlns:a16="http://schemas.microsoft.com/office/drawing/2014/main" id="{0676C15C-3FD3-42BF-A6B2-2BB8E1D449EE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370" name="Group 369">
            <a:extLst>
              <a:ext uri="{FF2B5EF4-FFF2-40B4-BE49-F238E27FC236}">
                <a16:creationId xmlns:a16="http://schemas.microsoft.com/office/drawing/2014/main" id="{D9BB244F-5951-4890-BAAC-193572CEDB76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371" name="TextBox 370">
              <a:extLst>
                <a:ext uri="{FF2B5EF4-FFF2-40B4-BE49-F238E27FC236}">
                  <a16:creationId xmlns:a16="http://schemas.microsoft.com/office/drawing/2014/main" id="{BA8539A8-A984-461A-AAC0-E03525B38C62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14.8</a:t>
              </a:fld>
              <a:endParaRPr lang="en-US" sz="1200"/>
            </a:p>
          </xdr:txBody>
        </xdr:sp>
        <xdr:sp macro="" textlink="$A$538">
          <xdr:nvSpPr>
            <xdr:cNvPr id="372" name="TextBox 371">
              <a:extLst>
                <a:ext uri="{FF2B5EF4-FFF2-40B4-BE49-F238E27FC236}">
                  <a16:creationId xmlns:a16="http://schemas.microsoft.com/office/drawing/2014/main" id="{E556D306-F389-4CE1-8DFB-185D83290802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389</xdr:row>
      <xdr:rowOff>94418</xdr:rowOff>
    </xdr:from>
    <xdr:to>
      <xdr:col>51</xdr:col>
      <xdr:colOff>598465</xdr:colOff>
      <xdr:row>410</xdr:row>
      <xdr:rowOff>153942</xdr:rowOff>
    </xdr:to>
    <xdr:grpSp>
      <xdr:nvGrpSpPr>
        <xdr:cNvPr id="375" name="Group 374">
          <a:extLst>
            <a:ext uri="{FF2B5EF4-FFF2-40B4-BE49-F238E27FC236}">
              <a16:creationId xmlns:a16="http://schemas.microsoft.com/office/drawing/2014/main" id="{DD54E12A-B842-41DB-8CBB-AADE4BDD487D}"/>
            </a:ext>
          </a:extLst>
        </xdr:cNvPr>
        <xdr:cNvGrpSpPr>
          <a:grpSpLocks noChangeAspect="1"/>
        </xdr:cNvGrpSpPr>
      </xdr:nvGrpSpPr>
      <xdr:grpSpPr>
        <a:xfrm>
          <a:off x="38936524" y="77765501"/>
          <a:ext cx="8472024" cy="4282274"/>
          <a:chOff x="3375772" y="79419176"/>
          <a:chExt cx="8438030" cy="4262717"/>
        </a:xfrm>
      </xdr:grpSpPr>
      <xdr:grpSp>
        <xdr:nvGrpSpPr>
          <xdr:cNvPr id="376" name="Group 375">
            <a:extLst>
              <a:ext uri="{FF2B5EF4-FFF2-40B4-BE49-F238E27FC236}">
                <a16:creationId xmlns:a16="http://schemas.microsoft.com/office/drawing/2014/main" id="{AF7BEBD1-64B7-4BE8-B6AF-E79D4E93741F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380" name="Chart 379">
              <a:extLst>
                <a:ext uri="{FF2B5EF4-FFF2-40B4-BE49-F238E27FC236}">
                  <a16:creationId xmlns:a16="http://schemas.microsoft.com/office/drawing/2014/main" id="{A2FE816C-4941-4CBB-99BE-2B23E672A8A9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9"/>
            </a:graphicData>
          </a:graphic>
        </xdr:graphicFrame>
        <xdr:sp macro="" textlink="$B$524">
          <xdr:nvSpPr>
            <xdr:cNvPr id="381" name="TextBox 380">
              <a:extLst>
                <a:ext uri="{FF2B5EF4-FFF2-40B4-BE49-F238E27FC236}">
                  <a16:creationId xmlns:a16="http://schemas.microsoft.com/office/drawing/2014/main" id="{333399AF-5ACE-46BD-9811-E4EF60C7D6C8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377" name="Group 376">
            <a:extLst>
              <a:ext uri="{FF2B5EF4-FFF2-40B4-BE49-F238E27FC236}">
                <a16:creationId xmlns:a16="http://schemas.microsoft.com/office/drawing/2014/main" id="{ED297F86-26EB-4839-9933-3F0C0D0D6FB1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378" name="TextBox 377">
              <a:extLst>
                <a:ext uri="{FF2B5EF4-FFF2-40B4-BE49-F238E27FC236}">
                  <a16:creationId xmlns:a16="http://schemas.microsoft.com/office/drawing/2014/main" id="{D0F921CC-6193-440F-976C-042C0C67244B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379" name="TextBox 378">
              <a:extLst>
                <a:ext uri="{FF2B5EF4-FFF2-40B4-BE49-F238E27FC236}">
                  <a16:creationId xmlns:a16="http://schemas.microsoft.com/office/drawing/2014/main" id="{5DB7F77D-B086-4934-B5E4-BC269E65158E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411</xdr:row>
      <xdr:rowOff>185489</xdr:rowOff>
    </xdr:from>
    <xdr:to>
      <xdr:col>51</xdr:col>
      <xdr:colOff>598465</xdr:colOff>
      <xdr:row>433</xdr:row>
      <xdr:rowOff>59981</xdr:rowOff>
    </xdr:to>
    <xdr:grpSp>
      <xdr:nvGrpSpPr>
        <xdr:cNvPr id="382" name="Group 381">
          <a:extLst>
            <a:ext uri="{FF2B5EF4-FFF2-40B4-BE49-F238E27FC236}">
              <a16:creationId xmlns:a16="http://schemas.microsoft.com/office/drawing/2014/main" id="{36B7EB87-52A4-437D-9B23-B9EB6D55B776}"/>
            </a:ext>
          </a:extLst>
        </xdr:cNvPr>
        <xdr:cNvGrpSpPr>
          <a:grpSpLocks noChangeAspect="1"/>
        </xdr:cNvGrpSpPr>
      </xdr:nvGrpSpPr>
      <xdr:grpSpPr>
        <a:xfrm>
          <a:off x="38936524" y="82280406"/>
          <a:ext cx="8472024" cy="4298325"/>
          <a:chOff x="3375772" y="84368231"/>
          <a:chExt cx="8438030" cy="4262717"/>
        </a:xfrm>
      </xdr:grpSpPr>
      <xdr:grpSp>
        <xdr:nvGrpSpPr>
          <xdr:cNvPr id="383" name="Group 382">
            <a:extLst>
              <a:ext uri="{FF2B5EF4-FFF2-40B4-BE49-F238E27FC236}">
                <a16:creationId xmlns:a16="http://schemas.microsoft.com/office/drawing/2014/main" id="{6A1B13C2-9B1C-4B8B-BD78-5C955B05B267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387" name="Chart 386">
              <a:extLst>
                <a:ext uri="{FF2B5EF4-FFF2-40B4-BE49-F238E27FC236}">
                  <a16:creationId xmlns:a16="http://schemas.microsoft.com/office/drawing/2014/main" id="{F36D2F0E-D6E5-4FEA-935D-E9B8C121A699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0"/>
            </a:graphicData>
          </a:graphic>
        </xdr:graphicFrame>
        <xdr:sp macro="" textlink="$B$525">
          <xdr:nvSpPr>
            <xdr:cNvPr id="388" name="TextBox 387">
              <a:extLst>
                <a:ext uri="{FF2B5EF4-FFF2-40B4-BE49-F238E27FC236}">
                  <a16:creationId xmlns:a16="http://schemas.microsoft.com/office/drawing/2014/main" id="{9EDA7EDD-DC05-46FA-A2C6-65B41FE46946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384" name="Group 383">
            <a:extLst>
              <a:ext uri="{FF2B5EF4-FFF2-40B4-BE49-F238E27FC236}">
                <a16:creationId xmlns:a16="http://schemas.microsoft.com/office/drawing/2014/main" id="{C5A6E38D-72F8-4C25-8D05-B59199917A47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385" name="TextBox 384">
              <a:extLst>
                <a:ext uri="{FF2B5EF4-FFF2-40B4-BE49-F238E27FC236}">
                  <a16:creationId xmlns:a16="http://schemas.microsoft.com/office/drawing/2014/main" id="{AD236ACC-90D4-49C2-B2D1-7213E7BAF235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386" name="TextBox 385">
              <a:extLst>
                <a:ext uri="{FF2B5EF4-FFF2-40B4-BE49-F238E27FC236}">
                  <a16:creationId xmlns:a16="http://schemas.microsoft.com/office/drawing/2014/main" id="{D5A643EF-4E25-44B3-B9B8-0184E874E75A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42</xdr:col>
      <xdr:colOff>317941</xdr:colOff>
      <xdr:row>434</xdr:row>
      <xdr:rowOff>91530</xdr:rowOff>
    </xdr:from>
    <xdr:to>
      <xdr:col>51</xdr:col>
      <xdr:colOff>598465</xdr:colOff>
      <xdr:row>455</xdr:row>
      <xdr:rowOff>160093</xdr:rowOff>
    </xdr:to>
    <xdr:grpSp>
      <xdr:nvGrpSpPr>
        <xdr:cNvPr id="389" name="Group 388">
          <a:extLst>
            <a:ext uri="{FF2B5EF4-FFF2-40B4-BE49-F238E27FC236}">
              <a16:creationId xmlns:a16="http://schemas.microsoft.com/office/drawing/2014/main" id="{D619BB5A-03DB-44D7-89D7-53CB22EF9F08}"/>
            </a:ext>
          </a:extLst>
        </xdr:cNvPr>
        <xdr:cNvGrpSpPr>
          <a:grpSpLocks noChangeAspect="1"/>
        </xdr:cNvGrpSpPr>
      </xdr:nvGrpSpPr>
      <xdr:grpSpPr>
        <a:xfrm>
          <a:off x="38936524" y="86811363"/>
          <a:ext cx="8472024" cy="4291313"/>
          <a:chOff x="3375772" y="89306080"/>
          <a:chExt cx="8438030" cy="4262718"/>
        </a:xfrm>
      </xdr:grpSpPr>
      <xdr:grpSp>
        <xdr:nvGrpSpPr>
          <xdr:cNvPr id="390" name="Group 389">
            <a:extLst>
              <a:ext uri="{FF2B5EF4-FFF2-40B4-BE49-F238E27FC236}">
                <a16:creationId xmlns:a16="http://schemas.microsoft.com/office/drawing/2014/main" id="{B27F4EB5-8D2A-46B4-93BB-481FE0277EA1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394" name="Chart 393">
              <a:extLst>
                <a:ext uri="{FF2B5EF4-FFF2-40B4-BE49-F238E27FC236}">
                  <a16:creationId xmlns:a16="http://schemas.microsoft.com/office/drawing/2014/main" id="{1B0A2E51-98E6-44E1-965C-799C55784862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1"/>
            </a:graphicData>
          </a:graphic>
        </xdr:graphicFrame>
        <xdr:sp macro="" textlink="$B$526">
          <xdr:nvSpPr>
            <xdr:cNvPr id="395" name="TextBox 394">
              <a:extLst>
                <a:ext uri="{FF2B5EF4-FFF2-40B4-BE49-F238E27FC236}">
                  <a16:creationId xmlns:a16="http://schemas.microsoft.com/office/drawing/2014/main" id="{D068A9A7-863B-450A-A86A-92247CC1EF8A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391" name="Group 390">
            <a:extLst>
              <a:ext uri="{FF2B5EF4-FFF2-40B4-BE49-F238E27FC236}">
                <a16:creationId xmlns:a16="http://schemas.microsoft.com/office/drawing/2014/main" id="{94A77569-5E1A-4978-B26E-625A20AAE6AD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392" name="TextBox 391">
              <a:extLst>
                <a:ext uri="{FF2B5EF4-FFF2-40B4-BE49-F238E27FC236}">
                  <a16:creationId xmlns:a16="http://schemas.microsoft.com/office/drawing/2014/main" id="{00B60483-902F-47F6-BD9F-4EB0F9B0A30C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11.7</a:t>
              </a:fld>
              <a:endParaRPr lang="en-US" sz="1200"/>
            </a:p>
          </xdr:txBody>
        </xdr:sp>
        <xdr:sp macro="" textlink="$A$538">
          <xdr:nvSpPr>
            <xdr:cNvPr id="393" name="TextBox 392">
              <a:extLst>
                <a:ext uri="{FF2B5EF4-FFF2-40B4-BE49-F238E27FC236}">
                  <a16:creationId xmlns:a16="http://schemas.microsoft.com/office/drawing/2014/main" id="{AB9AB153-8E80-49A7-88D7-BC18D9FBF553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72</xdr:col>
      <xdr:colOff>507450</xdr:colOff>
      <xdr:row>254</xdr:row>
      <xdr:rowOff>102969</xdr:rowOff>
    </xdr:from>
    <xdr:to>
      <xdr:col>82</xdr:col>
      <xdr:colOff>340203</xdr:colOff>
      <xdr:row>275</xdr:row>
      <xdr:rowOff>127482</xdr:rowOff>
    </xdr:to>
    <xdr:grpSp>
      <xdr:nvGrpSpPr>
        <xdr:cNvPr id="396" name="Group 395">
          <a:extLst>
            <a:ext uri="{FF2B5EF4-FFF2-40B4-BE49-F238E27FC236}">
              <a16:creationId xmlns:a16="http://schemas.microsoft.com/office/drawing/2014/main" id="{42515375-FD6B-4181-ACFB-8A5D5E9D00FA}"/>
            </a:ext>
          </a:extLst>
        </xdr:cNvPr>
        <xdr:cNvGrpSpPr>
          <a:grpSpLocks noChangeAspect="1"/>
        </xdr:cNvGrpSpPr>
      </xdr:nvGrpSpPr>
      <xdr:grpSpPr>
        <a:xfrm>
          <a:off x="66431033" y="50627802"/>
          <a:ext cx="8564003" cy="4247263"/>
          <a:chOff x="17430750" y="53775429"/>
          <a:chExt cx="8480772" cy="4313144"/>
        </a:xfrm>
      </xdr:grpSpPr>
      <xdr:graphicFrame macro="" fPublished="1">
        <xdr:nvGraphicFramePr>
          <xdr:cNvPr id="397" name="Chart 396">
            <a:extLst>
              <a:ext uri="{FF2B5EF4-FFF2-40B4-BE49-F238E27FC236}">
                <a16:creationId xmlns:a16="http://schemas.microsoft.com/office/drawing/2014/main" id="{5B66547A-C1AB-4D7B-8D5F-588399B656CD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2"/>
          </a:graphicData>
        </a:graphic>
      </xdr:graphicFrame>
      <xdr:sp macro="" textlink="$O$518">
        <xdr:nvSpPr>
          <xdr:cNvPr id="398" name="TextBox 397">
            <a:extLst>
              <a:ext uri="{FF2B5EF4-FFF2-40B4-BE49-F238E27FC236}">
                <a16:creationId xmlns:a16="http://schemas.microsoft.com/office/drawing/2014/main" id="{F585D82F-5BFB-4C3A-A24D-8B09550C0983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5754A9B4-9BF1-4AB8-817C-8A95890BDFAC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1,000 teu</a:t>
            </a:fld>
            <a:endParaRPr lang="en-US" sz="1200"/>
          </a:p>
        </xdr:txBody>
      </xdr:sp>
    </xdr:grpSp>
    <xdr:clientData/>
  </xdr:twoCellAnchor>
  <xdr:twoCellAnchor editAs="absolute">
    <xdr:from>
      <xdr:col>62</xdr:col>
      <xdr:colOff>709332</xdr:colOff>
      <xdr:row>254</xdr:row>
      <xdr:rowOff>102969</xdr:rowOff>
    </xdr:from>
    <xdr:to>
      <xdr:col>72</xdr:col>
      <xdr:colOff>78178</xdr:colOff>
      <xdr:row>275</xdr:row>
      <xdr:rowOff>107128</xdr:rowOff>
    </xdr:to>
    <xdr:grpSp>
      <xdr:nvGrpSpPr>
        <xdr:cNvPr id="399" name="Group 398">
          <a:extLst>
            <a:ext uri="{FF2B5EF4-FFF2-40B4-BE49-F238E27FC236}">
              <a16:creationId xmlns:a16="http://schemas.microsoft.com/office/drawing/2014/main" id="{F18FA578-87CF-46DE-8073-A720FB53DB52}"/>
            </a:ext>
          </a:extLst>
        </xdr:cNvPr>
        <xdr:cNvGrpSpPr>
          <a:grpSpLocks noChangeAspect="1"/>
        </xdr:cNvGrpSpPr>
      </xdr:nvGrpSpPr>
      <xdr:grpSpPr>
        <a:xfrm>
          <a:off x="57531249" y="50627802"/>
          <a:ext cx="8470512" cy="4226909"/>
          <a:chOff x="3375772" y="49775781"/>
          <a:chExt cx="8438030" cy="4273924"/>
        </a:xfrm>
      </xdr:grpSpPr>
      <xdr:grpSp>
        <xdr:nvGrpSpPr>
          <xdr:cNvPr id="400" name="Group 399">
            <a:extLst>
              <a:ext uri="{FF2B5EF4-FFF2-40B4-BE49-F238E27FC236}">
                <a16:creationId xmlns:a16="http://schemas.microsoft.com/office/drawing/2014/main" id="{198E8D10-B4A0-4328-A6A8-5DC7102655E9}"/>
              </a:ext>
            </a:extLst>
          </xdr:cNvPr>
          <xdr:cNvGrpSpPr/>
        </xdr:nvGrpSpPr>
        <xdr:grpSpPr>
          <a:xfrm>
            <a:off x="3375772" y="49775781"/>
            <a:ext cx="8438030" cy="4273924"/>
            <a:chOff x="3404720" y="53738661"/>
            <a:chExt cx="8464444" cy="4313144"/>
          </a:xfrm>
        </xdr:grpSpPr>
        <xdr:graphicFrame macro="" fPublished="1">
          <xdr:nvGraphicFramePr>
            <xdr:cNvPr id="404" name="Chart 403">
              <a:extLst>
                <a:ext uri="{FF2B5EF4-FFF2-40B4-BE49-F238E27FC236}">
                  <a16:creationId xmlns:a16="http://schemas.microsoft.com/office/drawing/2014/main" id="{0247531E-DA2F-4F6C-80CD-CFD6928957AC}"/>
                </a:ext>
              </a:extLst>
            </xdr:cNvPr>
            <xdr:cNvGraphicFramePr/>
          </xdr:nvGraphicFramePr>
          <xdr:xfrm>
            <a:off x="3404720" y="5373866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3"/>
            </a:graphicData>
          </a:graphic>
        </xdr:graphicFrame>
        <xdr:sp macro="" textlink="$B$518">
          <xdr:nvSpPr>
            <xdr:cNvPr id="405" name="TextBox 404">
              <a:extLst>
                <a:ext uri="{FF2B5EF4-FFF2-40B4-BE49-F238E27FC236}">
                  <a16:creationId xmlns:a16="http://schemas.microsoft.com/office/drawing/2014/main" id="{5BCE9FF0-3D75-4509-B666-7038EBD8367D}"/>
                </a:ext>
              </a:extLst>
            </xdr:cNvPr>
            <xdr:cNvSpPr txBox="1"/>
          </xdr:nvSpPr>
          <xdr:spPr>
            <a:xfrm>
              <a:off x="10640786" y="5385707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A18534D-B00C-4869-8392-CAA40C3E2FF4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1,000 teu</a:t>
              </a:fld>
              <a:endParaRPr lang="en-US" sz="1200"/>
            </a:p>
          </xdr:txBody>
        </xdr:sp>
      </xdr:grpSp>
      <xdr:grpSp>
        <xdr:nvGrpSpPr>
          <xdr:cNvPr id="401" name="Group 400">
            <a:extLst>
              <a:ext uri="{FF2B5EF4-FFF2-40B4-BE49-F238E27FC236}">
                <a16:creationId xmlns:a16="http://schemas.microsoft.com/office/drawing/2014/main" id="{957F5442-D115-4985-83F8-D91D621FD407}"/>
              </a:ext>
            </a:extLst>
          </xdr:cNvPr>
          <xdr:cNvGrpSpPr/>
        </xdr:nvGrpSpPr>
        <xdr:grpSpPr>
          <a:xfrm>
            <a:off x="3738282" y="49838533"/>
            <a:ext cx="1110152" cy="368535"/>
            <a:chOff x="3738282" y="49838533"/>
            <a:chExt cx="1110152" cy="368535"/>
          </a:xfrm>
        </xdr:grpSpPr>
        <xdr:sp macro="" textlink="$I$14">
          <xdr:nvSpPr>
            <xdr:cNvPr id="402" name="TextBox 401">
              <a:extLst>
                <a:ext uri="{FF2B5EF4-FFF2-40B4-BE49-F238E27FC236}">
                  <a16:creationId xmlns:a16="http://schemas.microsoft.com/office/drawing/2014/main" id="{AB36FBD8-41D7-4A4D-AE05-5FCDFDE1346A}"/>
                </a:ext>
              </a:extLst>
            </xdr:cNvPr>
            <xdr:cNvSpPr txBox="1"/>
          </xdr:nvSpPr>
          <xdr:spPr>
            <a:xfrm>
              <a:off x="4291852" y="49843016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B3B1870-75A4-4E7C-B12F-24B768CF99B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13.9</a:t>
              </a:fld>
              <a:endParaRPr lang="en-US" sz="1200"/>
            </a:p>
          </xdr:txBody>
        </xdr:sp>
        <xdr:sp macro="" textlink="$A$538">
          <xdr:nvSpPr>
            <xdr:cNvPr id="403" name="TextBox 402">
              <a:extLst>
                <a:ext uri="{FF2B5EF4-FFF2-40B4-BE49-F238E27FC236}">
                  <a16:creationId xmlns:a16="http://schemas.microsoft.com/office/drawing/2014/main" id="{0A5364BD-31D4-4CA9-8560-8B745662E46B}"/>
                </a:ext>
              </a:extLst>
            </xdr:cNvPr>
            <xdr:cNvSpPr txBox="1"/>
          </xdr:nvSpPr>
          <xdr:spPr>
            <a:xfrm>
              <a:off x="3738282" y="49838533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72</xdr:col>
      <xdr:colOff>507450</xdr:colOff>
      <xdr:row>277</xdr:row>
      <xdr:rowOff>7472</xdr:rowOff>
    </xdr:from>
    <xdr:to>
      <xdr:col>82</xdr:col>
      <xdr:colOff>306866</xdr:colOff>
      <xdr:row>298</xdr:row>
      <xdr:rowOff>43890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id="{4B468294-2EBD-4DA0-A11B-08330A104610}"/>
            </a:ext>
          </a:extLst>
        </xdr:cNvPr>
        <xdr:cNvGrpSpPr>
          <a:grpSpLocks noChangeAspect="1"/>
        </xdr:cNvGrpSpPr>
      </xdr:nvGrpSpPr>
      <xdr:grpSpPr>
        <a:xfrm>
          <a:off x="66431033" y="55157222"/>
          <a:ext cx="8530666" cy="4259168"/>
          <a:chOff x="17430750" y="53775429"/>
          <a:chExt cx="8480772" cy="4313144"/>
        </a:xfrm>
      </xdr:grpSpPr>
      <xdr:graphicFrame macro="" fPublished="1">
        <xdr:nvGraphicFramePr>
          <xdr:cNvPr id="407" name="Chart 406">
            <a:extLst>
              <a:ext uri="{FF2B5EF4-FFF2-40B4-BE49-F238E27FC236}">
                <a16:creationId xmlns:a16="http://schemas.microsoft.com/office/drawing/2014/main" id="{78DC4D02-1E67-42A3-8CC3-DEFD29FEDD2E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4"/>
          </a:graphicData>
        </a:graphic>
      </xdr:graphicFrame>
      <xdr:sp macro="" textlink="$O$519">
        <xdr:nvSpPr>
          <xdr:cNvPr id="408" name="TextBox 407">
            <a:extLst>
              <a:ext uri="{FF2B5EF4-FFF2-40B4-BE49-F238E27FC236}">
                <a16:creationId xmlns:a16="http://schemas.microsoft.com/office/drawing/2014/main" id="{506E9D84-7C31-431C-86E5-98F5AA68548C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6C75FFB2-F255-40CB-B072-5887FF2E1D16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3,000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299</xdr:row>
      <xdr:rowOff>114380</xdr:rowOff>
    </xdr:from>
    <xdr:to>
      <xdr:col>82</xdr:col>
      <xdr:colOff>306866</xdr:colOff>
      <xdr:row>320</xdr:row>
      <xdr:rowOff>153700</xdr:rowOff>
    </xdr:to>
    <xdr:grpSp>
      <xdr:nvGrpSpPr>
        <xdr:cNvPr id="409" name="Group 408">
          <a:extLst>
            <a:ext uri="{FF2B5EF4-FFF2-40B4-BE49-F238E27FC236}">
              <a16:creationId xmlns:a16="http://schemas.microsoft.com/office/drawing/2014/main" id="{174C76E8-71AF-47D6-B472-53D59B9E6918}"/>
            </a:ext>
          </a:extLst>
        </xdr:cNvPr>
        <xdr:cNvGrpSpPr>
          <a:grpSpLocks noChangeAspect="1"/>
        </xdr:cNvGrpSpPr>
      </xdr:nvGrpSpPr>
      <xdr:grpSpPr>
        <a:xfrm>
          <a:off x="66431033" y="59687963"/>
          <a:ext cx="8530666" cy="4262070"/>
          <a:chOff x="17430750" y="53775429"/>
          <a:chExt cx="8480772" cy="4313144"/>
        </a:xfrm>
      </xdr:grpSpPr>
      <xdr:graphicFrame macro="" fPublished="1">
        <xdr:nvGraphicFramePr>
          <xdr:cNvPr id="410" name="Chart 409">
            <a:extLst>
              <a:ext uri="{FF2B5EF4-FFF2-40B4-BE49-F238E27FC236}">
                <a16:creationId xmlns:a16="http://schemas.microsoft.com/office/drawing/2014/main" id="{1CFEFAC6-8263-40E4-8DA0-801AB75A31C2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5"/>
          </a:graphicData>
        </a:graphic>
      </xdr:graphicFrame>
      <xdr:sp macro="" textlink="$O$520">
        <xdr:nvSpPr>
          <xdr:cNvPr id="411" name="TextBox 410">
            <a:extLst>
              <a:ext uri="{FF2B5EF4-FFF2-40B4-BE49-F238E27FC236}">
                <a16:creationId xmlns:a16="http://schemas.microsoft.com/office/drawing/2014/main" id="{8C148623-DA9E-47CC-9320-C817D518098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CBA60BD2-B898-4B36-AA8D-36828660AA5A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6,000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322</xdr:row>
      <xdr:rowOff>33690</xdr:rowOff>
    </xdr:from>
    <xdr:to>
      <xdr:col>82</xdr:col>
      <xdr:colOff>306866</xdr:colOff>
      <xdr:row>343</xdr:row>
      <xdr:rowOff>41641</xdr:rowOff>
    </xdr:to>
    <xdr:grpSp>
      <xdr:nvGrpSpPr>
        <xdr:cNvPr id="412" name="Group 411">
          <a:extLst>
            <a:ext uri="{FF2B5EF4-FFF2-40B4-BE49-F238E27FC236}">
              <a16:creationId xmlns:a16="http://schemas.microsoft.com/office/drawing/2014/main" id="{F8BDE1E4-BCAA-4A46-819D-77CEA9CF0C3F}"/>
            </a:ext>
          </a:extLst>
        </xdr:cNvPr>
        <xdr:cNvGrpSpPr>
          <a:grpSpLocks noChangeAspect="1"/>
        </xdr:cNvGrpSpPr>
      </xdr:nvGrpSpPr>
      <xdr:grpSpPr>
        <a:xfrm>
          <a:off x="66431033" y="64232190"/>
          <a:ext cx="8530666" cy="4230701"/>
          <a:chOff x="17430750" y="53775429"/>
          <a:chExt cx="8480772" cy="4313144"/>
        </a:xfrm>
      </xdr:grpSpPr>
      <xdr:graphicFrame macro="" fPublished="1">
        <xdr:nvGraphicFramePr>
          <xdr:cNvPr id="413" name="Chart 412">
            <a:extLst>
              <a:ext uri="{FF2B5EF4-FFF2-40B4-BE49-F238E27FC236}">
                <a16:creationId xmlns:a16="http://schemas.microsoft.com/office/drawing/2014/main" id="{58864472-0F2F-405D-B475-712CD3A27818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6"/>
          </a:graphicData>
        </a:graphic>
      </xdr:graphicFrame>
      <xdr:sp macro="" textlink="$O$521">
        <xdr:nvSpPr>
          <xdr:cNvPr id="414" name="TextBox 413">
            <a:extLst>
              <a:ext uri="{FF2B5EF4-FFF2-40B4-BE49-F238E27FC236}">
                <a16:creationId xmlns:a16="http://schemas.microsoft.com/office/drawing/2014/main" id="{8951528F-5B87-4676-8D81-21D27F966BC8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064CD9D-447F-47A3-B717-95839D8FF5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9,000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344</xdr:row>
      <xdr:rowOff>112131</xdr:rowOff>
    </xdr:from>
    <xdr:to>
      <xdr:col>82</xdr:col>
      <xdr:colOff>306866</xdr:colOff>
      <xdr:row>365</xdr:row>
      <xdr:rowOff>146149</xdr:rowOff>
    </xdr:to>
    <xdr:grpSp>
      <xdr:nvGrpSpPr>
        <xdr:cNvPr id="415" name="Group 414">
          <a:extLst>
            <a:ext uri="{FF2B5EF4-FFF2-40B4-BE49-F238E27FC236}">
              <a16:creationId xmlns:a16="http://schemas.microsoft.com/office/drawing/2014/main" id="{7ABE63D3-E4DF-4C0B-BA89-1DA1F4B6CEA1}"/>
            </a:ext>
          </a:extLst>
        </xdr:cNvPr>
        <xdr:cNvGrpSpPr>
          <a:grpSpLocks noChangeAspect="1"/>
        </xdr:cNvGrpSpPr>
      </xdr:nvGrpSpPr>
      <xdr:grpSpPr>
        <a:xfrm>
          <a:off x="66431033" y="68734464"/>
          <a:ext cx="8530666" cy="4256768"/>
          <a:chOff x="17430750" y="53775429"/>
          <a:chExt cx="8480772" cy="4313144"/>
        </a:xfrm>
      </xdr:grpSpPr>
      <xdr:graphicFrame macro="" fPublished="1">
        <xdr:nvGraphicFramePr>
          <xdr:cNvPr id="416" name="Chart 415">
            <a:extLst>
              <a:ext uri="{FF2B5EF4-FFF2-40B4-BE49-F238E27FC236}">
                <a16:creationId xmlns:a16="http://schemas.microsoft.com/office/drawing/2014/main" id="{931AB15B-5DA3-43D4-B765-03B65A50618A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7"/>
          </a:graphicData>
        </a:graphic>
      </xdr:graphicFrame>
      <xdr:sp macro="" textlink="$O$522">
        <xdr:nvSpPr>
          <xdr:cNvPr id="417" name="TextBox 416">
            <a:extLst>
              <a:ext uri="{FF2B5EF4-FFF2-40B4-BE49-F238E27FC236}">
                <a16:creationId xmlns:a16="http://schemas.microsoft.com/office/drawing/2014/main" id="{A233A922-AB63-42CF-99C3-9949ADF68E92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1721FBE-6276-4CEE-9AEA-03BCFFFA2E1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14,000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367</xdr:row>
      <xdr:rowOff>26139</xdr:rowOff>
    </xdr:from>
    <xdr:to>
      <xdr:col>82</xdr:col>
      <xdr:colOff>306866</xdr:colOff>
      <xdr:row>388</xdr:row>
      <xdr:rowOff>67861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7EFD9A3B-A15A-46EA-BE4F-44860D1B67CE}"/>
            </a:ext>
          </a:extLst>
        </xdr:cNvPr>
        <xdr:cNvGrpSpPr>
          <a:grpSpLocks noChangeAspect="1"/>
        </xdr:cNvGrpSpPr>
      </xdr:nvGrpSpPr>
      <xdr:grpSpPr>
        <a:xfrm>
          <a:off x="66431033" y="73273389"/>
          <a:ext cx="8530666" cy="4264472"/>
          <a:chOff x="17430750" y="53775429"/>
          <a:chExt cx="8480772" cy="4313144"/>
        </a:xfrm>
      </xdr:grpSpPr>
      <xdr:graphicFrame macro="" fPublished="1">
        <xdr:nvGraphicFramePr>
          <xdr:cNvPr id="419" name="Chart 418">
            <a:extLst>
              <a:ext uri="{FF2B5EF4-FFF2-40B4-BE49-F238E27FC236}">
                <a16:creationId xmlns:a16="http://schemas.microsoft.com/office/drawing/2014/main" id="{B2915C5D-D8F6-4642-AB1E-3694B3007387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8"/>
          </a:graphicData>
        </a:graphic>
      </xdr:graphicFrame>
      <xdr:sp macro="" textlink="$O$523">
        <xdr:nvSpPr>
          <xdr:cNvPr id="420" name="TextBox 419">
            <a:extLst>
              <a:ext uri="{FF2B5EF4-FFF2-40B4-BE49-F238E27FC236}">
                <a16:creationId xmlns:a16="http://schemas.microsoft.com/office/drawing/2014/main" id="{6C42FB08-4E00-4383-A46C-B635F17499F4}"/>
              </a:ext>
            </a:extLst>
          </xdr:cNvPr>
          <xdr:cNvSpPr txBox="1"/>
        </xdr:nvSpPr>
        <xdr:spPr>
          <a:xfrm>
            <a:off x="24683357" y="53897893"/>
            <a:ext cx="1061358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474602C-30EE-4874-8485-C56E7CEAF8D9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17,000 teu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389</xdr:row>
      <xdr:rowOff>138351</xdr:rowOff>
    </xdr:from>
    <xdr:to>
      <xdr:col>82</xdr:col>
      <xdr:colOff>306866</xdr:colOff>
      <xdr:row>410</xdr:row>
      <xdr:rowOff>159909</xdr:rowOff>
    </xdr:to>
    <xdr:grpSp>
      <xdr:nvGrpSpPr>
        <xdr:cNvPr id="421" name="Group 420">
          <a:extLst>
            <a:ext uri="{FF2B5EF4-FFF2-40B4-BE49-F238E27FC236}">
              <a16:creationId xmlns:a16="http://schemas.microsoft.com/office/drawing/2014/main" id="{67BC5EAB-9521-4785-8279-90CA2546AD95}"/>
            </a:ext>
          </a:extLst>
        </xdr:cNvPr>
        <xdr:cNvGrpSpPr>
          <a:grpSpLocks noChangeAspect="1"/>
        </xdr:cNvGrpSpPr>
      </xdr:nvGrpSpPr>
      <xdr:grpSpPr>
        <a:xfrm>
          <a:off x="66431033" y="77809434"/>
          <a:ext cx="8530666" cy="4244308"/>
          <a:chOff x="17430750" y="53775429"/>
          <a:chExt cx="8480772" cy="4313144"/>
        </a:xfrm>
      </xdr:grpSpPr>
      <xdr:graphicFrame macro="" fPublished="1">
        <xdr:nvGraphicFramePr>
          <xdr:cNvPr id="422" name="Chart 421">
            <a:extLst>
              <a:ext uri="{FF2B5EF4-FFF2-40B4-BE49-F238E27FC236}">
                <a16:creationId xmlns:a16="http://schemas.microsoft.com/office/drawing/2014/main" id="{785F2227-E059-4AAB-B1E0-89817E8968B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9"/>
          </a:graphicData>
        </a:graphic>
      </xdr:graphicFrame>
      <xdr:sp macro="" textlink="$O$524">
        <xdr:nvSpPr>
          <xdr:cNvPr id="423" name="TextBox 422">
            <a:extLst>
              <a:ext uri="{FF2B5EF4-FFF2-40B4-BE49-F238E27FC236}">
                <a16:creationId xmlns:a16="http://schemas.microsoft.com/office/drawing/2014/main" id="{9014F1D8-E5A3-4C64-90FB-6C930635BC2B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EB6DF118-ABF8-46EB-A38B-476052DBF1E1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Handymax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412</xdr:row>
      <xdr:rowOff>39899</xdr:rowOff>
    </xdr:from>
    <xdr:to>
      <xdr:col>82</xdr:col>
      <xdr:colOff>306866</xdr:colOff>
      <xdr:row>433</xdr:row>
      <xdr:rowOff>76319</xdr:rowOff>
    </xdr:to>
    <xdr:grpSp>
      <xdr:nvGrpSpPr>
        <xdr:cNvPr id="424" name="Group 423">
          <a:extLst>
            <a:ext uri="{FF2B5EF4-FFF2-40B4-BE49-F238E27FC236}">
              <a16:creationId xmlns:a16="http://schemas.microsoft.com/office/drawing/2014/main" id="{E9C047A8-4189-47AA-8A4F-5421C2420D8D}"/>
            </a:ext>
          </a:extLst>
        </xdr:cNvPr>
        <xdr:cNvGrpSpPr>
          <a:grpSpLocks noChangeAspect="1"/>
        </xdr:cNvGrpSpPr>
      </xdr:nvGrpSpPr>
      <xdr:grpSpPr>
        <a:xfrm>
          <a:off x="66431033" y="82335899"/>
          <a:ext cx="8530666" cy="4259170"/>
          <a:chOff x="17430750" y="53775429"/>
          <a:chExt cx="8480772" cy="4313144"/>
        </a:xfrm>
      </xdr:grpSpPr>
      <xdr:graphicFrame macro="" fPublished="1">
        <xdr:nvGraphicFramePr>
          <xdr:cNvPr id="425" name="Chart 424">
            <a:extLst>
              <a:ext uri="{FF2B5EF4-FFF2-40B4-BE49-F238E27FC236}">
                <a16:creationId xmlns:a16="http://schemas.microsoft.com/office/drawing/2014/main" id="{F4338DDB-33F2-4321-A86A-57B347972055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0"/>
          </a:graphicData>
        </a:graphic>
      </xdr:graphicFrame>
      <xdr:sp macro="" textlink="$O$525">
        <xdr:nvSpPr>
          <xdr:cNvPr id="426" name="TextBox 425">
            <a:extLst>
              <a:ext uri="{FF2B5EF4-FFF2-40B4-BE49-F238E27FC236}">
                <a16:creationId xmlns:a16="http://schemas.microsoft.com/office/drawing/2014/main" id="{B414DFAB-2E20-4C67-84FD-621CC9C3C647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0EBF46CA-587A-45CE-BEC2-CBD096BC1975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Panamax</a:t>
            </a:fld>
            <a:endParaRPr lang="en-US" sz="1200"/>
          </a:p>
        </xdr:txBody>
      </xdr:sp>
    </xdr:grpSp>
    <xdr:clientData/>
  </xdr:twoCellAnchor>
  <xdr:twoCellAnchor editAs="absolute">
    <xdr:from>
      <xdr:col>72</xdr:col>
      <xdr:colOff>507450</xdr:colOff>
      <xdr:row>434</xdr:row>
      <xdr:rowOff>146806</xdr:rowOff>
    </xdr:from>
    <xdr:to>
      <xdr:col>82</xdr:col>
      <xdr:colOff>306866</xdr:colOff>
      <xdr:row>455</xdr:row>
      <xdr:rowOff>160093</xdr:rowOff>
    </xdr:to>
    <xdr:grpSp>
      <xdr:nvGrpSpPr>
        <xdr:cNvPr id="427" name="Group 426">
          <a:extLst>
            <a:ext uri="{FF2B5EF4-FFF2-40B4-BE49-F238E27FC236}">
              <a16:creationId xmlns:a16="http://schemas.microsoft.com/office/drawing/2014/main" id="{D5A38B00-DDFB-4702-8D5B-76E64BCFC028}"/>
            </a:ext>
          </a:extLst>
        </xdr:cNvPr>
        <xdr:cNvGrpSpPr>
          <a:grpSpLocks noChangeAspect="1"/>
        </xdr:cNvGrpSpPr>
      </xdr:nvGrpSpPr>
      <xdr:grpSpPr>
        <a:xfrm>
          <a:off x="66431033" y="86866639"/>
          <a:ext cx="8530666" cy="4236037"/>
          <a:chOff x="17430750" y="53775429"/>
          <a:chExt cx="8480772" cy="4313144"/>
        </a:xfrm>
      </xdr:grpSpPr>
      <xdr:graphicFrame macro="" fPublished="1">
        <xdr:nvGraphicFramePr>
          <xdr:cNvPr id="428" name="Chart 427">
            <a:extLst>
              <a:ext uri="{FF2B5EF4-FFF2-40B4-BE49-F238E27FC236}">
                <a16:creationId xmlns:a16="http://schemas.microsoft.com/office/drawing/2014/main" id="{E74EDF01-45D4-4BFF-AA81-FE091FC797FF}"/>
              </a:ext>
            </a:extLst>
          </xdr:cNvPr>
          <xdr:cNvGraphicFramePr>
            <a:graphicFrameLocks/>
          </xdr:cNvGraphicFramePr>
        </xdr:nvGraphicFramePr>
        <xdr:xfrm>
          <a:off x="17430750" y="53775429"/>
          <a:ext cx="8480772" cy="43131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1"/>
          </a:graphicData>
        </a:graphic>
      </xdr:graphicFrame>
      <xdr:sp macro="" textlink="$O$526">
        <xdr:nvSpPr>
          <xdr:cNvPr id="429" name="TextBox 428">
            <a:extLst>
              <a:ext uri="{FF2B5EF4-FFF2-40B4-BE49-F238E27FC236}">
                <a16:creationId xmlns:a16="http://schemas.microsoft.com/office/drawing/2014/main" id="{1B787E99-90F3-4B82-AD05-C11B9170AC8D}"/>
              </a:ext>
            </a:extLst>
          </xdr:cNvPr>
          <xdr:cNvSpPr txBox="1"/>
        </xdr:nvSpPr>
        <xdr:spPr>
          <a:xfrm>
            <a:off x="24288750" y="53897893"/>
            <a:ext cx="1455965" cy="36739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96B88A4D-D0D7-4C83-A98B-AC5BD79658BB}" type="TxLink">
              <a:rPr lang="en-US" sz="12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ctr"/>
              <a:t>Capesize</a:t>
            </a:fld>
            <a:endParaRPr lang="en-US" sz="1200"/>
          </a:p>
        </xdr:txBody>
      </xdr:sp>
    </xdr:grpSp>
    <xdr:clientData/>
  </xdr:twoCellAnchor>
  <xdr:twoCellAnchor editAs="absolute">
    <xdr:from>
      <xdr:col>62</xdr:col>
      <xdr:colOff>709332</xdr:colOff>
      <xdr:row>277</xdr:row>
      <xdr:rowOff>19779</xdr:rowOff>
    </xdr:from>
    <xdr:to>
      <xdr:col>72</xdr:col>
      <xdr:colOff>78178</xdr:colOff>
      <xdr:row>298</xdr:row>
      <xdr:rowOff>2797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id="{5BDC1D2F-3D17-4557-BAB2-80DB28F06498}"/>
            </a:ext>
          </a:extLst>
        </xdr:cNvPr>
        <xdr:cNvGrpSpPr>
          <a:grpSpLocks noChangeAspect="1"/>
        </xdr:cNvGrpSpPr>
      </xdr:nvGrpSpPr>
      <xdr:grpSpPr>
        <a:xfrm>
          <a:off x="57531249" y="55169529"/>
          <a:ext cx="8470512" cy="4205768"/>
          <a:chOff x="3375772" y="54724836"/>
          <a:chExt cx="8438030" cy="4245400"/>
        </a:xfrm>
      </xdr:grpSpPr>
      <xdr:grpSp>
        <xdr:nvGrpSpPr>
          <xdr:cNvPr id="431" name="Group 430">
            <a:extLst>
              <a:ext uri="{FF2B5EF4-FFF2-40B4-BE49-F238E27FC236}">
                <a16:creationId xmlns:a16="http://schemas.microsoft.com/office/drawing/2014/main" id="{E3212317-F41A-459B-897D-5FAA18D3ACAB}"/>
              </a:ext>
            </a:extLst>
          </xdr:cNvPr>
          <xdr:cNvGrpSpPr/>
        </xdr:nvGrpSpPr>
        <xdr:grpSpPr>
          <a:xfrm>
            <a:off x="3375772" y="54724836"/>
            <a:ext cx="8438030" cy="4245400"/>
            <a:chOff x="3403023" y="58660394"/>
            <a:chExt cx="8464444" cy="4309433"/>
          </a:xfrm>
        </xdr:grpSpPr>
        <xdr:graphicFrame macro="" fPublished="1">
          <xdr:nvGraphicFramePr>
            <xdr:cNvPr id="435" name="Chart 434">
              <a:extLst>
                <a:ext uri="{FF2B5EF4-FFF2-40B4-BE49-F238E27FC236}">
                  <a16:creationId xmlns:a16="http://schemas.microsoft.com/office/drawing/2014/main" id="{71D6EB6B-E1B1-4BE1-AD77-0DC84E796067}"/>
                </a:ext>
              </a:extLst>
            </xdr:cNvPr>
            <xdr:cNvGraphicFramePr>
              <a:graphicFrameLocks/>
            </xdr:cNvGraphicFramePr>
          </xdr:nvGraphicFramePr>
          <xdr:xfrm>
            <a:off x="3403023" y="58660394"/>
            <a:ext cx="8464444" cy="430943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2"/>
            </a:graphicData>
          </a:graphic>
        </xdr:graphicFrame>
        <xdr:sp macro="" textlink="$B$519">
          <xdr:nvSpPr>
            <xdr:cNvPr id="436" name="TextBox 435">
              <a:extLst>
                <a:ext uri="{FF2B5EF4-FFF2-40B4-BE49-F238E27FC236}">
                  <a16:creationId xmlns:a16="http://schemas.microsoft.com/office/drawing/2014/main" id="{3D27511B-868A-401F-B6F4-E08DEEE9EDF7}"/>
                </a:ext>
              </a:extLst>
            </xdr:cNvPr>
            <xdr:cNvSpPr txBox="1"/>
          </xdr:nvSpPr>
          <xdr:spPr>
            <a:xfrm>
              <a:off x="10640785" y="58782857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9A29584-C533-46C7-AFB7-3F79A3046958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3,000 teu</a:t>
              </a:fld>
              <a:endParaRPr lang="en-US" sz="1200"/>
            </a:p>
          </xdr:txBody>
        </xdr:sp>
      </xdr:grpSp>
      <xdr:grpSp>
        <xdr:nvGrpSpPr>
          <xdr:cNvPr id="432" name="Group 431">
            <a:extLst>
              <a:ext uri="{FF2B5EF4-FFF2-40B4-BE49-F238E27FC236}">
                <a16:creationId xmlns:a16="http://schemas.microsoft.com/office/drawing/2014/main" id="{F7500AAE-08C9-43BC-9E93-0F1085AD1C30}"/>
              </a:ext>
            </a:extLst>
          </xdr:cNvPr>
          <xdr:cNvGrpSpPr/>
        </xdr:nvGrpSpPr>
        <xdr:grpSpPr>
          <a:xfrm>
            <a:off x="3734360" y="54818428"/>
            <a:ext cx="1110152" cy="364052"/>
            <a:chOff x="3734360" y="54818428"/>
            <a:chExt cx="1110152" cy="364052"/>
          </a:xfrm>
        </xdr:grpSpPr>
        <xdr:sp macro="" textlink="$I$15">
          <xdr:nvSpPr>
            <xdr:cNvPr id="433" name="TextBox 432">
              <a:extLst>
                <a:ext uri="{FF2B5EF4-FFF2-40B4-BE49-F238E27FC236}">
                  <a16:creationId xmlns:a16="http://schemas.microsoft.com/office/drawing/2014/main" id="{BAAD61E2-8658-4EB4-AEB0-3FEDB64B70B4}"/>
                </a:ext>
              </a:extLst>
            </xdr:cNvPr>
            <xdr:cNvSpPr txBox="1"/>
          </xdr:nvSpPr>
          <xdr:spPr>
            <a:xfrm>
              <a:off x="4287930" y="54822911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5E0CFCE8-ED2A-4C11-860D-EAEC5086AE2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434" name="TextBox 433">
              <a:extLst>
                <a:ext uri="{FF2B5EF4-FFF2-40B4-BE49-F238E27FC236}">
                  <a16:creationId xmlns:a16="http://schemas.microsoft.com/office/drawing/2014/main" id="{E70E43BC-1C5A-4163-8D4B-DD0E56522A35}"/>
                </a:ext>
              </a:extLst>
            </xdr:cNvPr>
            <xdr:cNvSpPr txBox="1"/>
          </xdr:nvSpPr>
          <xdr:spPr>
            <a:xfrm>
              <a:off x="3734360" y="54818428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62</xdr:col>
      <xdr:colOff>709332</xdr:colOff>
      <xdr:row>299</xdr:row>
      <xdr:rowOff>105948</xdr:rowOff>
    </xdr:from>
    <xdr:to>
      <xdr:col>72</xdr:col>
      <xdr:colOff>75456</xdr:colOff>
      <xdr:row>320</xdr:row>
      <xdr:rowOff>113313</xdr:rowOff>
    </xdr:to>
    <xdr:grpSp>
      <xdr:nvGrpSpPr>
        <xdr:cNvPr id="437" name="Group 436">
          <a:extLst>
            <a:ext uri="{FF2B5EF4-FFF2-40B4-BE49-F238E27FC236}">
              <a16:creationId xmlns:a16="http://schemas.microsoft.com/office/drawing/2014/main" id="{34547D62-A3D1-4448-8BFD-4E5FD92960FA}"/>
            </a:ext>
          </a:extLst>
        </xdr:cNvPr>
        <xdr:cNvGrpSpPr>
          <a:grpSpLocks noChangeAspect="1"/>
        </xdr:cNvGrpSpPr>
      </xdr:nvGrpSpPr>
      <xdr:grpSpPr>
        <a:xfrm>
          <a:off x="57531249" y="59679531"/>
          <a:ext cx="8467790" cy="4230115"/>
          <a:chOff x="3381375" y="59560763"/>
          <a:chExt cx="8419540" cy="4227419"/>
        </a:xfrm>
      </xdr:grpSpPr>
      <xdr:grpSp>
        <xdr:nvGrpSpPr>
          <xdr:cNvPr id="438" name="Group 437">
            <a:extLst>
              <a:ext uri="{FF2B5EF4-FFF2-40B4-BE49-F238E27FC236}">
                <a16:creationId xmlns:a16="http://schemas.microsoft.com/office/drawing/2014/main" id="{F197F9E7-D0C9-4C99-97AA-16C8270ECEE0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442" name="Chart 441">
              <a:extLst>
                <a:ext uri="{FF2B5EF4-FFF2-40B4-BE49-F238E27FC236}">
                  <a16:creationId xmlns:a16="http://schemas.microsoft.com/office/drawing/2014/main" id="{F77726DF-DA9E-425A-B665-0F1B37B62BC7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3"/>
            </a:graphicData>
          </a:graphic>
        </xdr:graphicFrame>
        <xdr:sp macro="" textlink="$B$520">
          <xdr:nvSpPr>
            <xdr:cNvPr id="443" name="TextBox 442">
              <a:extLst>
                <a:ext uri="{FF2B5EF4-FFF2-40B4-BE49-F238E27FC236}">
                  <a16:creationId xmlns:a16="http://schemas.microsoft.com/office/drawing/2014/main" id="{35695897-38AB-4F7A-ACF0-CC7C34963E70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439" name="Group 438">
            <a:extLst>
              <a:ext uri="{FF2B5EF4-FFF2-40B4-BE49-F238E27FC236}">
                <a16:creationId xmlns:a16="http://schemas.microsoft.com/office/drawing/2014/main" id="{F683517D-5067-47D1-A552-1B97C02BB060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440" name="TextBox 439">
              <a:extLst>
                <a:ext uri="{FF2B5EF4-FFF2-40B4-BE49-F238E27FC236}">
                  <a16:creationId xmlns:a16="http://schemas.microsoft.com/office/drawing/2014/main" id="{BD6B86A6-09C0-4E6C-98E0-0354844AFD7E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441" name="TextBox 440">
              <a:extLst>
                <a:ext uri="{FF2B5EF4-FFF2-40B4-BE49-F238E27FC236}">
                  <a16:creationId xmlns:a16="http://schemas.microsoft.com/office/drawing/2014/main" id="{FF4264D2-23BF-435E-BBC9-EC3C00270DD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322</xdr:row>
      <xdr:rowOff>25964</xdr:rowOff>
    </xdr:from>
    <xdr:to>
      <xdr:col>72</xdr:col>
      <xdr:colOff>78178</xdr:colOff>
      <xdr:row>343</xdr:row>
      <xdr:rowOff>11454</xdr:rowOff>
    </xdr:to>
    <xdr:grpSp>
      <xdr:nvGrpSpPr>
        <xdr:cNvPr id="444" name="Group 443">
          <a:extLst>
            <a:ext uri="{FF2B5EF4-FFF2-40B4-BE49-F238E27FC236}">
              <a16:creationId xmlns:a16="http://schemas.microsoft.com/office/drawing/2014/main" id="{EFEABB34-71C7-458B-99B3-F2F421A5574C}"/>
            </a:ext>
          </a:extLst>
        </xdr:cNvPr>
        <xdr:cNvGrpSpPr>
          <a:grpSpLocks noChangeAspect="1"/>
        </xdr:cNvGrpSpPr>
      </xdr:nvGrpSpPr>
      <xdr:grpSpPr>
        <a:xfrm>
          <a:off x="57531249" y="64224464"/>
          <a:ext cx="8470512" cy="4208240"/>
          <a:chOff x="3375772" y="64594422"/>
          <a:chExt cx="8438030" cy="4262718"/>
        </a:xfrm>
      </xdr:grpSpPr>
      <xdr:grpSp>
        <xdr:nvGrpSpPr>
          <xdr:cNvPr id="445" name="Group 444">
            <a:extLst>
              <a:ext uri="{FF2B5EF4-FFF2-40B4-BE49-F238E27FC236}">
                <a16:creationId xmlns:a16="http://schemas.microsoft.com/office/drawing/2014/main" id="{84A33873-8F53-48A7-9211-79C5813089FC}"/>
              </a:ext>
            </a:extLst>
          </xdr:cNvPr>
          <xdr:cNvGrpSpPr/>
        </xdr:nvGrpSpPr>
        <xdr:grpSpPr>
          <a:xfrm>
            <a:off x="3375772" y="64594422"/>
            <a:ext cx="8438030" cy="4262718"/>
            <a:chOff x="3381375" y="68542581"/>
            <a:chExt cx="8464444" cy="4313144"/>
          </a:xfrm>
        </xdr:grpSpPr>
        <xdr:graphicFrame macro="" fPublished="1">
          <xdr:nvGraphicFramePr>
            <xdr:cNvPr id="449" name="Chart 448">
              <a:extLst>
                <a:ext uri="{FF2B5EF4-FFF2-40B4-BE49-F238E27FC236}">
                  <a16:creationId xmlns:a16="http://schemas.microsoft.com/office/drawing/2014/main" id="{111D0436-3B3C-4CC9-B952-8BE78D26A532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6854258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4"/>
            </a:graphicData>
          </a:graphic>
        </xdr:graphicFrame>
        <xdr:sp macro="" textlink="$B$521">
          <xdr:nvSpPr>
            <xdr:cNvPr id="450" name="TextBox 449">
              <a:extLst>
                <a:ext uri="{FF2B5EF4-FFF2-40B4-BE49-F238E27FC236}">
                  <a16:creationId xmlns:a16="http://schemas.microsoft.com/office/drawing/2014/main" id="{8D1C1662-7E1F-456B-BDD2-4D845670A946}"/>
                </a:ext>
              </a:extLst>
            </xdr:cNvPr>
            <xdr:cNvSpPr txBox="1"/>
          </xdr:nvSpPr>
          <xdr:spPr>
            <a:xfrm>
              <a:off x="10627179" y="68661642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8CE55E1-79E2-4315-A4AD-B25D84798297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9,000 teu</a:t>
              </a:fld>
              <a:endParaRPr lang="en-US" sz="1200"/>
            </a:p>
          </xdr:txBody>
        </xdr:sp>
      </xdr:grpSp>
      <xdr:grpSp>
        <xdr:nvGrpSpPr>
          <xdr:cNvPr id="446" name="Group 445">
            <a:extLst>
              <a:ext uri="{FF2B5EF4-FFF2-40B4-BE49-F238E27FC236}">
                <a16:creationId xmlns:a16="http://schemas.microsoft.com/office/drawing/2014/main" id="{7948CF9A-5FC0-467B-9B58-3B16538E2E85}"/>
              </a:ext>
            </a:extLst>
          </xdr:cNvPr>
          <xdr:cNvGrpSpPr/>
        </xdr:nvGrpSpPr>
        <xdr:grpSpPr>
          <a:xfrm>
            <a:off x="3731559" y="64657941"/>
            <a:ext cx="1110152" cy="364052"/>
            <a:chOff x="2028265" y="59492029"/>
            <a:chExt cx="1110152" cy="364052"/>
          </a:xfrm>
        </xdr:grpSpPr>
        <xdr:sp macro="" textlink="$I$17">
          <xdr:nvSpPr>
            <xdr:cNvPr id="447" name="TextBox 446">
              <a:extLst>
                <a:ext uri="{FF2B5EF4-FFF2-40B4-BE49-F238E27FC236}">
                  <a16:creationId xmlns:a16="http://schemas.microsoft.com/office/drawing/2014/main" id="{0E53C182-ED7C-46CF-B985-8C5BBB92542B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1116E1DF-E60B-4BDD-A7B9-21B7FD0E6471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448" name="TextBox 447">
              <a:extLst>
                <a:ext uri="{FF2B5EF4-FFF2-40B4-BE49-F238E27FC236}">
                  <a16:creationId xmlns:a16="http://schemas.microsoft.com/office/drawing/2014/main" id="{B3EB9C18-8DBF-4371-BF14-0988C73FDF35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344</xdr:row>
      <xdr:rowOff>114605</xdr:rowOff>
    </xdr:from>
    <xdr:to>
      <xdr:col>72</xdr:col>
      <xdr:colOff>78178</xdr:colOff>
      <xdr:row>365</xdr:row>
      <xdr:rowOff>114717</xdr:rowOff>
    </xdr:to>
    <xdr:grpSp>
      <xdr:nvGrpSpPr>
        <xdr:cNvPr id="451" name="Group 450">
          <a:extLst>
            <a:ext uri="{FF2B5EF4-FFF2-40B4-BE49-F238E27FC236}">
              <a16:creationId xmlns:a16="http://schemas.microsoft.com/office/drawing/2014/main" id="{92D237FB-CEDC-429A-8541-8A43329292F9}"/>
            </a:ext>
          </a:extLst>
        </xdr:cNvPr>
        <xdr:cNvGrpSpPr>
          <a:grpSpLocks noChangeAspect="1"/>
        </xdr:cNvGrpSpPr>
      </xdr:nvGrpSpPr>
      <xdr:grpSpPr>
        <a:xfrm>
          <a:off x="57531249" y="68736938"/>
          <a:ext cx="8470512" cy="4222862"/>
          <a:chOff x="3375772" y="69532272"/>
          <a:chExt cx="8438030" cy="4262717"/>
        </a:xfrm>
      </xdr:grpSpPr>
      <xdr:grpSp>
        <xdr:nvGrpSpPr>
          <xdr:cNvPr id="452" name="Group 451">
            <a:extLst>
              <a:ext uri="{FF2B5EF4-FFF2-40B4-BE49-F238E27FC236}">
                <a16:creationId xmlns:a16="http://schemas.microsoft.com/office/drawing/2014/main" id="{2CF8261E-6DBF-4A38-A58F-DA4BBCB62220}"/>
              </a:ext>
            </a:extLst>
          </xdr:cNvPr>
          <xdr:cNvGrpSpPr/>
        </xdr:nvGrpSpPr>
        <xdr:grpSpPr>
          <a:xfrm>
            <a:off x="3375772" y="69532272"/>
            <a:ext cx="8438030" cy="4262717"/>
            <a:chOff x="3381375" y="73536402"/>
            <a:chExt cx="8464444" cy="4326751"/>
          </a:xfrm>
        </xdr:grpSpPr>
        <xdr:graphicFrame macro="" fPublished="1">
          <xdr:nvGraphicFramePr>
            <xdr:cNvPr id="456" name="Chart 455">
              <a:extLst>
                <a:ext uri="{FF2B5EF4-FFF2-40B4-BE49-F238E27FC236}">
                  <a16:creationId xmlns:a16="http://schemas.microsoft.com/office/drawing/2014/main" id="{C02DB652-9437-4E78-B24E-89F435E0AAA0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3536402"/>
            <a:ext cx="8464444" cy="43267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5"/>
            </a:graphicData>
          </a:graphic>
        </xdr:graphicFrame>
        <xdr:sp macro="" textlink="$B$522">
          <xdr:nvSpPr>
            <xdr:cNvPr id="457" name="TextBox 456">
              <a:extLst>
                <a:ext uri="{FF2B5EF4-FFF2-40B4-BE49-F238E27FC236}">
                  <a16:creationId xmlns:a16="http://schemas.microsoft.com/office/drawing/2014/main" id="{99CE5027-D2BD-457B-8825-EA918111DB60}"/>
                </a:ext>
              </a:extLst>
            </xdr:cNvPr>
            <xdr:cNvSpPr txBox="1"/>
          </xdr:nvSpPr>
          <xdr:spPr>
            <a:xfrm>
              <a:off x="10627179" y="73669071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0DAA796-99A0-41F5-BD92-F0A50E53B450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14,000 teu</a:t>
              </a:fld>
              <a:endParaRPr lang="en-US" sz="1200"/>
            </a:p>
          </xdr:txBody>
        </xdr:sp>
      </xdr:grpSp>
      <xdr:grpSp>
        <xdr:nvGrpSpPr>
          <xdr:cNvPr id="453" name="Group 452">
            <a:extLst>
              <a:ext uri="{FF2B5EF4-FFF2-40B4-BE49-F238E27FC236}">
                <a16:creationId xmlns:a16="http://schemas.microsoft.com/office/drawing/2014/main" id="{2A96D365-25AC-40DB-9998-966E0CEA78D6}"/>
              </a:ext>
            </a:extLst>
          </xdr:cNvPr>
          <xdr:cNvGrpSpPr/>
        </xdr:nvGrpSpPr>
        <xdr:grpSpPr>
          <a:xfrm>
            <a:off x="3731559" y="69610941"/>
            <a:ext cx="1110152" cy="364052"/>
            <a:chOff x="2028265" y="59492029"/>
            <a:chExt cx="1110152" cy="364052"/>
          </a:xfrm>
        </xdr:grpSpPr>
        <xdr:sp macro="" textlink="$I$18">
          <xdr:nvSpPr>
            <xdr:cNvPr id="454" name="TextBox 453">
              <a:extLst>
                <a:ext uri="{FF2B5EF4-FFF2-40B4-BE49-F238E27FC236}">
                  <a16:creationId xmlns:a16="http://schemas.microsoft.com/office/drawing/2014/main" id="{E4679A21-C900-4C91-8487-050D68BF3227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D399ECDD-447C-457A-87C2-50427A9E6240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16.1</a:t>
              </a:fld>
              <a:endParaRPr lang="en-US" sz="1200"/>
            </a:p>
          </xdr:txBody>
        </xdr:sp>
        <xdr:sp macro="" textlink="$A$538">
          <xdr:nvSpPr>
            <xdr:cNvPr id="455" name="TextBox 454">
              <a:extLst>
                <a:ext uri="{FF2B5EF4-FFF2-40B4-BE49-F238E27FC236}">
                  <a16:creationId xmlns:a16="http://schemas.microsoft.com/office/drawing/2014/main" id="{8EE6BA07-40D4-4566-802B-17B02C7F82B8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62</xdr:col>
      <xdr:colOff>709332</xdr:colOff>
      <xdr:row>367</xdr:row>
      <xdr:rowOff>27368</xdr:rowOff>
    </xdr:from>
    <xdr:to>
      <xdr:col>72</xdr:col>
      <xdr:colOff>75456</xdr:colOff>
      <xdr:row>388</xdr:row>
      <xdr:rowOff>34732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361FF6EA-E82F-4B20-B56D-2D421B309F4E}"/>
            </a:ext>
          </a:extLst>
        </xdr:cNvPr>
        <xdr:cNvGrpSpPr>
          <a:grpSpLocks noChangeAspect="1"/>
        </xdr:cNvGrpSpPr>
      </xdr:nvGrpSpPr>
      <xdr:grpSpPr>
        <a:xfrm>
          <a:off x="57531249" y="73274618"/>
          <a:ext cx="8467790" cy="4230114"/>
          <a:chOff x="3381375" y="74272337"/>
          <a:chExt cx="8419540" cy="4227419"/>
        </a:xfrm>
      </xdr:grpSpPr>
      <xdr:grpSp>
        <xdr:nvGrpSpPr>
          <xdr:cNvPr id="459" name="Group 458">
            <a:extLst>
              <a:ext uri="{FF2B5EF4-FFF2-40B4-BE49-F238E27FC236}">
                <a16:creationId xmlns:a16="http://schemas.microsoft.com/office/drawing/2014/main" id="{920054DB-DE4D-4806-B268-1CD73B126CD3}"/>
              </a:ext>
            </a:extLst>
          </xdr:cNvPr>
          <xdr:cNvGrpSpPr>
            <a:grpSpLocks noChangeAspect="1"/>
          </xdr:cNvGrpSpPr>
        </xdr:nvGrpSpPr>
        <xdr:grpSpPr>
          <a:xfrm>
            <a:off x="3381375" y="74272337"/>
            <a:ext cx="8419540" cy="4227419"/>
            <a:chOff x="3381375" y="78591455"/>
            <a:chExt cx="8464444" cy="4313144"/>
          </a:xfrm>
        </xdr:grpSpPr>
        <xdr:graphicFrame macro="" fPublished="1">
          <xdr:nvGraphicFramePr>
            <xdr:cNvPr id="463" name="Chart 462">
              <a:extLst>
                <a:ext uri="{FF2B5EF4-FFF2-40B4-BE49-F238E27FC236}">
                  <a16:creationId xmlns:a16="http://schemas.microsoft.com/office/drawing/2014/main" id="{6E0A3C17-8103-4477-8573-08C9EEB1BFEE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78591455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6"/>
            </a:graphicData>
          </a:graphic>
        </xdr:graphicFrame>
        <xdr:sp macro="" textlink="$B$523">
          <xdr:nvSpPr>
            <xdr:cNvPr id="464" name="TextBox 463">
              <a:extLst>
                <a:ext uri="{FF2B5EF4-FFF2-40B4-BE49-F238E27FC236}">
                  <a16:creationId xmlns:a16="http://schemas.microsoft.com/office/drawing/2014/main" id="{71E14ABA-C30C-473E-B47C-BA9CD97D6E3F}"/>
                </a:ext>
              </a:extLst>
            </xdr:cNvPr>
            <xdr:cNvSpPr txBox="1"/>
          </xdr:nvSpPr>
          <xdr:spPr>
            <a:xfrm>
              <a:off x="10627179" y="78744535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CE0F7E8D-69B8-42EC-AFBE-028637F05F19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17,000 teu</a:t>
              </a:fld>
              <a:endParaRPr lang="en-US" sz="1200"/>
            </a:p>
          </xdr:txBody>
        </xdr:sp>
      </xdr:grpSp>
      <xdr:grpSp>
        <xdr:nvGrpSpPr>
          <xdr:cNvPr id="460" name="Group 459">
            <a:extLst>
              <a:ext uri="{FF2B5EF4-FFF2-40B4-BE49-F238E27FC236}">
                <a16:creationId xmlns:a16="http://schemas.microsoft.com/office/drawing/2014/main" id="{2421242C-3BE9-49DD-AE71-C8D925705155}"/>
              </a:ext>
            </a:extLst>
          </xdr:cNvPr>
          <xdr:cNvGrpSpPr/>
        </xdr:nvGrpSpPr>
        <xdr:grpSpPr>
          <a:xfrm>
            <a:off x="3737163" y="74354950"/>
            <a:ext cx="1111833" cy="360691"/>
            <a:chOff x="2028265" y="59492029"/>
            <a:chExt cx="1110152" cy="364052"/>
          </a:xfrm>
        </xdr:grpSpPr>
        <xdr:sp macro="" textlink="$I$19">
          <xdr:nvSpPr>
            <xdr:cNvPr id="461" name="TextBox 460">
              <a:extLst>
                <a:ext uri="{FF2B5EF4-FFF2-40B4-BE49-F238E27FC236}">
                  <a16:creationId xmlns:a16="http://schemas.microsoft.com/office/drawing/2014/main" id="{6BE9E5BD-1897-4C7A-8588-498C2472FFC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B2551B9-F3F0-4AE8-B6C5-D46ECAC8435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14.8</a:t>
              </a:fld>
              <a:endParaRPr lang="en-US" sz="1200"/>
            </a:p>
          </xdr:txBody>
        </xdr:sp>
        <xdr:sp macro="" textlink="$A$538">
          <xdr:nvSpPr>
            <xdr:cNvPr id="462" name="TextBox 461">
              <a:extLst>
                <a:ext uri="{FF2B5EF4-FFF2-40B4-BE49-F238E27FC236}">
                  <a16:creationId xmlns:a16="http://schemas.microsoft.com/office/drawing/2014/main" id="{7A83DC4F-54D2-4854-B79C-43C693D65C76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389</xdr:row>
      <xdr:rowOff>137883</xdr:rowOff>
    </xdr:from>
    <xdr:to>
      <xdr:col>72</xdr:col>
      <xdr:colOff>150056</xdr:colOff>
      <xdr:row>410</xdr:row>
      <xdr:rowOff>159441</xdr:rowOff>
    </xdr:to>
    <xdr:grpSp>
      <xdr:nvGrpSpPr>
        <xdr:cNvPr id="465" name="Group 464">
          <a:extLst>
            <a:ext uri="{FF2B5EF4-FFF2-40B4-BE49-F238E27FC236}">
              <a16:creationId xmlns:a16="http://schemas.microsoft.com/office/drawing/2014/main" id="{10DFA71A-9BEA-4A1C-A4EC-B7C985150C67}"/>
            </a:ext>
          </a:extLst>
        </xdr:cNvPr>
        <xdr:cNvGrpSpPr>
          <a:grpSpLocks noChangeAspect="1"/>
        </xdr:cNvGrpSpPr>
      </xdr:nvGrpSpPr>
      <xdr:grpSpPr>
        <a:xfrm>
          <a:off x="57531249" y="77808966"/>
          <a:ext cx="8542390" cy="4244308"/>
          <a:chOff x="3375772" y="79419176"/>
          <a:chExt cx="8438030" cy="4262717"/>
        </a:xfrm>
      </xdr:grpSpPr>
      <xdr:grpSp>
        <xdr:nvGrpSpPr>
          <xdr:cNvPr id="466" name="Group 465">
            <a:extLst>
              <a:ext uri="{FF2B5EF4-FFF2-40B4-BE49-F238E27FC236}">
                <a16:creationId xmlns:a16="http://schemas.microsoft.com/office/drawing/2014/main" id="{1331402D-6E82-4AEB-B811-B260F96C9067}"/>
              </a:ext>
            </a:extLst>
          </xdr:cNvPr>
          <xdr:cNvGrpSpPr/>
        </xdr:nvGrpSpPr>
        <xdr:grpSpPr>
          <a:xfrm>
            <a:off x="3375772" y="79419176"/>
            <a:ext cx="8438030" cy="4262717"/>
            <a:chOff x="3381375" y="83694133"/>
            <a:chExt cx="8464444" cy="4313144"/>
          </a:xfrm>
        </xdr:grpSpPr>
        <xdr:graphicFrame macro="" fPublished="1">
          <xdr:nvGraphicFramePr>
            <xdr:cNvPr id="470" name="Chart 469">
              <a:extLst>
                <a:ext uri="{FF2B5EF4-FFF2-40B4-BE49-F238E27FC236}">
                  <a16:creationId xmlns:a16="http://schemas.microsoft.com/office/drawing/2014/main" id="{0310EE68-20F7-4EA5-92CE-F982B212AB0D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3694133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7"/>
            </a:graphicData>
          </a:graphic>
        </xdr:graphicFrame>
        <xdr:sp macro="" textlink="$B$524">
          <xdr:nvSpPr>
            <xdr:cNvPr id="471" name="TextBox 470">
              <a:extLst>
                <a:ext uri="{FF2B5EF4-FFF2-40B4-BE49-F238E27FC236}">
                  <a16:creationId xmlns:a16="http://schemas.microsoft.com/office/drawing/2014/main" id="{816EE47E-D0CA-4033-9061-AB288E860F4E}"/>
                </a:ext>
              </a:extLst>
            </xdr:cNvPr>
            <xdr:cNvSpPr txBox="1"/>
          </xdr:nvSpPr>
          <xdr:spPr>
            <a:xfrm>
              <a:off x="9960429" y="83833608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E2E97050-D13E-46F7-B52D-005D793D72E2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Handymax</a:t>
              </a:fld>
              <a:endParaRPr lang="en-US" sz="1200"/>
            </a:p>
          </xdr:txBody>
        </xdr:sp>
      </xdr:grpSp>
      <xdr:grpSp>
        <xdr:nvGrpSpPr>
          <xdr:cNvPr id="467" name="Group 466">
            <a:extLst>
              <a:ext uri="{FF2B5EF4-FFF2-40B4-BE49-F238E27FC236}">
                <a16:creationId xmlns:a16="http://schemas.microsoft.com/office/drawing/2014/main" id="{EFFABC3E-73C0-4E6F-966E-C9F8DF6EE462}"/>
              </a:ext>
            </a:extLst>
          </xdr:cNvPr>
          <xdr:cNvGrpSpPr/>
        </xdr:nvGrpSpPr>
        <xdr:grpSpPr>
          <a:xfrm>
            <a:off x="3731559" y="79494529"/>
            <a:ext cx="1110152" cy="364052"/>
            <a:chOff x="2028265" y="59492029"/>
            <a:chExt cx="1110152" cy="364052"/>
          </a:xfrm>
        </xdr:grpSpPr>
        <xdr:sp macro="" textlink="$I$20">
          <xdr:nvSpPr>
            <xdr:cNvPr id="468" name="TextBox 467">
              <a:extLst>
                <a:ext uri="{FF2B5EF4-FFF2-40B4-BE49-F238E27FC236}">
                  <a16:creationId xmlns:a16="http://schemas.microsoft.com/office/drawing/2014/main" id="{3F5CDD89-2B94-481E-8A9B-9D943B7EAF0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6C35EA49-78C9-4972-A3AB-038FBA8FF087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469" name="TextBox 468">
              <a:extLst>
                <a:ext uri="{FF2B5EF4-FFF2-40B4-BE49-F238E27FC236}">
                  <a16:creationId xmlns:a16="http://schemas.microsoft.com/office/drawing/2014/main" id="{7CA320CF-F4FC-450F-BA36-364508877182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412</xdr:row>
      <xdr:rowOff>72092</xdr:rowOff>
    </xdr:from>
    <xdr:to>
      <xdr:col>72</xdr:col>
      <xdr:colOff>78178</xdr:colOff>
      <xdr:row>433</xdr:row>
      <xdr:rowOff>72204</xdr:rowOff>
    </xdr:to>
    <xdr:grpSp>
      <xdr:nvGrpSpPr>
        <xdr:cNvPr id="472" name="Group 471">
          <a:extLst>
            <a:ext uri="{FF2B5EF4-FFF2-40B4-BE49-F238E27FC236}">
              <a16:creationId xmlns:a16="http://schemas.microsoft.com/office/drawing/2014/main" id="{3213B2FF-170A-4F9E-B113-B5FE47EFE868}"/>
            </a:ext>
          </a:extLst>
        </xdr:cNvPr>
        <xdr:cNvGrpSpPr>
          <a:grpSpLocks noChangeAspect="1"/>
        </xdr:cNvGrpSpPr>
      </xdr:nvGrpSpPr>
      <xdr:grpSpPr>
        <a:xfrm>
          <a:off x="57531249" y="82368092"/>
          <a:ext cx="8470512" cy="4222862"/>
          <a:chOff x="3375772" y="84368231"/>
          <a:chExt cx="8438030" cy="4262717"/>
        </a:xfrm>
      </xdr:grpSpPr>
      <xdr:grpSp>
        <xdr:nvGrpSpPr>
          <xdr:cNvPr id="473" name="Group 472">
            <a:extLst>
              <a:ext uri="{FF2B5EF4-FFF2-40B4-BE49-F238E27FC236}">
                <a16:creationId xmlns:a16="http://schemas.microsoft.com/office/drawing/2014/main" id="{64335E7C-9119-4A70-9D21-22D82DFE97A8}"/>
              </a:ext>
            </a:extLst>
          </xdr:cNvPr>
          <xdr:cNvGrpSpPr/>
        </xdr:nvGrpSpPr>
        <xdr:grpSpPr>
          <a:xfrm>
            <a:off x="3375772" y="84368231"/>
            <a:ext cx="8438030" cy="4262717"/>
            <a:chOff x="3381375" y="88782524"/>
            <a:chExt cx="8464444" cy="4313144"/>
          </a:xfrm>
        </xdr:grpSpPr>
        <xdr:graphicFrame macro="" fPublished="1">
          <xdr:nvGraphicFramePr>
            <xdr:cNvPr id="477" name="Chart 476">
              <a:extLst>
                <a:ext uri="{FF2B5EF4-FFF2-40B4-BE49-F238E27FC236}">
                  <a16:creationId xmlns:a16="http://schemas.microsoft.com/office/drawing/2014/main" id="{08252ED8-317B-4EFD-A2C9-753A5A8E69BD}"/>
                </a:ext>
              </a:extLst>
            </xdr:cNvPr>
            <xdr:cNvGraphicFramePr>
              <a:graphicFrameLocks/>
            </xdr:cNvGraphicFramePr>
          </xdr:nvGraphicFramePr>
          <xdr:xfrm>
            <a:off x="3381375" y="88782524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8"/>
            </a:graphicData>
          </a:graphic>
        </xdr:graphicFrame>
        <xdr:sp macro="" textlink="$B$525">
          <xdr:nvSpPr>
            <xdr:cNvPr id="478" name="TextBox 477">
              <a:extLst>
                <a:ext uri="{FF2B5EF4-FFF2-40B4-BE49-F238E27FC236}">
                  <a16:creationId xmlns:a16="http://schemas.microsoft.com/office/drawing/2014/main" id="{32A431B3-DBA3-478C-AD8B-325BA8E511B2}"/>
                </a:ext>
              </a:extLst>
            </xdr:cNvPr>
            <xdr:cNvSpPr txBox="1"/>
          </xdr:nvSpPr>
          <xdr:spPr>
            <a:xfrm>
              <a:off x="9987643" y="88909071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86EC69A-F4B9-4FE9-BF36-C61D22B948B3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Panamax</a:t>
              </a:fld>
              <a:endParaRPr lang="en-US" sz="1200"/>
            </a:p>
          </xdr:txBody>
        </xdr:sp>
      </xdr:grpSp>
      <xdr:grpSp>
        <xdr:nvGrpSpPr>
          <xdr:cNvPr id="474" name="Group 473">
            <a:extLst>
              <a:ext uri="{FF2B5EF4-FFF2-40B4-BE49-F238E27FC236}">
                <a16:creationId xmlns:a16="http://schemas.microsoft.com/office/drawing/2014/main" id="{633B213F-4E71-41BB-B74D-147047D78B46}"/>
              </a:ext>
            </a:extLst>
          </xdr:cNvPr>
          <xdr:cNvGrpSpPr/>
        </xdr:nvGrpSpPr>
        <xdr:grpSpPr>
          <a:xfrm>
            <a:off x="3697942" y="84447530"/>
            <a:ext cx="1110152" cy="364052"/>
            <a:chOff x="2028265" y="59492029"/>
            <a:chExt cx="1110152" cy="364052"/>
          </a:xfrm>
        </xdr:grpSpPr>
        <xdr:sp macro="" textlink="$I$21">
          <xdr:nvSpPr>
            <xdr:cNvPr id="475" name="TextBox 474">
              <a:extLst>
                <a:ext uri="{FF2B5EF4-FFF2-40B4-BE49-F238E27FC236}">
                  <a16:creationId xmlns:a16="http://schemas.microsoft.com/office/drawing/2014/main" id="{C3785741-DFA0-49B0-823B-9ED5EA80695F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8D03D91-EFA7-4C16-9ADF-84845F01A732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11.8</a:t>
              </a:fld>
              <a:endParaRPr lang="en-US" sz="1200"/>
            </a:p>
          </xdr:txBody>
        </xdr:sp>
        <xdr:sp macro="" textlink="$A$538">
          <xdr:nvSpPr>
            <xdr:cNvPr id="476" name="TextBox 475">
              <a:extLst>
                <a:ext uri="{FF2B5EF4-FFF2-40B4-BE49-F238E27FC236}">
                  <a16:creationId xmlns:a16="http://schemas.microsoft.com/office/drawing/2014/main" id="{7D80A11B-F283-4485-921D-605394D65968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 editAs="absolute">
    <xdr:from>
      <xdr:col>62</xdr:col>
      <xdr:colOff>709332</xdr:colOff>
      <xdr:row>434</xdr:row>
      <xdr:rowOff>175358</xdr:rowOff>
    </xdr:from>
    <xdr:to>
      <xdr:col>72</xdr:col>
      <xdr:colOff>78178</xdr:colOff>
      <xdr:row>455</xdr:row>
      <xdr:rowOff>160093</xdr:rowOff>
    </xdr:to>
    <xdr:grpSp>
      <xdr:nvGrpSpPr>
        <xdr:cNvPr id="479" name="Group 478">
          <a:extLst>
            <a:ext uri="{FF2B5EF4-FFF2-40B4-BE49-F238E27FC236}">
              <a16:creationId xmlns:a16="http://schemas.microsoft.com/office/drawing/2014/main" id="{243E372A-7AEF-4ED2-BEEE-8CA48C4F5258}"/>
            </a:ext>
          </a:extLst>
        </xdr:cNvPr>
        <xdr:cNvGrpSpPr>
          <a:grpSpLocks noChangeAspect="1"/>
        </xdr:cNvGrpSpPr>
      </xdr:nvGrpSpPr>
      <xdr:grpSpPr>
        <a:xfrm>
          <a:off x="57531249" y="86895191"/>
          <a:ext cx="8470512" cy="4207485"/>
          <a:chOff x="3375772" y="89306080"/>
          <a:chExt cx="8438030" cy="4262718"/>
        </a:xfrm>
      </xdr:grpSpPr>
      <xdr:grpSp>
        <xdr:nvGrpSpPr>
          <xdr:cNvPr id="480" name="Group 479">
            <a:extLst>
              <a:ext uri="{FF2B5EF4-FFF2-40B4-BE49-F238E27FC236}">
                <a16:creationId xmlns:a16="http://schemas.microsoft.com/office/drawing/2014/main" id="{B9EBE1B8-3C2E-41A3-8E2D-CBD55129E718}"/>
              </a:ext>
            </a:extLst>
          </xdr:cNvPr>
          <xdr:cNvGrpSpPr/>
        </xdr:nvGrpSpPr>
        <xdr:grpSpPr>
          <a:xfrm>
            <a:off x="3375772" y="89306080"/>
            <a:ext cx="8438030" cy="4262718"/>
            <a:chOff x="3405187" y="93719196"/>
            <a:chExt cx="8464444" cy="4313144"/>
          </a:xfrm>
        </xdr:grpSpPr>
        <xdr:graphicFrame macro="" fPublished="1">
          <xdr:nvGraphicFramePr>
            <xdr:cNvPr id="484" name="Chart 483">
              <a:extLst>
                <a:ext uri="{FF2B5EF4-FFF2-40B4-BE49-F238E27FC236}">
                  <a16:creationId xmlns:a16="http://schemas.microsoft.com/office/drawing/2014/main" id="{DCEF6EC8-3798-463E-B7E4-065F87624771}"/>
                </a:ext>
              </a:extLst>
            </xdr:cNvPr>
            <xdr:cNvGraphicFramePr>
              <a:graphicFrameLocks/>
            </xdr:cNvGraphicFramePr>
          </xdr:nvGraphicFramePr>
          <xdr:xfrm>
            <a:off x="3405187" y="93719196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9"/>
            </a:graphicData>
          </a:graphic>
        </xdr:graphicFrame>
        <xdr:sp macro="" textlink="$B$526">
          <xdr:nvSpPr>
            <xdr:cNvPr id="485" name="TextBox 484">
              <a:extLst>
                <a:ext uri="{FF2B5EF4-FFF2-40B4-BE49-F238E27FC236}">
                  <a16:creationId xmlns:a16="http://schemas.microsoft.com/office/drawing/2014/main" id="{93C78EBF-11BC-4F4F-9B85-944A07AD3BD7}"/>
                </a:ext>
              </a:extLst>
            </xdr:cNvPr>
            <xdr:cNvSpPr txBox="1"/>
          </xdr:nvSpPr>
          <xdr:spPr>
            <a:xfrm>
              <a:off x="9960429" y="93834857"/>
              <a:ext cx="1714500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7552572D-1D64-4A9D-A603-606912A7AB36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Capesize</a:t>
              </a:fld>
              <a:endParaRPr lang="en-US" sz="1200"/>
            </a:p>
          </xdr:txBody>
        </xdr:sp>
      </xdr:grpSp>
      <xdr:grpSp>
        <xdr:nvGrpSpPr>
          <xdr:cNvPr id="481" name="Group 480">
            <a:extLst>
              <a:ext uri="{FF2B5EF4-FFF2-40B4-BE49-F238E27FC236}">
                <a16:creationId xmlns:a16="http://schemas.microsoft.com/office/drawing/2014/main" id="{4F9E523A-A2AD-4957-80A3-7CDB3E43009E}"/>
              </a:ext>
            </a:extLst>
          </xdr:cNvPr>
          <xdr:cNvGrpSpPr/>
        </xdr:nvGrpSpPr>
        <xdr:grpSpPr>
          <a:xfrm>
            <a:off x="3742765" y="89378117"/>
            <a:ext cx="1110152" cy="364052"/>
            <a:chOff x="2028265" y="59492029"/>
            <a:chExt cx="1110152" cy="364052"/>
          </a:xfrm>
        </xdr:grpSpPr>
        <xdr:sp macro="" textlink="$I$22">
          <xdr:nvSpPr>
            <xdr:cNvPr id="482" name="TextBox 481">
              <a:extLst>
                <a:ext uri="{FF2B5EF4-FFF2-40B4-BE49-F238E27FC236}">
                  <a16:creationId xmlns:a16="http://schemas.microsoft.com/office/drawing/2014/main" id="{B68A8DE7-5AFF-483C-92FA-0063FD93D63D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3C6DD509-D9DD-4272-8553-E97AD6A9873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11.7</a:t>
              </a:fld>
              <a:endParaRPr lang="en-US" sz="1200"/>
            </a:p>
          </xdr:txBody>
        </xdr:sp>
        <xdr:sp macro="" textlink="$A$538">
          <xdr:nvSpPr>
            <xdr:cNvPr id="483" name="TextBox 482">
              <a:extLst>
                <a:ext uri="{FF2B5EF4-FFF2-40B4-BE49-F238E27FC236}">
                  <a16:creationId xmlns:a16="http://schemas.microsoft.com/office/drawing/2014/main" id="{6C8D7F80-9915-42EF-92DA-FF3C01942DAB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  <xdr:twoCellAnchor>
    <xdr:from>
      <xdr:col>0</xdr:col>
      <xdr:colOff>771525</xdr:colOff>
      <xdr:row>299</xdr:row>
      <xdr:rowOff>114380</xdr:rowOff>
    </xdr:from>
    <xdr:to>
      <xdr:col>9</xdr:col>
      <xdr:colOff>643836</xdr:colOff>
      <xdr:row>319</xdr:row>
      <xdr:rowOff>196056</xdr:rowOff>
    </xdr:to>
    <xdr:grpSp>
      <xdr:nvGrpSpPr>
        <xdr:cNvPr id="500" name="Group 499">
          <a:extLst>
            <a:ext uri="{FF2B5EF4-FFF2-40B4-BE49-F238E27FC236}">
              <a16:creationId xmlns:a16="http://schemas.microsoft.com/office/drawing/2014/main" id="{1A40BC17-7CF5-4E3A-BB39-8F56F4603733}"/>
            </a:ext>
          </a:extLst>
        </xdr:cNvPr>
        <xdr:cNvGrpSpPr>
          <a:grpSpLocks noChangeAspect="1"/>
        </xdr:cNvGrpSpPr>
      </xdr:nvGrpSpPr>
      <xdr:grpSpPr>
        <a:xfrm>
          <a:off x="771525" y="59687963"/>
          <a:ext cx="8455394" cy="4103343"/>
          <a:chOff x="3381375" y="59560763"/>
          <a:chExt cx="8419540" cy="4227419"/>
        </a:xfrm>
      </xdr:grpSpPr>
      <xdr:grpSp>
        <xdr:nvGrpSpPr>
          <xdr:cNvPr id="501" name="Group 500">
            <a:extLst>
              <a:ext uri="{FF2B5EF4-FFF2-40B4-BE49-F238E27FC236}">
                <a16:creationId xmlns:a16="http://schemas.microsoft.com/office/drawing/2014/main" id="{9907C08F-0F84-457A-9690-3C9C745A5506}"/>
              </a:ext>
            </a:extLst>
          </xdr:cNvPr>
          <xdr:cNvGrpSpPr>
            <a:grpSpLocks noChangeAspect="1"/>
          </xdr:cNvGrpSpPr>
        </xdr:nvGrpSpPr>
        <xdr:grpSpPr>
          <a:xfrm>
            <a:off x="3381375" y="59560763"/>
            <a:ext cx="8419540" cy="4227419"/>
            <a:chOff x="3385704" y="63572571"/>
            <a:chExt cx="8464444" cy="4313144"/>
          </a:xfrm>
        </xdr:grpSpPr>
        <xdr:graphicFrame macro="" fPublished="1">
          <xdr:nvGraphicFramePr>
            <xdr:cNvPr id="505" name="Chart 504">
              <a:extLst>
                <a:ext uri="{FF2B5EF4-FFF2-40B4-BE49-F238E27FC236}">
                  <a16:creationId xmlns:a16="http://schemas.microsoft.com/office/drawing/2014/main" id="{1826FC19-0919-45A7-81C8-9BCB6E55856C}"/>
                </a:ext>
              </a:extLst>
            </xdr:cNvPr>
            <xdr:cNvGraphicFramePr>
              <a:graphicFrameLocks/>
            </xdr:cNvGraphicFramePr>
          </xdr:nvGraphicFramePr>
          <xdr:xfrm>
            <a:off x="3385704" y="63572571"/>
            <a:ext cx="8464444" cy="43131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0"/>
            </a:graphicData>
          </a:graphic>
        </xdr:graphicFrame>
        <xdr:sp macro="" textlink="$B$520">
          <xdr:nvSpPr>
            <xdr:cNvPr id="506" name="TextBox 505">
              <a:extLst>
                <a:ext uri="{FF2B5EF4-FFF2-40B4-BE49-F238E27FC236}">
                  <a16:creationId xmlns:a16="http://schemas.microsoft.com/office/drawing/2014/main" id="{A82AEF0E-CA0D-4DDE-8D7F-F8D3BAFCAB27}"/>
                </a:ext>
              </a:extLst>
            </xdr:cNvPr>
            <xdr:cNvSpPr txBox="1"/>
          </xdr:nvSpPr>
          <xdr:spPr>
            <a:xfrm>
              <a:off x="10643506" y="63670543"/>
              <a:ext cx="1061358" cy="36739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2A97AF2B-F7A9-46C0-BB59-27EA125DAB0F}" type="TxLink">
                <a:rPr lang="en-US" sz="12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6,000 teu</a:t>
              </a:fld>
              <a:endParaRPr lang="en-US" sz="1200"/>
            </a:p>
          </xdr:txBody>
        </xdr:sp>
      </xdr:grpSp>
      <xdr:grpSp>
        <xdr:nvGrpSpPr>
          <xdr:cNvPr id="502" name="Group 501">
            <a:extLst>
              <a:ext uri="{FF2B5EF4-FFF2-40B4-BE49-F238E27FC236}">
                <a16:creationId xmlns:a16="http://schemas.microsoft.com/office/drawing/2014/main" id="{F75510B1-EB52-4BB9-87B9-67F21697CA6F}"/>
              </a:ext>
            </a:extLst>
          </xdr:cNvPr>
          <xdr:cNvGrpSpPr/>
        </xdr:nvGrpSpPr>
        <xdr:grpSpPr>
          <a:xfrm>
            <a:off x="3737161" y="59652274"/>
            <a:ext cx="1111833" cy="360690"/>
            <a:chOff x="2028265" y="59492029"/>
            <a:chExt cx="1110152" cy="364052"/>
          </a:xfrm>
        </xdr:grpSpPr>
        <xdr:sp macro="" textlink="$I$16">
          <xdr:nvSpPr>
            <xdr:cNvPr id="503" name="TextBox 502">
              <a:extLst>
                <a:ext uri="{FF2B5EF4-FFF2-40B4-BE49-F238E27FC236}">
                  <a16:creationId xmlns:a16="http://schemas.microsoft.com/office/drawing/2014/main" id="{A2F26987-CFD9-454D-A1F1-7C9E82565274}"/>
                </a:ext>
              </a:extLst>
            </xdr:cNvPr>
            <xdr:cNvSpPr txBox="1"/>
          </xdr:nvSpPr>
          <xdr:spPr>
            <a:xfrm>
              <a:off x="2581835" y="59496512"/>
              <a:ext cx="556582" cy="3548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62DF7A6-8D8B-4255-AF41-FF7C7876518B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16.3</a:t>
              </a:fld>
              <a:endParaRPr lang="en-US" sz="1200"/>
            </a:p>
          </xdr:txBody>
        </xdr:sp>
        <xdr:sp macro="" textlink="$A$538">
          <xdr:nvSpPr>
            <xdr:cNvPr id="504" name="TextBox 503">
              <a:extLst>
                <a:ext uri="{FF2B5EF4-FFF2-40B4-BE49-F238E27FC236}">
                  <a16:creationId xmlns:a16="http://schemas.microsoft.com/office/drawing/2014/main" id="{E2664C80-D789-4A04-93FB-CAD05F413DE1}"/>
                </a:ext>
              </a:extLst>
            </xdr:cNvPr>
            <xdr:cNvSpPr txBox="1"/>
          </xdr:nvSpPr>
          <xdr:spPr>
            <a:xfrm>
              <a:off x="2028265" y="59492029"/>
              <a:ext cx="556582" cy="36405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BED14375-0D74-44F4-BD12-B44EDDEFF175}" type="TxLink">
                <a:rPr lang="en-US" sz="1200" b="0" i="0" u="none" strike="noStrike">
                  <a:solidFill>
                    <a:srgbClr val="0070C0"/>
                  </a:solidFill>
                  <a:latin typeface="Calibri"/>
                  <a:cs typeface="Calibri"/>
                </a:rPr>
                <a:pPr algn="ctr"/>
                <a:t>GSA</a:t>
              </a:fld>
              <a:endParaRPr lang="en-US" sz="12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mo.org/en/OurWork/Environment/PollutionPrevention/AirPollution/Documents/Third%20Greenhouse%20Gas%20Study/GHG3%20Executive%20Summary%20and%20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A15"/>
  <sheetViews>
    <sheetView showGridLines="0" tabSelected="1" zoomScaleNormal="100" workbookViewId="0">
      <selection activeCell="A6" sqref="A6"/>
    </sheetView>
  </sheetViews>
  <sheetFormatPr defaultColWidth="11" defaultRowHeight="15.75"/>
  <sheetData>
    <row r="1" spans="1:1" ht="23.25">
      <c r="A1" s="25" t="s">
        <v>160</v>
      </c>
    </row>
    <row r="2" spans="1:1" ht="21">
      <c r="A2" s="202" t="s">
        <v>137</v>
      </c>
    </row>
    <row r="3" spans="1:1" ht="21">
      <c r="A3" s="202" t="s">
        <v>158</v>
      </c>
    </row>
    <row r="4" spans="1:1" ht="18.75">
      <c r="A4" s="13" t="s">
        <v>112</v>
      </c>
    </row>
    <row r="5" spans="1:1">
      <c r="A5" s="203" t="s">
        <v>170</v>
      </c>
    </row>
    <row r="6" spans="1:1">
      <c r="A6" s="211" t="s">
        <v>41</v>
      </c>
    </row>
    <row r="7" spans="1:1">
      <c r="A7" s="211"/>
    </row>
    <row r="8" spans="1:1">
      <c r="A8" s="207" t="s">
        <v>144</v>
      </c>
    </row>
    <row r="9" spans="1:1">
      <c r="A9" t="s">
        <v>179</v>
      </c>
    </row>
    <row r="10" spans="1:1">
      <c r="A10" t="s">
        <v>138</v>
      </c>
    </row>
    <row r="12" spans="1:1">
      <c r="A12" t="s">
        <v>143</v>
      </c>
    </row>
    <row r="13" spans="1:1">
      <c r="A13" t="s">
        <v>171</v>
      </c>
    </row>
    <row r="15" spans="1:1">
      <c r="A15" s="7" t="s">
        <v>161</v>
      </c>
    </row>
  </sheetData>
  <sheetProtection algorithmName="SHA-512" hashValue="icvsVe5SHSET+aj1fbCDxV+625oAGnYgJ7I24K2WQoDExXPJbnzo4Vqq3vyLDDYaZLiHsA9g6S351Ti9TQzOVA==" saltValue="CA96/9zkSxnZv306nqhh9Q==" spinCount="100000" sheet="1" objects="1" scenarios="1"/>
  <pageMargins left="0.7" right="0.7" top="0.75" bottom="0.75" header="0.3" footer="0.3"/>
  <pageSetup paperSize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3">
    <pageSetUpPr fitToPage="1"/>
  </sheetPr>
  <dimension ref="A1:M62"/>
  <sheetViews>
    <sheetView showGridLines="0" zoomScale="90" zoomScaleNormal="90" workbookViewId="0">
      <selection activeCell="A6" sqref="A6"/>
    </sheetView>
  </sheetViews>
  <sheetFormatPr defaultColWidth="11" defaultRowHeight="15.75"/>
  <cols>
    <col min="1" max="1" width="19.875" customWidth="1"/>
    <col min="2" max="2" width="11.5" bestFit="1" customWidth="1"/>
    <col min="3" max="3" width="11.625" bestFit="1" customWidth="1"/>
    <col min="4" max="4" width="10.875" style="19"/>
  </cols>
  <sheetData>
    <row r="1" spans="1:13" ht="23.25">
      <c r="A1" s="25" t="s">
        <v>27</v>
      </c>
    </row>
    <row r="2" spans="1:13" ht="21">
      <c r="A2" s="202" t="s">
        <v>159</v>
      </c>
    </row>
    <row r="3" spans="1:13" ht="21">
      <c r="A3" s="202" t="s">
        <v>158</v>
      </c>
    </row>
    <row r="4" spans="1:13" ht="18.75">
      <c r="A4" s="13" t="s">
        <v>99</v>
      </c>
    </row>
    <row r="5" spans="1:13">
      <c r="A5" s="203" t="s">
        <v>170</v>
      </c>
    </row>
    <row r="6" spans="1:13">
      <c r="A6" s="211" t="s">
        <v>41</v>
      </c>
    </row>
    <row r="7" spans="1:13">
      <c r="A7" s="211"/>
    </row>
    <row r="8" spans="1:13" ht="18.75">
      <c r="A8" s="13" t="s">
        <v>178</v>
      </c>
    </row>
    <row r="10" spans="1:13">
      <c r="A10" t="s">
        <v>54</v>
      </c>
    </row>
    <row r="11" spans="1:13">
      <c r="A11" s="196"/>
      <c r="B11" s="196"/>
      <c r="C11" s="33" t="s">
        <v>117</v>
      </c>
      <c r="D11" s="33" t="s">
        <v>163</v>
      </c>
      <c r="E11" s="33" t="s">
        <v>167</v>
      </c>
      <c r="F11" s="33" t="s">
        <v>172</v>
      </c>
      <c r="G11" s="33" t="s">
        <v>165</v>
      </c>
      <c r="H11" s="33" t="s">
        <v>117</v>
      </c>
      <c r="I11" s="197"/>
      <c r="J11" s="33" t="s">
        <v>81</v>
      </c>
      <c r="K11" s="33" t="s">
        <v>81</v>
      </c>
      <c r="L11" s="33" t="s">
        <v>81</v>
      </c>
      <c r="M11" s="33" t="s">
        <v>81</v>
      </c>
    </row>
    <row r="12" spans="1:13">
      <c r="A12" s="33"/>
      <c r="B12" s="33"/>
      <c r="C12" s="33" t="s">
        <v>118</v>
      </c>
      <c r="D12" s="33" t="s">
        <v>118</v>
      </c>
      <c r="E12" s="33" t="s">
        <v>169</v>
      </c>
      <c r="F12" s="33" t="s">
        <v>173</v>
      </c>
      <c r="G12" s="33" t="s">
        <v>166</v>
      </c>
      <c r="H12" s="33" t="s">
        <v>162</v>
      </c>
      <c r="I12" s="33" t="s">
        <v>50</v>
      </c>
      <c r="J12" s="33" t="s">
        <v>43</v>
      </c>
      <c r="K12" s="33" t="s">
        <v>45</v>
      </c>
      <c r="L12" s="33" t="s">
        <v>86</v>
      </c>
      <c r="M12" s="33" t="s">
        <v>88</v>
      </c>
    </row>
    <row r="13" spans="1:13">
      <c r="A13" s="34" t="s">
        <v>113</v>
      </c>
      <c r="B13" s="34" t="s">
        <v>114</v>
      </c>
      <c r="C13" s="33" t="s">
        <v>115</v>
      </c>
      <c r="D13" s="33" t="s">
        <v>164</v>
      </c>
      <c r="E13" s="33" t="s">
        <v>180</v>
      </c>
      <c r="F13" s="33" t="s">
        <v>168</v>
      </c>
      <c r="G13" s="33" t="s">
        <v>180</v>
      </c>
      <c r="H13" s="33" t="s">
        <v>116</v>
      </c>
      <c r="I13" s="33" t="s">
        <v>83</v>
      </c>
      <c r="J13" s="33" t="s">
        <v>119</v>
      </c>
      <c r="K13" s="33" t="s">
        <v>119</v>
      </c>
      <c r="L13" s="33" t="s">
        <v>87</v>
      </c>
      <c r="M13" s="33" t="s">
        <v>87</v>
      </c>
    </row>
    <row r="14" spans="1:13">
      <c r="A14" s="33"/>
      <c r="B14" s="33"/>
      <c r="C14" s="33" t="s">
        <v>37</v>
      </c>
      <c r="D14" s="33"/>
      <c r="E14" s="33"/>
      <c r="F14" s="33" t="s">
        <v>81</v>
      </c>
      <c r="G14" s="33"/>
      <c r="H14" s="33" t="s">
        <v>44</v>
      </c>
      <c r="I14" s="33" t="s">
        <v>100</v>
      </c>
      <c r="J14" s="33" t="s">
        <v>44</v>
      </c>
      <c r="K14" s="33" t="s">
        <v>44</v>
      </c>
      <c r="L14" s="33" t="s">
        <v>37</v>
      </c>
      <c r="M14" s="33" t="s">
        <v>37</v>
      </c>
    </row>
    <row r="15" spans="1:13">
      <c r="A15" s="235" t="s">
        <v>1</v>
      </c>
      <c r="B15" s="235" t="s">
        <v>29</v>
      </c>
      <c r="C15" s="236">
        <v>18.940000000000001</v>
      </c>
      <c r="D15" s="237">
        <v>1</v>
      </c>
      <c r="E15" s="237">
        <v>0.09</v>
      </c>
      <c r="F15" s="238" t="s">
        <v>81</v>
      </c>
      <c r="G15" s="218">
        <f>IF(F15="At-Sea",0.15,0.1)</f>
        <v>0.15</v>
      </c>
      <c r="H15" s="247">
        <v>11974</v>
      </c>
      <c r="I15" s="248" t="s">
        <v>98</v>
      </c>
      <c r="J15" s="247">
        <v>750</v>
      </c>
      <c r="K15" s="247">
        <v>300</v>
      </c>
      <c r="L15" s="249">
        <v>13.9</v>
      </c>
      <c r="M15" s="249">
        <v>18</v>
      </c>
    </row>
    <row r="16" spans="1:13">
      <c r="A16" s="160" t="str">
        <f>A15</f>
        <v>Container</v>
      </c>
      <c r="B16" s="239" t="s">
        <v>6</v>
      </c>
      <c r="C16" s="240">
        <v>21.97</v>
      </c>
      <c r="D16" s="241">
        <v>1</v>
      </c>
      <c r="E16" s="241">
        <v>0.09</v>
      </c>
      <c r="F16" s="242" t="s">
        <v>81</v>
      </c>
      <c r="G16" s="219">
        <f t="shared" ref="G16:G23" si="0">IF(F16="At-Sea",0.15,0.1)</f>
        <v>0.15</v>
      </c>
      <c r="H16" s="250">
        <v>27617</v>
      </c>
      <c r="I16" s="251" t="s">
        <v>82</v>
      </c>
      <c r="J16" s="250">
        <v>750</v>
      </c>
      <c r="K16" s="250">
        <v>400</v>
      </c>
      <c r="L16" s="252">
        <v>16.100000000000001</v>
      </c>
      <c r="M16" s="252">
        <v>20</v>
      </c>
    </row>
    <row r="17" spans="1:13">
      <c r="A17" s="157" t="str">
        <f t="shared" ref="A17:A20" si="1">A16</f>
        <v>Container</v>
      </c>
      <c r="B17" s="235" t="s">
        <v>5</v>
      </c>
      <c r="C17" s="236">
        <v>24.8</v>
      </c>
      <c r="D17" s="237">
        <v>1</v>
      </c>
      <c r="E17" s="237">
        <v>0.09</v>
      </c>
      <c r="F17" s="238" t="s">
        <v>81</v>
      </c>
      <c r="G17" s="218">
        <f t="shared" si="0"/>
        <v>0.15</v>
      </c>
      <c r="H17" s="247">
        <v>57343</v>
      </c>
      <c r="I17" s="248" t="s">
        <v>82</v>
      </c>
      <c r="J17" s="247">
        <v>1000</v>
      </c>
      <c r="K17" s="247">
        <v>650</v>
      </c>
      <c r="L17" s="249">
        <v>16.3</v>
      </c>
      <c r="M17" s="249">
        <v>20</v>
      </c>
    </row>
    <row r="18" spans="1:13">
      <c r="A18" s="160" t="str">
        <f t="shared" si="1"/>
        <v>Container</v>
      </c>
      <c r="B18" s="239" t="s">
        <v>4</v>
      </c>
      <c r="C18" s="240">
        <v>23.43</v>
      </c>
      <c r="D18" s="241">
        <v>1</v>
      </c>
      <c r="E18" s="241">
        <v>0.09</v>
      </c>
      <c r="F18" s="242" t="s">
        <v>81</v>
      </c>
      <c r="G18" s="219">
        <f t="shared" si="0"/>
        <v>0.15</v>
      </c>
      <c r="H18" s="250">
        <v>53261</v>
      </c>
      <c r="I18" s="251" t="s">
        <v>82</v>
      </c>
      <c r="J18" s="250">
        <v>1100</v>
      </c>
      <c r="K18" s="250">
        <v>675</v>
      </c>
      <c r="L18" s="252">
        <v>16.3</v>
      </c>
      <c r="M18" s="252">
        <v>20</v>
      </c>
    </row>
    <row r="19" spans="1:13">
      <c r="A19" s="157" t="str">
        <f t="shared" si="1"/>
        <v>Container</v>
      </c>
      <c r="B19" s="235" t="s">
        <v>79</v>
      </c>
      <c r="C19" s="236">
        <v>22.65</v>
      </c>
      <c r="D19" s="237">
        <v>1</v>
      </c>
      <c r="E19" s="237">
        <v>0.09</v>
      </c>
      <c r="F19" s="238" t="s">
        <v>81</v>
      </c>
      <c r="G19" s="218">
        <f t="shared" si="0"/>
        <v>0.15</v>
      </c>
      <c r="H19" s="247">
        <v>55327</v>
      </c>
      <c r="I19" s="248" t="s">
        <v>82</v>
      </c>
      <c r="J19" s="247">
        <v>1200</v>
      </c>
      <c r="K19" s="247">
        <v>800</v>
      </c>
      <c r="L19" s="249">
        <v>16.100000000000001</v>
      </c>
      <c r="M19" s="249">
        <v>20</v>
      </c>
    </row>
    <row r="20" spans="1:13">
      <c r="A20" s="160" t="str">
        <f t="shared" si="1"/>
        <v>Container</v>
      </c>
      <c r="B20" s="239" t="s">
        <v>80</v>
      </c>
      <c r="C20" s="240">
        <v>22.56</v>
      </c>
      <c r="D20" s="241">
        <v>1</v>
      </c>
      <c r="E20" s="241">
        <v>0.09</v>
      </c>
      <c r="F20" s="242" t="s">
        <v>81</v>
      </c>
      <c r="G20" s="219">
        <f t="shared" si="0"/>
        <v>0.15</v>
      </c>
      <c r="H20" s="250">
        <v>69937</v>
      </c>
      <c r="I20" s="251" t="s">
        <v>82</v>
      </c>
      <c r="J20" s="250">
        <v>1400</v>
      </c>
      <c r="K20" s="250">
        <v>500</v>
      </c>
      <c r="L20" s="252">
        <v>14.8</v>
      </c>
      <c r="M20" s="252">
        <v>20</v>
      </c>
    </row>
    <row r="21" spans="1:13">
      <c r="A21" s="243" t="s">
        <v>2</v>
      </c>
      <c r="B21" s="243" t="s">
        <v>22</v>
      </c>
      <c r="C21" s="244">
        <v>14.13</v>
      </c>
      <c r="D21" s="245">
        <v>1</v>
      </c>
      <c r="E21" s="245">
        <v>0.09</v>
      </c>
      <c r="F21" s="246" t="s">
        <v>81</v>
      </c>
      <c r="G21" s="220">
        <f t="shared" si="0"/>
        <v>0.15</v>
      </c>
      <c r="H21" s="253">
        <v>7496</v>
      </c>
      <c r="I21" s="254" t="s">
        <v>98</v>
      </c>
      <c r="J21" s="253">
        <v>250</v>
      </c>
      <c r="K21" s="253">
        <v>65</v>
      </c>
      <c r="L21" s="255">
        <v>11.8</v>
      </c>
      <c r="M21" s="255">
        <v>12</v>
      </c>
    </row>
    <row r="22" spans="1:13">
      <c r="A22" s="160" t="str">
        <f t="shared" ref="A22:A23" si="2">A21</f>
        <v>Bulk</v>
      </c>
      <c r="B22" s="239" t="s">
        <v>23</v>
      </c>
      <c r="C22" s="240">
        <v>14.43</v>
      </c>
      <c r="D22" s="241">
        <v>1</v>
      </c>
      <c r="E22" s="241">
        <v>0.09</v>
      </c>
      <c r="F22" s="242" t="s">
        <v>81</v>
      </c>
      <c r="G22" s="219">
        <f t="shared" si="0"/>
        <v>0.15</v>
      </c>
      <c r="H22" s="250">
        <v>9387</v>
      </c>
      <c r="I22" s="251" t="s">
        <v>82</v>
      </c>
      <c r="J22" s="250">
        <v>350</v>
      </c>
      <c r="K22" s="250">
        <v>65</v>
      </c>
      <c r="L22" s="252">
        <v>11.8</v>
      </c>
      <c r="M22" s="252">
        <v>12</v>
      </c>
    </row>
    <row r="23" spans="1:13">
      <c r="A23" s="157" t="str">
        <f t="shared" si="2"/>
        <v>Bulk</v>
      </c>
      <c r="B23" s="235" t="s">
        <v>24</v>
      </c>
      <c r="C23" s="236">
        <v>14.55</v>
      </c>
      <c r="D23" s="237">
        <v>1</v>
      </c>
      <c r="E23" s="237">
        <v>0.09</v>
      </c>
      <c r="F23" s="238" t="s">
        <v>81</v>
      </c>
      <c r="G23" s="218">
        <f t="shared" si="0"/>
        <v>0.15</v>
      </c>
      <c r="H23" s="247">
        <v>18149</v>
      </c>
      <c r="I23" s="248" t="s">
        <v>82</v>
      </c>
      <c r="J23" s="247">
        <v>400</v>
      </c>
      <c r="K23" s="247">
        <v>65</v>
      </c>
      <c r="L23" s="249">
        <v>11.7</v>
      </c>
      <c r="M23" s="249">
        <v>12</v>
      </c>
    </row>
    <row r="27" spans="1:13">
      <c r="A27" s="146" t="s">
        <v>97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6"/>
      <c r="L27" s="38"/>
    </row>
    <row r="28" spans="1:13">
      <c r="A28" s="148"/>
      <c r="B28" s="152"/>
      <c r="C28" s="149" t="s">
        <v>51</v>
      </c>
      <c r="D28" s="150" t="s">
        <v>51</v>
      </c>
      <c r="E28" s="150" t="s">
        <v>51</v>
      </c>
      <c r="F28" s="149" t="s">
        <v>52</v>
      </c>
      <c r="G28" s="150" t="s">
        <v>52</v>
      </c>
      <c r="H28" s="151" t="s">
        <v>52</v>
      </c>
      <c r="I28" s="148" t="s">
        <v>53</v>
      </c>
      <c r="J28" s="148" t="s">
        <v>53</v>
      </c>
      <c r="K28" s="148" t="s">
        <v>53</v>
      </c>
    </row>
    <row r="29" spans="1:13" ht="19.5">
      <c r="A29" s="152" t="s">
        <v>0</v>
      </c>
      <c r="B29" s="152" t="s">
        <v>3</v>
      </c>
      <c r="C29" s="149" t="s">
        <v>62</v>
      </c>
      <c r="D29" s="150" t="s">
        <v>63</v>
      </c>
      <c r="E29" s="150" t="s">
        <v>64</v>
      </c>
      <c r="F29" s="149" t="s">
        <v>62</v>
      </c>
      <c r="G29" s="150" t="s">
        <v>63</v>
      </c>
      <c r="H29" s="151" t="s">
        <v>64</v>
      </c>
      <c r="I29" s="150" t="s">
        <v>62</v>
      </c>
      <c r="J29" s="150" t="s">
        <v>63</v>
      </c>
      <c r="K29" s="150" t="s">
        <v>64</v>
      </c>
    </row>
    <row r="30" spans="1:13">
      <c r="A30" s="148"/>
      <c r="B30" s="152"/>
      <c r="C30" s="149" t="s">
        <v>47</v>
      </c>
      <c r="D30" s="150" t="s">
        <v>47</v>
      </c>
      <c r="E30" s="150" t="s">
        <v>47</v>
      </c>
      <c r="F30" s="149" t="s">
        <v>47</v>
      </c>
      <c r="G30" s="150" t="s">
        <v>47</v>
      </c>
      <c r="H30" s="151" t="s">
        <v>47</v>
      </c>
      <c r="I30" s="148" t="s">
        <v>47</v>
      </c>
      <c r="J30" s="148" t="s">
        <v>47</v>
      </c>
      <c r="K30" s="148" t="s">
        <v>47</v>
      </c>
    </row>
    <row r="31" spans="1:13">
      <c r="A31" s="157" t="str">
        <f>A15</f>
        <v>Container</v>
      </c>
      <c r="B31" s="212" t="str">
        <f>B15</f>
        <v>1,000 teu</v>
      </c>
      <c r="C31" s="158">
        <f t="shared" ref="C31:K31" si="3">C46*C$41</f>
        <v>670</v>
      </c>
      <c r="D31" s="159">
        <f t="shared" si="3"/>
        <v>10.132000000000001</v>
      </c>
      <c r="E31" s="159">
        <f t="shared" si="3"/>
        <v>0.25</v>
      </c>
      <c r="F31" s="158">
        <f t="shared" si="3"/>
        <v>707</v>
      </c>
      <c r="G31" s="159">
        <f t="shared" si="3"/>
        <v>10.728</v>
      </c>
      <c r="H31" s="181">
        <f t="shared" si="3"/>
        <v>0.2</v>
      </c>
      <c r="I31" s="111">
        <f t="shared" si="3"/>
        <v>950</v>
      </c>
      <c r="J31" s="159">
        <f t="shared" si="3"/>
        <v>14.602</v>
      </c>
      <c r="K31" s="159">
        <f t="shared" si="3"/>
        <v>0.05</v>
      </c>
    </row>
    <row r="32" spans="1:13">
      <c r="A32" s="160" t="str">
        <f t="shared" ref="A32:A39" si="4">A16</f>
        <v>Container</v>
      </c>
      <c r="B32" s="213" t="str">
        <f t="shared" ref="B32:B39" si="5">B16</f>
        <v>3,000 teu</v>
      </c>
      <c r="C32" s="161">
        <f t="shared" ref="C32:K32" si="6">C47*C$41</f>
        <v>607</v>
      </c>
      <c r="D32" s="162">
        <f t="shared" si="6"/>
        <v>9.2379999999999995</v>
      </c>
      <c r="E32" s="162">
        <f t="shared" si="6"/>
        <v>0.3</v>
      </c>
      <c r="F32" s="161">
        <f t="shared" si="6"/>
        <v>707</v>
      </c>
      <c r="G32" s="162">
        <f t="shared" si="6"/>
        <v>10.728</v>
      </c>
      <c r="H32" s="182">
        <f t="shared" si="6"/>
        <v>0.2</v>
      </c>
      <c r="I32" s="112">
        <f t="shared" si="6"/>
        <v>950</v>
      </c>
      <c r="J32" s="162">
        <f t="shared" si="6"/>
        <v>14.602</v>
      </c>
      <c r="K32" s="162">
        <f t="shared" si="6"/>
        <v>0.05</v>
      </c>
    </row>
    <row r="33" spans="1:12">
      <c r="A33" s="157" t="str">
        <f t="shared" si="4"/>
        <v>Container</v>
      </c>
      <c r="B33" s="212" t="str">
        <f t="shared" si="5"/>
        <v>6,000 teu</v>
      </c>
      <c r="C33" s="158">
        <f t="shared" ref="C33:K33" si="7">C48*C$41</f>
        <v>607</v>
      </c>
      <c r="D33" s="159">
        <f t="shared" si="7"/>
        <v>9.2379999999999995</v>
      </c>
      <c r="E33" s="159">
        <f t="shared" si="7"/>
        <v>0.3</v>
      </c>
      <c r="F33" s="158">
        <f t="shared" si="7"/>
        <v>707</v>
      </c>
      <c r="G33" s="159">
        <f t="shared" si="7"/>
        <v>10.728</v>
      </c>
      <c r="H33" s="181">
        <f t="shared" si="7"/>
        <v>0.2</v>
      </c>
      <c r="I33" s="111">
        <f t="shared" si="7"/>
        <v>950</v>
      </c>
      <c r="J33" s="159">
        <f t="shared" si="7"/>
        <v>14.602</v>
      </c>
      <c r="K33" s="159">
        <f t="shared" si="7"/>
        <v>0.05</v>
      </c>
    </row>
    <row r="34" spans="1:12">
      <c r="A34" s="160" t="str">
        <f t="shared" si="4"/>
        <v>Container</v>
      </c>
      <c r="B34" s="213" t="str">
        <f t="shared" si="5"/>
        <v>9,000 teu</v>
      </c>
      <c r="C34" s="161">
        <f t="shared" ref="C34:K34" si="8">C49*C$41</f>
        <v>607</v>
      </c>
      <c r="D34" s="162">
        <f t="shared" si="8"/>
        <v>9.2379999999999995</v>
      </c>
      <c r="E34" s="162">
        <f t="shared" si="8"/>
        <v>0.3</v>
      </c>
      <c r="F34" s="161">
        <f t="shared" si="8"/>
        <v>707</v>
      </c>
      <c r="G34" s="162">
        <f t="shared" si="8"/>
        <v>10.728</v>
      </c>
      <c r="H34" s="182">
        <f t="shared" si="8"/>
        <v>0.2</v>
      </c>
      <c r="I34" s="112">
        <f t="shared" si="8"/>
        <v>950</v>
      </c>
      <c r="J34" s="162">
        <f t="shared" si="8"/>
        <v>14.602</v>
      </c>
      <c r="K34" s="162">
        <f t="shared" si="8"/>
        <v>0.05</v>
      </c>
    </row>
    <row r="35" spans="1:12">
      <c r="A35" s="157" t="str">
        <f t="shared" si="4"/>
        <v>Container</v>
      </c>
      <c r="B35" s="212" t="str">
        <f t="shared" si="5"/>
        <v>14,000 teu</v>
      </c>
      <c r="C35" s="158">
        <f t="shared" ref="C35:K35" si="9">C50*C$41</f>
        <v>607</v>
      </c>
      <c r="D35" s="159">
        <f t="shared" si="9"/>
        <v>9.2379999999999995</v>
      </c>
      <c r="E35" s="159">
        <f t="shared" si="9"/>
        <v>0.3</v>
      </c>
      <c r="F35" s="158">
        <f t="shared" si="9"/>
        <v>707</v>
      </c>
      <c r="G35" s="159">
        <f t="shared" si="9"/>
        <v>10.728</v>
      </c>
      <c r="H35" s="181">
        <f t="shared" si="9"/>
        <v>0.2</v>
      </c>
      <c r="I35" s="111">
        <f t="shared" si="9"/>
        <v>950</v>
      </c>
      <c r="J35" s="159">
        <f t="shared" si="9"/>
        <v>14.602</v>
      </c>
      <c r="K35" s="159">
        <f t="shared" si="9"/>
        <v>0.05</v>
      </c>
    </row>
    <row r="36" spans="1:12">
      <c r="A36" s="160" t="str">
        <f t="shared" si="4"/>
        <v>Container</v>
      </c>
      <c r="B36" s="213" t="str">
        <f t="shared" si="5"/>
        <v>17,000 teu</v>
      </c>
      <c r="C36" s="161">
        <f t="shared" ref="C36:K36" si="10">C51*C$41</f>
        <v>607</v>
      </c>
      <c r="D36" s="162">
        <f t="shared" si="10"/>
        <v>9.2379999999999995</v>
      </c>
      <c r="E36" s="162">
        <f t="shared" si="10"/>
        <v>0.3</v>
      </c>
      <c r="F36" s="161">
        <f t="shared" si="10"/>
        <v>707</v>
      </c>
      <c r="G36" s="162">
        <f t="shared" si="10"/>
        <v>10.728</v>
      </c>
      <c r="H36" s="182">
        <f t="shared" si="10"/>
        <v>0.2</v>
      </c>
      <c r="I36" s="112">
        <f t="shared" si="10"/>
        <v>950</v>
      </c>
      <c r="J36" s="162">
        <f t="shared" si="10"/>
        <v>14.602</v>
      </c>
      <c r="K36" s="162">
        <f t="shared" si="10"/>
        <v>0.05</v>
      </c>
    </row>
    <row r="37" spans="1:12">
      <c r="A37" s="163" t="str">
        <f t="shared" si="4"/>
        <v>Bulk</v>
      </c>
      <c r="B37" s="214" t="str">
        <f t="shared" si="5"/>
        <v>Handymax</v>
      </c>
      <c r="C37" s="164">
        <f t="shared" ref="C37:K37" si="11">C52*C$41</f>
        <v>670</v>
      </c>
      <c r="D37" s="165">
        <f t="shared" si="11"/>
        <v>10.132000000000001</v>
      </c>
      <c r="E37" s="165">
        <f t="shared" si="11"/>
        <v>0.25</v>
      </c>
      <c r="F37" s="164">
        <f t="shared" si="11"/>
        <v>707</v>
      </c>
      <c r="G37" s="165">
        <f t="shared" si="11"/>
        <v>10.728</v>
      </c>
      <c r="H37" s="183">
        <f t="shared" si="11"/>
        <v>0.2</v>
      </c>
      <c r="I37" s="180">
        <f t="shared" si="11"/>
        <v>950</v>
      </c>
      <c r="J37" s="165">
        <f t="shared" si="11"/>
        <v>14.602</v>
      </c>
      <c r="K37" s="165">
        <f t="shared" si="11"/>
        <v>0.05</v>
      </c>
    </row>
    <row r="38" spans="1:12">
      <c r="A38" s="160" t="str">
        <f t="shared" si="4"/>
        <v>Bulk</v>
      </c>
      <c r="B38" s="213" t="str">
        <f t="shared" si="5"/>
        <v>Panamax</v>
      </c>
      <c r="C38" s="161">
        <f t="shared" ref="C38:K38" si="12">C53*C$41</f>
        <v>607</v>
      </c>
      <c r="D38" s="162">
        <f t="shared" si="12"/>
        <v>9.2379999999999995</v>
      </c>
      <c r="E38" s="162">
        <f t="shared" si="12"/>
        <v>0.3</v>
      </c>
      <c r="F38" s="161">
        <f t="shared" si="12"/>
        <v>707</v>
      </c>
      <c r="G38" s="162">
        <f t="shared" si="12"/>
        <v>10.728</v>
      </c>
      <c r="H38" s="182">
        <f t="shared" si="12"/>
        <v>0.2</v>
      </c>
      <c r="I38" s="112">
        <f t="shared" si="12"/>
        <v>950</v>
      </c>
      <c r="J38" s="162">
        <f t="shared" si="12"/>
        <v>14.602</v>
      </c>
      <c r="K38" s="162">
        <f t="shared" si="12"/>
        <v>0.05</v>
      </c>
    </row>
    <row r="39" spans="1:12">
      <c r="A39" s="157" t="str">
        <f t="shared" si="4"/>
        <v>Bulk</v>
      </c>
      <c r="B39" s="212" t="str">
        <f t="shared" si="5"/>
        <v>Capesize</v>
      </c>
      <c r="C39" s="158">
        <f t="shared" ref="C39:K39" si="13">C54*C$41</f>
        <v>607</v>
      </c>
      <c r="D39" s="159">
        <f t="shared" si="13"/>
        <v>9.2379999999999995</v>
      </c>
      <c r="E39" s="159">
        <f t="shared" si="13"/>
        <v>0.3</v>
      </c>
      <c r="F39" s="158">
        <f t="shared" si="13"/>
        <v>707</v>
      </c>
      <c r="G39" s="159">
        <f t="shared" si="13"/>
        <v>10.728</v>
      </c>
      <c r="H39" s="181">
        <f t="shared" si="13"/>
        <v>0.2</v>
      </c>
      <c r="I39" s="111">
        <f t="shared" si="13"/>
        <v>950</v>
      </c>
      <c r="J39" s="159">
        <f t="shared" si="13"/>
        <v>14.602</v>
      </c>
      <c r="K39" s="159">
        <f t="shared" si="13"/>
        <v>0.05</v>
      </c>
    </row>
    <row r="40" spans="1:12">
      <c r="A40" s="40"/>
      <c r="B40" s="72"/>
      <c r="D40"/>
      <c r="E40" s="19"/>
    </row>
    <row r="41" spans="1:12">
      <c r="A41" s="40"/>
      <c r="B41" s="72"/>
      <c r="C41" s="264">
        <v>1</v>
      </c>
      <c r="D41" s="264">
        <v>298</v>
      </c>
      <c r="E41" s="264">
        <v>25</v>
      </c>
      <c r="F41" s="210">
        <f t="shared" ref="F41:K41" si="14">C41</f>
        <v>1</v>
      </c>
      <c r="G41" s="210">
        <f t="shared" si="14"/>
        <v>298</v>
      </c>
      <c r="H41" s="210">
        <f t="shared" si="14"/>
        <v>25</v>
      </c>
      <c r="I41" s="210">
        <f t="shared" si="14"/>
        <v>1</v>
      </c>
      <c r="J41" s="210">
        <f t="shared" si="14"/>
        <v>298</v>
      </c>
      <c r="K41" s="210">
        <f t="shared" si="14"/>
        <v>25</v>
      </c>
      <c r="L41" t="s">
        <v>96</v>
      </c>
    </row>
    <row r="42" spans="1:12">
      <c r="A42" s="40" t="s">
        <v>126</v>
      </c>
      <c r="B42" s="72" t="s">
        <v>126</v>
      </c>
      <c r="D42"/>
      <c r="E42" s="19"/>
    </row>
    <row r="43" spans="1:12">
      <c r="A43" s="215"/>
      <c r="B43" s="216"/>
      <c r="C43" s="36" t="s">
        <v>51</v>
      </c>
      <c r="D43" s="37" t="s">
        <v>51</v>
      </c>
      <c r="E43" s="37" t="s">
        <v>51</v>
      </c>
      <c r="F43" s="36" t="s">
        <v>52</v>
      </c>
      <c r="G43" s="37" t="s">
        <v>52</v>
      </c>
      <c r="H43" s="198" t="s">
        <v>52</v>
      </c>
      <c r="I43" s="33" t="s">
        <v>53</v>
      </c>
      <c r="J43" s="33" t="s">
        <v>53</v>
      </c>
      <c r="K43" s="33" t="s">
        <v>53</v>
      </c>
    </row>
    <row r="44" spans="1:12" ht="19.5">
      <c r="A44" s="216" t="s">
        <v>0</v>
      </c>
      <c r="B44" s="216" t="s">
        <v>3</v>
      </c>
      <c r="C44" s="36" t="s">
        <v>48</v>
      </c>
      <c r="D44" s="37" t="s">
        <v>60</v>
      </c>
      <c r="E44" s="37" t="s">
        <v>49</v>
      </c>
      <c r="F44" s="36" t="s">
        <v>48</v>
      </c>
      <c r="G44" s="37" t="s">
        <v>60</v>
      </c>
      <c r="H44" s="198" t="s">
        <v>49</v>
      </c>
      <c r="I44" s="33" t="s">
        <v>48</v>
      </c>
      <c r="J44" s="37" t="s">
        <v>60</v>
      </c>
      <c r="K44" s="33" t="s">
        <v>49</v>
      </c>
    </row>
    <row r="45" spans="1:12">
      <c r="A45" s="215"/>
      <c r="B45" s="216"/>
      <c r="C45" s="36" t="s">
        <v>47</v>
      </c>
      <c r="D45" s="37" t="s">
        <v>47</v>
      </c>
      <c r="E45" s="37" t="s">
        <v>47</v>
      </c>
      <c r="F45" s="36" t="s">
        <v>47</v>
      </c>
      <c r="G45" s="37" t="s">
        <v>47</v>
      </c>
      <c r="H45" s="198" t="s">
        <v>47</v>
      </c>
      <c r="I45" s="33" t="s">
        <v>47</v>
      </c>
      <c r="J45" s="33" t="s">
        <v>47</v>
      </c>
      <c r="K45" s="33" t="s">
        <v>47</v>
      </c>
    </row>
    <row r="46" spans="1:12">
      <c r="A46" s="157" t="str">
        <f t="shared" ref="A46:B54" si="15">A31</f>
        <v>Container</v>
      </c>
      <c r="B46" s="212" t="str">
        <f t="shared" si="15"/>
        <v>1,000 teu</v>
      </c>
      <c r="C46" s="169">
        <f t="shared" ref="C46:K46" si="16">IF($I15="MSD",B$61,B$62)</f>
        <v>670</v>
      </c>
      <c r="D46" s="170">
        <f t="shared" si="16"/>
        <v>3.4000000000000002E-2</v>
      </c>
      <c r="E46" s="170">
        <f t="shared" si="16"/>
        <v>0.01</v>
      </c>
      <c r="F46" s="169">
        <f t="shared" si="16"/>
        <v>707</v>
      </c>
      <c r="G46" s="170">
        <f t="shared" si="16"/>
        <v>3.5999999999999997E-2</v>
      </c>
      <c r="H46" s="199">
        <f t="shared" si="16"/>
        <v>8.0000000000000002E-3</v>
      </c>
      <c r="I46" s="171">
        <f t="shared" si="16"/>
        <v>950</v>
      </c>
      <c r="J46" s="172">
        <f t="shared" si="16"/>
        <v>4.9000000000000002E-2</v>
      </c>
      <c r="K46" s="172">
        <f t="shared" si="16"/>
        <v>2E-3</v>
      </c>
    </row>
    <row r="47" spans="1:12">
      <c r="A47" s="160" t="str">
        <f t="shared" si="15"/>
        <v>Container</v>
      </c>
      <c r="B47" s="213" t="str">
        <f t="shared" si="15"/>
        <v>3,000 teu</v>
      </c>
      <c r="C47" s="173">
        <f t="shared" ref="C47:K47" si="17">IF($I16="MSD",B$61,B$62)</f>
        <v>607</v>
      </c>
      <c r="D47" s="174">
        <f t="shared" si="17"/>
        <v>3.1E-2</v>
      </c>
      <c r="E47" s="174">
        <f t="shared" si="17"/>
        <v>1.2E-2</v>
      </c>
      <c r="F47" s="173">
        <f t="shared" si="17"/>
        <v>707</v>
      </c>
      <c r="G47" s="174">
        <f t="shared" si="17"/>
        <v>3.5999999999999997E-2</v>
      </c>
      <c r="H47" s="200">
        <f t="shared" si="17"/>
        <v>8.0000000000000002E-3</v>
      </c>
      <c r="I47" s="175">
        <f t="shared" si="17"/>
        <v>950</v>
      </c>
      <c r="J47" s="176">
        <f t="shared" si="17"/>
        <v>4.9000000000000002E-2</v>
      </c>
      <c r="K47" s="176">
        <f t="shared" si="17"/>
        <v>2E-3</v>
      </c>
    </row>
    <row r="48" spans="1:12">
      <c r="A48" s="157" t="str">
        <f t="shared" si="15"/>
        <v>Container</v>
      </c>
      <c r="B48" s="212" t="str">
        <f t="shared" si="15"/>
        <v>6,000 teu</v>
      </c>
      <c r="C48" s="169">
        <f t="shared" ref="C48:K48" si="18">IF($I17="MSD",B$61,B$62)</f>
        <v>607</v>
      </c>
      <c r="D48" s="170">
        <f t="shared" si="18"/>
        <v>3.1E-2</v>
      </c>
      <c r="E48" s="170">
        <f t="shared" si="18"/>
        <v>1.2E-2</v>
      </c>
      <c r="F48" s="169">
        <f t="shared" si="18"/>
        <v>707</v>
      </c>
      <c r="G48" s="170">
        <f t="shared" si="18"/>
        <v>3.5999999999999997E-2</v>
      </c>
      <c r="H48" s="199">
        <f t="shared" si="18"/>
        <v>8.0000000000000002E-3</v>
      </c>
      <c r="I48" s="171">
        <f t="shared" si="18"/>
        <v>950</v>
      </c>
      <c r="J48" s="172">
        <f t="shared" si="18"/>
        <v>4.9000000000000002E-2</v>
      </c>
      <c r="K48" s="172">
        <f t="shared" si="18"/>
        <v>2E-3</v>
      </c>
    </row>
    <row r="49" spans="1:11">
      <c r="A49" s="160" t="str">
        <f t="shared" si="15"/>
        <v>Container</v>
      </c>
      <c r="B49" s="213" t="str">
        <f t="shared" si="15"/>
        <v>9,000 teu</v>
      </c>
      <c r="C49" s="173">
        <f t="shared" ref="C49:K49" si="19">IF($I18="MSD",B$61,B$62)</f>
        <v>607</v>
      </c>
      <c r="D49" s="174">
        <f t="shared" si="19"/>
        <v>3.1E-2</v>
      </c>
      <c r="E49" s="174">
        <f t="shared" si="19"/>
        <v>1.2E-2</v>
      </c>
      <c r="F49" s="173">
        <f t="shared" si="19"/>
        <v>707</v>
      </c>
      <c r="G49" s="174">
        <f t="shared" si="19"/>
        <v>3.5999999999999997E-2</v>
      </c>
      <c r="H49" s="200">
        <f t="shared" si="19"/>
        <v>8.0000000000000002E-3</v>
      </c>
      <c r="I49" s="175">
        <f t="shared" si="19"/>
        <v>950</v>
      </c>
      <c r="J49" s="176">
        <f t="shared" si="19"/>
        <v>4.9000000000000002E-2</v>
      </c>
      <c r="K49" s="176">
        <f t="shared" si="19"/>
        <v>2E-3</v>
      </c>
    </row>
    <row r="50" spans="1:11">
      <c r="A50" s="157" t="str">
        <f t="shared" si="15"/>
        <v>Container</v>
      </c>
      <c r="B50" s="212" t="str">
        <f t="shared" si="15"/>
        <v>14,000 teu</v>
      </c>
      <c r="C50" s="169">
        <f t="shared" ref="C50:K50" si="20">IF($I19="MSD",B$61,B$62)</f>
        <v>607</v>
      </c>
      <c r="D50" s="170">
        <f t="shared" si="20"/>
        <v>3.1E-2</v>
      </c>
      <c r="E50" s="170">
        <f t="shared" si="20"/>
        <v>1.2E-2</v>
      </c>
      <c r="F50" s="169">
        <f t="shared" si="20"/>
        <v>707</v>
      </c>
      <c r="G50" s="170">
        <f t="shared" si="20"/>
        <v>3.5999999999999997E-2</v>
      </c>
      <c r="H50" s="199">
        <f t="shared" si="20"/>
        <v>8.0000000000000002E-3</v>
      </c>
      <c r="I50" s="171">
        <f t="shared" si="20"/>
        <v>950</v>
      </c>
      <c r="J50" s="172">
        <f t="shared" si="20"/>
        <v>4.9000000000000002E-2</v>
      </c>
      <c r="K50" s="172">
        <f t="shared" si="20"/>
        <v>2E-3</v>
      </c>
    </row>
    <row r="51" spans="1:11">
      <c r="A51" s="160" t="str">
        <f t="shared" si="15"/>
        <v>Container</v>
      </c>
      <c r="B51" s="213" t="str">
        <f t="shared" si="15"/>
        <v>17,000 teu</v>
      </c>
      <c r="C51" s="173">
        <f t="shared" ref="C51:K51" si="21">IF($I20="MSD",B$61,B$62)</f>
        <v>607</v>
      </c>
      <c r="D51" s="174">
        <f t="shared" si="21"/>
        <v>3.1E-2</v>
      </c>
      <c r="E51" s="174">
        <f t="shared" si="21"/>
        <v>1.2E-2</v>
      </c>
      <c r="F51" s="173">
        <f t="shared" si="21"/>
        <v>707</v>
      </c>
      <c r="G51" s="174">
        <f t="shared" si="21"/>
        <v>3.5999999999999997E-2</v>
      </c>
      <c r="H51" s="200">
        <f t="shared" si="21"/>
        <v>8.0000000000000002E-3</v>
      </c>
      <c r="I51" s="175">
        <f t="shared" si="21"/>
        <v>950</v>
      </c>
      <c r="J51" s="176">
        <f t="shared" si="21"/>
        <v>4.9000000000000002E-2</v>
      </c>
      <c r="K51" s="176">
        <f t="shared" si="21"/>
        <v>2E-3</v>
      </c>
    </row>
    <row r="52" spans="1:11">
      <c r="A52" s="163" t="str">
        <f t="shared" si="15"/>
        <v>Bulk</v>
      </c>
      <c r="B52" s="214" t="str">
        <f t="shared" si="15"/>
        <v>Handymax</v>
      </c>
      <c r="C52" s="177">
        <f t="shared" ref="C52:K52" si="22">IF($I21="MSD",B$61,B$62)</f>
        <v>670</v>
      </c>
      <c r="D52" s="178">
        <f t="shared" si="22"/>
        <v>3.4000000000000002E-2</v>
      </c>
      <c r="E52" s="178">
        <f t="shared" si="22"/>
        <v>0.01</v>
      </c>
      <c r="F52" s="177">
        <f t="shared" si="22"/>
        <v>707</v>
      </c>
      <c r="G52" s="178">
        <f t="shared" si="22"/>
        <v>3.5999999999999997E-2</v>
      </c>
      <c r="H52" s="201">
        <f t="shared" si="22"/>
        <v>8.0000000000000002E-3</v>
      </c>
      <c r="I52" s="179">
        <f t="shared" si="22"/>
        <v>950</v>
      </c>
      <c r="J52" s="178">
        <f t="shared" si="22"/>
        <v>4.9000000000000002E-2</v>
      </c>
      <c r="K52" s="178">
        <f t="shared" si="22"/>
        <v>2E-3</v>
      </c>
    </row>
    <row r="53" spans="1:11">
      <c r="A53" s="160" t="str">
        <f t="shared" si="15"/>
        <v>Bulk</v>
      </c>
      <c r="B53" s="213" t="str">
        <f t="shared" si="15"/>
        <v>Panamax</v>
      </c>
      <c r="C53" s="173">
        <f t="shared" ref="C53:K53" si="23">IF($I22="MSD",B$61,B$62)</f>
        <v>607</v>
      </c>
      <c r="D53" s="174">
        <f t="shared" si="23"/>
        <v>3.1E-2</v>
      </c>
      <c r="E53" s="174">
        <f t="shared" si="23"/>
        <v>1.2E-2</v>
      </c>
      <c r="F53" s="173">
        <f t="shared" si="23"/>
        <v>707</v>
      </c>
      <c r="G53" s="174">
        <f t="shared" si="23"/>
        <v>3.5999999999999997E-2</v>
      </c>
      <c r="H53" s="200">
        <f t="shared" si="23"/>
        <v>8.0000000000000002E-3</v>
      </c>
      <c r="I53" s="175">
        <f t="shared" si="23"/>
        <v>950</v>
      </c>
      <c r="J53" s="176">
        <f t="shared" si="23"/>
        <v>4.9000000000000002E-2</v>
      </c>
      <c r="K53" s="176">
        <f t="shared" si="23"/>
        <v>2E-3</v>
      </c>
    </row>
    <row r="54" spans="1:11">
      <c r="A54" s="157" t="str">
        <f t="shared" si="15"/>
        <v>Bulk</v>
      </c>
      <c r="B54" s="212" t="str">
        <f t="shared" si="15"/>
        <v>Capesize</v>
      </c>
      <c r="C54" s="169">
        <f t="shared" ref="C54:K54" si="24">IF($I23="MSD",B$61,B$62)</f>
        <v>607</v>
      </c>
      <c r="D54" s="170">
        <f t="shared" si="24"/>
        <v>3.1E-2</v>
      </c>
      <c r="E54" s="170">
        <f t="shared" si="24"/>
        <v>1.2E-2</v>
      </c>
      <c r="F54" s="169">
        <f t="shared" si="24"/>
        <v>707</v>
      </c>
      <c r="G54" s="170">
        <f t="shared" si="24"/>
        <v>3.5999999999999997E-2</v>
      </c>
      <c r="H54" s="199">
        <f t="shared" si="24"/>
        <v>8.0000000000000002E-3</v>
      </c>
      <c r="I54" s="171">
        <f t="shared" si="24"/>
        <v>950</v>
      </c>
      <c r="J54" s="172">
        <f t="shared" si="24"/>
        <v>4.9000000000000002E-2</v>
      </c>
      <c r="K54" s="172">
        <f t="shared" si="24"/>
        <v>2E-3</v>
      </c>
    </row>
    <row r="55" spans="1:11">
      <c r="A55" s="155"/>
      <c r="B55" s="155"/>
      <c r="C55" s="155"/>
      <c r="D55" s="156"/>
      <c r="E55" s="155"/>
      <c r="F55" s="155"/>
      <c r="G55" s="155"/>
      <c r="H55" s="155"/>
      <c r="I55" s="155"/>
      <c r="J55" s="155"/>
      <c r="K55" s="155"/>
    </row>
    <row r="57" spans="1:11">
      <c r="A57" t="s">
        <v>127</v>
      </c>
    </row>
    <row r="58" spans="1:11">
      <c r="A58" s="33"/>
      <c r="B58" s="36" t="s">
        <v>51</v>
      </c>
      <c r="C58" s="37" t="s">
        <v>51</v>
      </c>
      <c r="D58" s="37" t="s">
        <v>51</v>
      </c>
      <c r="E58" s="36" t="s">
        <v>52</v>
      </c>
      <c r="F58" s="37" t="s">
        <v>52</v>
      </c>
      <c r="G58" s="198" t="s">
        <v>52</v>
      </c>
      <c r="H58" s="33" t="s">
        <v>53</v>
      </c>
      <c r="I58" s="33" t="s">
        <v>53</v>
      </c>
      <c r="J58" s="33" t="s">
        <v>53</v>
      </c>
    </row>
    <row r="59" spans="1:11" ht="19.5">
      <c r="A59" s="34" t="s">
        <v>123</v>
      </c>
      <c r="B59" s="36" t="s">
        <v>48</v>
      </c>
      <c r="C59" s="37" t="s">
        <v>60</v>
      </c>
      <c r="D59" s="37" t="s">
        <v>49</v>
      </c>
      <c r="E59" s="36" t="s">
        <v>48</v>
      </c>
      <c r="F59" s="37" t="s">
        <v>60</v>
      </c>
      <c r="G59" s="198" t="s">
        <v>49</v>
      </c>
      <c r="H59" s="33" t="s">
        <v>48</v>
      </c>
      <c r="I59" s="37" t="s">
        <v>60</v>
      </c>
      <c r="J59" s="33" t="s">
        <v>49</v>
      </c>
    </row>
    <row r="60" spans="1:11">
      <c r="A60" s="33"/>
      <c r="B60" s="36" t="s">
        <v>47</v>
      </c>
      <c r="C60" s="37" t="s">
        <v>47</v>
      </c>
      <c r="D60" s="37" t="s">
        <v>47</v>
      </c>
      <c r="E60" s="36" t="s">
        <v>47</v>
      </c>
      <c r="F60" s="37" t="s">
        <v>47</v>
      </c>
      <c r="G60" s="198" t="s">
        <v>47</v>
      </c>
      <c r="H60" s="33" t="s">
        <v>47</v>
      </c>
      <c r="I60" s="33" t="s">
        <v>47</v>
      </c>
      <c r="J60" s="33" t="s">
        <v>47</v>
      </c>
    </row>
    <row r="61" spans="1:11">
      <c r="A61" s="153" t="s">
        <v>124</v>
      </c>
      <c r="B61" s="256">
        <v>670</v>
      </c>
      <c r="C61" s="257">
        <v>3.4000000000000002E-2</v>
      </c>
      <c r="D61" s="257">
        <v>0.01</v>
      </c>
      <c r="E61" s="256">
        <v>707</v>
      </c>
      <c r="F61" s="257">
        <v>3.5999999999999997E-2</v>
      </c>
      <c r="G61" s="258">
        <v>8.0000000000000002E-3</v>
      </c>
      <c r="H61" s="259">
        <v>950</v>
      </c>
      <c r="I61" s="257">
        <v>4.9000000000000002E-2</v>
      </c>
      <c r="J61" s="257">
        <v>2E-3</v>
      </c>
    </row>
    <row r="62" spans="1:11">
      <c r="A62" s="154" t="s">
        <v>125</v>
      </c>
      <c r="B62" s="260">
        <v>607</v>
      </c>
      <c r="C62" s="261">
        <v>3.1E-2</v>
      </c>
      <c r="D62" s="261">
        <v>1.2E-2</v>
      </c>
      <c r="E62" s="260">
        <v>707</v>
      </c>
      <c r="F62" s="261">
        <v>3.5999999999999997E-2</v>
      </c>
      <c r="G62" s="262">
        <v>8.0000000000000002E-3</v>
      </c>
      <c r="H62" s="250">
        <v>950</v>
      </c>
      <c r="I62" s="263">
        <v>4.9000000000000002E-2</v>
      </c>
      <c r="J62" s="263">
        <v>2E-3</v>
      </c>
    </row>
  </sheetData>
  <sheetProtection algorithmName="SHA-512" hashValue="1sBimRWBUlAjLU9Ul6DUkDVTgt7sjfLaIyo5czSZyCvdHdL+e7Blj3IXrO9mhDNpg4Wxv/CxYVhGunGT6WSxCg==" saltValue="mVMph89SD4HidzB+gL1XIA==" spinCount="100000" sheet="1" objects="1" scenarios="1"/>
  <pageMargins left="0.25" right="0.25" top="0.75" bottom="0.75" header="0.3" footer="0.3"/>
  <pageSetup paperSize="3" scale="6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2"/>
  <dimension ref="A1:DI687"/>
  <sheetViews>
    <sheetView showGridLines="0" zoomScale="90" zoomScaleNormal="90" workbookViewId="0">
      <selection activeCell="A6" sqref="A6"/>
    </sheetView>
  </sheetViews>
  <sheetFormatPr defaultColWidth="11" defaultRowHeight="15.75"/>
  <cols>
    <col min="1" max="1" width="18.875" customWidth="1"/>
    <col min="2" max="2" width="9.875" bestFit="1" customWidth="1"/>
    <col min="3" max="3" width="16.625" customWidth="1"/>
    <col min="4" max="4" width="12.375" customWidth="1"/>
    <col min="14" max="19" width="11.875" customWidth="1"/>
    <col min="20" max="20" width="13.625" customWidth="1"/>
    <col min="21" max="21" width="14.125" bestFit="1" customWidth="1"/>
    <col min="22" max="22" width="11.875" customWidth="1"/>
    <col min="23" max="77" width="11.875" style="19" customWidth="1"/>
  </cols>
  <sheetData>
    <row r="1" spans="1:40" ht="23.25">
      <c r="A1" s="25" t="s">
        <v>27</v>
      </c>
    </row>
    <row r="2" spans="1:40" ht="21">
      <c r="A2" s="202" t="s">
        <v>159</v>
      </c>
    </row>
    <row r="3" spans="1:40" ht="21">
      <c r="A3" s="202" t="s">
        <v>158</v>
      </c>
    </row>
    <row r="4" spans="1:40" ht="18.75">
      <c r="A4" s="13" t="s">
        <v>181</v>
      </c>
    </row>
    <row r="5" spans="1:40" ht="18.75">
      <c r="A5" s="203" t="s">
        <v>170</v>
      </c>
      <c r="F5" s="13" t="s">
        <v>178</v>
      </c>
    </row>
    <row r="6" spans="1:40">
      <c r="A6" s="211" t="s">
        <v>41</v>
      </c>
      <c r="F6" t="s">
        <v>150</v>
      </c>
    </row>
    <row r="7" spans="1:40">
      <c r="F7" t="s">
        <v>151</v>
      </c>
      <c r="N7" s="144"/>
      <c r="O7" s="145"/>
      <c r="P7" s="146"/>
    </row>
    <row r="8" spans="1:40">
      <c r="A8" s="7" t="s">
        <v>130</v>
      </c>
      <c r="C8" s="265">
        <v>10</v>
      </c>
      <c r="D8" t="s">
        <v>37</v>
      </c>
      <c r="F8" t="s">
        <v>155</v>
      </c>
      <c r="N8" s="144"/>
      <c r="O8" s="145"/>
      <c r="P8" s="146"/>
    </row>
    <row r="9" spans="1:40">
      <c r="F9" t="s">
        <v>156</v>
      </c>
    </row>
    <row r="10" spans="1:40">
      <c r="A10" s="7" t="s">
        <v>120</v>
      </c>
      <c r="T10" s="143" t="s">
        <v>152</v>
      </c>
      <c r="U10" s="143" t="s">
        <v>139</v>
      </c>
    </row>
    <row r="11" spans="1:40">
      <c r="A11" s="1"/>
      <c r="B11" s="1"/>
      <c r="C11" s="97" t="s">
        <v>74</v>
      </c>
      <c r="D11" s="14" t="s">
        <v>12</v>
      </c>
      <c r="E11" s="6"/>
      <c r="F11" s="93" t="s">
        <v>128</v>
      </c>
      <c r="G11" s="6"/>
      <c r="H11" s="16" t="s">
        <v>13</v>
      </c>
      <c r="I11" s="281" t="s">
        <v>133</v>
      </c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143" t="s">
        <v>153</v>
      </c>
      <c r="U11" s="143" t="s">
        <v>140</v>
      </c>
      <c r="V11" s="166"/>
      <c r="W11" s="167"/>
      <c r="X11" s="167"/>
      <c r="Y11" s="167"/>
      <c r="Z11" s="168"/>
    </row>
    <row r="12" spans="1:40">
      <c r="A12" s="1" t="s">
        <v>0</v>
      </c>
      <c r="B12" s="1" t="s">
        <v>3</v>
      </c>
      <c r="C12" s="97" t="s">
        <v>73</v>
      </c>
      <c r="D12" s="14" t="s">
        <v>7</v>
      </c>
      <c r="E12" s="15" t="s">
        <v>8</v>
      </c>
      <c r="F12" s="15" t="s">
        <v>9</v>
      </c>
      <c r="G12" s="15" t="s">
        <v>10</v>
      </c>
      <c r="H12" s="16" t="s">
        <v>11</v>
      </c>
      <c r="I12" s="14" t="s">
        <v>18</v>
      </c>
      <c r="J12" s="15" t="s">
        <v>32</v>
      </c>
      <c r="K12" s="15" t="s">
        <v>33</v>
      </c>
      <c r="L12" s="15" t="s">
        <v>34</v>
      </c>
      <c r="M12" s="15" t="s">
        <v>19</v>
      </c>
      <c r="N12" s="15" t="s">
        <v>35</v>
      </c>
      <c r="O12" s="15" t="s">
        <v>20</v>
      </c>
      <c r="P12" s="15" t="s">
        <v>36</v>
      </c>
      <c r="Q12" s="15" t="s">
        <v>21</v>
      </c>
      <c r="R12" s="15" t="s">
        <v>38</v>
      </c>
      <c r="S12" s="15" t="s">
        <v>39</v>
      </c>
      <c r="T12" s="143" t="s">
        <v>94</v>
      </c>
      <c r="U12" s="143" t="s">
        <v>141</v>
      </c>
      <c r="V12" s="281" t="s">
        <v>95</v>
      </c>
      <c r="W12" s="282"/>
      <c r="X12" s="282"/>
      <c r="Y12" s="282"/>
      <c r="Z12" s="283"/>
    </row>
    <row r="13" spans="1:40">
      <c r="A13" s="1"/>
      <c r="B13" s="1"/>
      <c r="C13" s="1"/>
      <c r="D13" s="14" t="s">
        <v>15</v>
      </c>
      <c r="E13" s="15" t="s">
        <v>15</v>
      </c>
      <c r="F13" s="15" t="s">
        <v>15</v>
      </c>
      <c r="G13" s="15" t="s">
        <v>15</v>
      </c>
      <c r="H13" s="16" t="s">
        <v>15</v>
      </c>
      <c r="I13" s="14" t="s">
        <v>14</v>
      </c>
      <c r="J13" s="15" t="s">
        <v>14</v>
      </c>
      <c r="K13" s="15" t="s">
        <v>14</v>
      </c>
      <c r="L13" s="15" t="s">
        <v>14</v>
      </c>
      <c r="M13" s="15" t="s">
        <v>14</v>
      </c>
      <c r="N13" s="15" t="s">
        <v>14</v>
      </c>
      <c r="O13" s="15" t="s">
        <v>14</v>
      </c>
      <c r="P13" s="15" t="s">
        <v>14</v>
      </c>
      <c r="Q13" s="15" t="s">
        <v>14</v>
      </c>
      <c r="R13" s="15" t="s">
        <v>14</v>
      </c>
      <c r="S13" s="15" t="s">
        <v>14</v>
      </c>
      <c r="T13" s="143" t="s">
        <v>154</v>
      </c>
      <c r="U13" s="143" t="s">
        <v>17</v>
      </c>
      <c r="V13" s="166"/>
      <c r="W13" s="167"/>
      <c r="X13" s="167"/>
      <c r="Y13" s="167"/>
      <c r="Z13" s="168"/>
    </row>
    <row r="14" spans="1:40">
      <c r="A14" s="4" t="str">
        <f>'Ship &amp; EF Parameters'!A15</f>
        <v>Container</v>
      </c>
      <c r="B14" s="2" t="str">
        <f>'Ship &amp; EF Parameters'!B15</f>
        <v>1,000 teu</v>
      </c>
      <c r="C14" s="239">
        <v>12</v>
      </c>
      <c r="D14" s="260">
        <v>200</v>
      </c>
      <c r="E14" s="109">
        <f t="shared" ref="E14" si="0">(($H14-$D14)/4)+D14</f>
        <v>1650</v>
      </c>
      <c r="F14" s="109">
        <f t="shared" ref="F14" si="1">(($H14-$D14)/4)+E14</f>
        <v>3100</v>
      </c>
      <c r="G14" s="109">
        <f t="shared" ref="G14" si="2">(($H14-$D14)/4)+F14</f>
        <v>4550</v>
      </c>
      <c r="H14" s="267">
        <v>6000</v>
      </c>
      <c r="I14" s="225">
        <v>13.9</v>
      </c>
      <c r="J14" s="106">
        <f t="shared" ref="J14:S14" si="3">IF(I14-$T14&lt;$C$8,$C$8,I14-$T14)</f>
        <v>13.5</v>
      </c>
      <c r="K14" s="106">
        <f t="shared" si="3"/>
        <v>13.1</v>
      </c>
      <c r="L14" s="106">
        <f t="shared" si="3"/>
        <v>12.7</v>
      </c>
      <c r="M14" s="106">
        <f t="shared" si="3"/>
        <v>12.299999999999999</v>
      </c>
      <c r="N14" s="106">
        <f t="shared" si="3"/>
        <v>11.899999999999999</v>
      </c>
      <c r="O14" s="106">
        <f t="shared" si="3"/>
        <v>11.499999999999998</v>
      </c>
      <c r="P14" s="106">
        <f t="shared" si="3"/>
        <v>11.099999999999998</v>
      </c>
      <c r="Q14" s="106">
        <f t="shared" si="3"/>
        <v>10.699999999999998</v>
      </c>
      <c r="R14" s="106">
        <f t="shared" si="3"/>
        <v>10.299999999999997</v>
      </c>
      <c r="S14" s="106">
        <f t="shared" si="3"/>
        <v>10</v>
      </c>
      <c r="T14" s="270">
        <v>0.4</v>
      </c>
      <c r="U14" s="271">
        <v>48</v>
      </c>
      <c r="V14" s="225" t="s">
        <v>175</v>
      </c>
      <c r="W14" s="226"/>
      <c r="X14" s="226"/>
      <c r="Y14" s="226"/>
      <c r="Z14" s="234" t="s">
        <v>176</v>
      </c>
      <c r="AA14" s="223" t="s">
        <v>157</v>
      </c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</row>
    <row r="15" spans="1:40">
      <c r="A15" s="4"/>
      <c r="B15" s="3" t="str">
        <f>'Ship &amp; EF Parameters'!B16</f>
        <v>3,000 teu</v>
      </c>
      <c r="C15" s="235">
        <v>12</v>
      </c>
      <c r="D15" s="256">
        <v>200</v>
      </c>
      <c r="E15" s="110">
        <f t="shared" ref="E15:E22" si="4">(($H15-$D15)/4)+D15</f>
        <v>1650</v>
      </c>
      <c r="F15" s="110">
        <f t="shared" ref="F15:F22" si="5">(($H15-$D15)/4)+E15</f>
        <v>3100</v>
      </c>
      <c r="G15" s="110">
        <f t="shared" ref="G15:G22" si="6">(($H15-$D15)/4)+F15</f>
        <v>4550</v>
      </c>
      <c r="H15" s="268">
        <v>6000</v>
      </c>
      <c r="I15" s="228">
        <v>16.100000000000001</v>
      </c>
      <c r="J15" s="107">
        <f t="shared" ref="J15:S15" si="7">IF(I15-$T15&lt;$C$8,$C$8,I15-$T15)</f>
        <v>15.450000000000001</v>
      </c>
      <c r="K15" s="107">
        <f t="shared" si="7"/>
        <v>14.8</v>
      </c>
      <c r="L15" s="107">
        <f t="shared" si="7"/>
        <v>14.15</v>
      </c>
      <c r="M15" s="107">
        <f t="shared" si="7"/>
        <v>13.5</v>
      </c>
      <c r="N15" s="107">
        <f t="shared" si="7"/>
        <v>12.85</v>
      </c>
      <c r="O15" s="107">
        <f t="shared" si="7"/>
        <v>12.2</v>
      </c>
      <c r="P15" s="107">
        <f t="shared" si="7"/>
        <v>11.549999999999999</v>
      </c>
      <c r="Q15" s="107">
        <f t="shared" si="7"/>
        <v>10.899999999999999</v>
      </c>
      <c r="R15" s="107">
        <f t="shared" si="7"/>
        <v>10.249999999999998</v>
      </c>
      <c r="S15" s="107">
        <f t="shared" si="7"/>
        <v>10</v>
      </c>
      <c r="T15" s="272">
        <v>0.65</v>
      </c>
      <c r="U15" s="273">
        <v>48</v>
      </c>
      <c r="V15" s="228" t="s">
        <v>177</v>
      </c>
      <c r="W15" s="229"/>
      <c r="X15" s="229"/>
      <c r="Y15" s="229"/>
      <c r="Z15" s="230"/>
    </row>
    <row r="16" spans="1:40">
      <c r="A16" s="4"/>
      <c r="B16" s="2" t="str">
        <f>'Ship &amp; EF Parameters'!B17</f>
        <v>6,000 teu</v>
      </c>
      <c r="C16" s="239">
        <v>12</v>
      </c>
      <c r="D16" s="260">
        <v>600</v>
      </c>
      <c r="E16" s="109">
        <f t="shared" si="4"/>
        <v>2200</v>
      </c>
      <c r="F16" s="109">
        <f t="shared" si="5"/>
        <v>3800</v>
      </c>
      <c r="G16" s="109">
        <f t="shared" si="6"/>
        <v>5400</v>
      </c>
      <c r="H16" s="267">
        <v>7000</v>
      </c>
      <c r="I16" s="225">
        <v>16.3</v>
      </c>
      <c r="J16" s="106">
        <f t="shared" ref="J16:S16" si="8">IF(I16-$T16&lt;$C$8,$C$8,I16-$T16)</f>
        <v>15.65</v>
      </c>
      <c r="K16" s="106">
        <f t="shared" si="8"/>
        <v>15</v>
      </c>
      <c r="L16" s="106">
        <f t="shared" si="8"/>
        <v>14.35</v>
      </c>
      <c r="M16" s="106">
        <f t="shared" si="8"/>
        <v>13.7</v>
      </c>
      <c r="N16" s="106">
        <f t="shared" si="8"/>
        <v>13.049999999999999</v>
      </c>
      <c r="O16" s="106">
        <f t="shared" si="8"/>
        <v>12.399999999999999</v>
      </c>
      <c r="P16" s="106">
        <f t="shared" si="8"/>
        <v>11.749999999999998</v>
      </c>
      <c r="Q16" s="106">
        <f t="shared" si="8"/>
        <v>11.099999999999998</v>
      </c>
      <c r="R16" s="106">
        <f t="shared" si="8"/>
        <v>10.449999999999998</v>
      </c>
      <c r="S16" s="106">
        <f t="shared" si="8"/>
        <v>10</v>
      </c>
      <c r="T16" s="270">
        <v>0.65</v>
      </c>
      <c r="U16" s="271">
        <v>48</v>
      </c>
      <c r="V16" s="225"/>
      <c r="W16" s="226"/>
      <c r="X16" s="226"/>
      <c r="Y16" s="226"/>
      <c r="Z16" s="227"/>
    </row>
    <row r="17" spans="1:77">
      <c r="A17" s="4"/>
      <c r="B17" s="3" t="str">
        <f>'Ship &amp; EF Parameters'!B18</f>
        <v>9,000 teu</v>
      </c>
      <c r="C17" s="235">
        <v>12</v>
      </c>
      <c r="D17" s="256">
        <v>800</v>
      </c>
      <c r="E17" s="111">
        <f t="shared" si="4"/>
        <v>2600</v>
      </c>
      <c r="F17" s="111">
        <f t="shared" si="5"/>
        <v>4400</v>
      </c>
      <c r="G17" s="111">
        <f t="shared" si="6"/>
        <v>6200</v>
      </c>
      <c r="H17" s="268">
        <v>8000</v>
      </c>
      <c r="I17" s="228">
        <v>16.3</v>
      </c>
      <c r="J17" s="107">
        <f t="shared" ref="J17:S17" si="9">IF(I17-$T17&lt;$C$8,$C$8,I17-$T17)</f>
        <v>15.65</v>
      </c>
      <c r="K17" s="107">
        <f t="shared" si="9"/>
        <v>15</v>
      </c>
      <c r="L17" s="107">
        <f t="shared" si="9"/>
        <v>14.35</v>
      </c>
      <c r="M17" s="107">
        <f t="shared" si="9"/>
        <v>13.7</v>
      </c>
      <c r="N17" s="107">
        <f t="shared" si="9"/>
        <v>13.049999999999999</v>
      </c>
      <c r="O17" s="107">
        <f t="shared" si="9"/>
        <v>12.399999999999999</v>
      </c>
      <c r="P17" s="107">
        <f t="shared" si="9"/>
        <v>11.749999999999998</v>
      </c>
      <c r="Q17" s="107">
        <f t="shared" si="9"/>
        <v>11.099999999999998</v>
      </c>
      <c r="R17" s="107">
        <f t="shared" si="9"/>
        <v>10.449999999999998</v>
      </c>
      <c r="S17" s="107">
        <f t="shared" si="9"/>
        <v>10</v>
      </c>
      <c r="T17" s="272">
        <v>0.65</v>
      </c>
      <c r="U17" s="273">
        <v>48</v>
      </c>
      <c r="V17" s="228"/>
      <c r="W17" s="229"/>
      <c r="X17" s="229"/>
      <c r="Y17" s="229"/>
      <c r="Z17" s="230"/>
    </row>
    <row r="18" spans="1:77">
      <c r="A18" s="4"/>
      <c r="B18" s="2" t="str">
        <f>'Ship &amp; EF Parameters'!B19</f>
        <v>14,000 teu</v>
      </c>
      <c r="C18" s="239">
        <v>15</v>
      </c>
      <c r="D18" s="260">
        <v>1000</v>
      </c>
      <c r="E18" s="112">
        <f t="shared" si="4"/>
        <v>3000</v>
      </c>
      <c r="F18" s="112">
        <f t="shared" si="5"/>
        <v>5000</v>
      </c>
      <c r="G18" s="112">
        <f t="shared" si="6"/>
        <v>7000</v>
      </c>
      <c r="H18" s="267">
        <v>9000</v>
      </c>
      <c r="I18" s="225">
        <v>16.100000000000001</v>
      </c>
      <c r="J18" s="106">
        <f t="shared" ref="J18:S18" si="10">IF(I18-$T18&lt;$C$8,$C$8,I18-$T18)</f>
        <v>15.450000000000001</v>
      </c>
      <c r="K18" s="106">
        <f t="shared" si="10"/>
        <v>14.8</v>
      </c>
      <c r="L18" s="106">
        <f t="shared" si="10"/>
        <v>14.15</v>
      </c>
      <c r="M18" s="106">
        <f t="shared" si="10"/>
        <v>13.5</v>
      </c>
      <c r="N18" s="106">
        <f t="shared" si="10"/>
        <v>12.85</v>
      </c>
      <c r="O18" s="106">
        <f t="shared" si="10"/>
        <v>12.2</v>
      </c>
      <c r="P18" s="106">
        <f t="shared" si="10"/>
        <v>11.549999999999999</v>
      </c>
      <c r="Q18" s="106">
        <f t="shared" si="10"/>
        <v>10.899999999999999</v>
      </c>
      <c r="R18" s="106">
        <f t="shared" si="10"/>
        <v>10.249999999999998</v>
      </c>
      <c r="S18" s="106">
        <f t="shared" si="10"/>
        <v>10</v>
      </c>
      <c r="T18" s="270">
        <v>0.65</v>
      </c>
      <c r="U18" s="271">
        <v>48</v>
      </c>
      <c r="V18" s="225"/>
      <c r="W18" s="226"/>
      <c r="X18" s="226"/>
      <c r="Y18" s="226"/>
      <c r="Z18" s="227"/>
    </row>
    <row r="19" spans="1:77" s="18" customFormat="1">
      <c r="A19" s="11"/>
      <c r="B19" s="17" t="str">
        <f>'Ship &amp; EF Parameters'!B20</f>
        <v>17,000 teu</v>
      </c>
      <c r="C19" s="235">
        <v>15</v>
      </c>
      <c r="D19" s="256">
        <v>1200</v>
      </c>
      <c r="E19" s="110">
        <f t="shared" si="4"/>
        <v>4650</v>
      </c>
      <c r="F19" s="110">
        <f t="shared" si="5"/>
        <v>8100</v>
      </c>
      <c r="G19" s="110">
        <f t="shared" si="6"/>
        <v>11550</v>
      </c>
      <c r="H19" s="268">
        <v>15000</v>
      </c>
      <c r="I19" s="228">
        <v>14.8</v>
      </c>
      <c r="J19" s="107">
        <f t="shared" ref="J19:S19" si="11">IF(I19-$T19&lt;$C$8,$C$8,I19-$T19)</f>
        <v>14.3</v>
      </c>
      <c r="K19" s="107">
        <f t="shared" si="11"/>
        <v>13.8</v>
      </c>
      <c r="L19" s="107">
        <f t="shared" si="11"/>
        <v>13.3</v>
      </c>
      <c r="M19" s="107">
        <f t="shared" si="11"/>
        <v>12.8</v>
      </c>
      <c r="N19" s="107">
        <f t="shared" si="11"/>
        <v>12.3</v>
      </c>
      <c r="O19" s="107">
        <f t="shared" si="11"/>
        <v>11.8</v>
      </c>
      <c r="P19" s="107">
        <f t="shared" si="11"/>
        <v>11.3</v>
      </c>
      <c r="Q19" s="107">
        <f t="shared" si="11"/>
        <v>10.8</v>
      </c>
      <c r="R19" s="107">
        <f t="shared" si="11"/>
        <v>10.3</v>
      </c>
      <c r="S19" s="107">
        <f t="shared" si="11"/>
        <v>10</v>
      </c>
      <c r="T19" s="272">
        <v>0.5</v>
      </c>
      <c r="U19" s="273">
        <v>48</v>
      </c>
      <c r="V19" s="228"/>
      <c r="W19" s="229"/>
      <c r="X19" s="229"/>
      <c r="Y19" s="229"/>
      <c r="Z19" s="230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</row>
    <row r="20" spans="1:77">
      <c r="A20" s="8" t="str">
        <f>'Ship &amp; EF Parameters'!A21</f>
        <v>Bulk</v>
      </c>
      <c r="B20" s="9" t="str">
        <f>'Ship &amp; EF Parameters'!B21</f>
        <v>Handymax</v>
      </c>
      <c r="C20" s="243">
        <v>12</v>
      </c>
      <c r="D20" s="266">
        <v>600</v>
      </c>
      <c r="E20" s="113">
        <f t="shared" si="4"/>
        <v>2700</v>
      </c>
      <c r="F20" s="113">
        <f t="shared" si="5"/>
        <v>4800</v>
      </c>
      <c r="G20" s="113">
        <f t="shared" si="6"/>
        <v>6900</v>
      </c>
      <c r="H20" s="269">
        <v>9000</v>
      </c>
      <c r="I20" s="231">
        <v>11.8</v>
      </c>
      <c r="J20" s="108">
        <f t="shared" ref="J20:S20" si="12">IF(I20-$T20&lt;$C$8,$C$8,I20-$T20)</f>
        <v>11.620000000000001</v>
      </c>
      <c r="K20" s="108">
        <f t="shared" si="12"/>
        <v>11.440000000000001</v>
      </c>
      <c r="L20" s="108">
        <f t="shared" si="12"/>
        <v>11.260000000000002</v>
      </c>
      <c r="M20" s="108">
        <f t="shared" si="12"/>
        <v>11.080000000000002</v>
      </c>
      <c r="N20" s="108">
        <f t="shared" si="12"/>
        <v>10.900000000000002</v>
      </c>
      <c r="O20" s="108">
        <f t="shared" si="12"/>
        <v>10.720000000000002</v>
      </c>
      <c r="P20" s="108">
        <f t="shared" si="12"/>
        <v>10.540000000000003</v>
      </c>
      <c r="Q20" s="108">
        <f t="shared" si="12"/>
        <v>10.360000000000003</v>
      </c>
      <c r="R20" s="108">
        <f t="shared" si="12"/>
        <v>10.180000000000003</v>
      </c>
      <c r="S20" s="108">
        <f t="shared" si="12"/>
        <v>10.000000000000004</v>
      </c>
      <c r="T20" s="274">
        <v>0.18</v>
      </c>
      <c r="U20" s="275">
        <v>48</v>
      </c>
      <c r="V20" s="231" t="s">
        <v>136</v>
      </c>
      <c r="W20" s="232"/>
      <c r="X20" s="232"/>
      <c r="Y20" s="232"/>
      <c r="Z20" s="233"/>
    </row>
    <row r="21" spans="1:77">
      <c r="A21" s="4"/>
      <c r="B21" s="2" t="str">
        <f>'Ship &amp; EF Parameters'!B22</f>
        <v>Panamax</v>
      </c>
      <c r="C21" s="239">
        <v>12</v>
      </c>
      <c r="D21" s="260">
        <v>600</v>
      </c>
      <c r="E21" s="109">
        <f t="shared" si="4"/>
        <v>3450</v>
      </c>
      <c r="F21" s="109">
        <f t="shared" si="5"/>
        <v>6300</v>
      </c>
      <c r="G21" s="109">
        <f t="shared" si="6"/>
        <v>9150</v>
      </c>
      <c r="H21" s="267">
        <v>12000</v>
      </c>
      <c r="I21" s="225">
        <v>11.8</v>
      </c>
      <c r="J21" s="106">
        <f t="shared" ref="J21:S21" si="13">IF(I21-$T21&lt;$C$8,$C$8,I21-$T21)</f>
        <v>11.620000000000001</v>
      </c>
      <c r="K21" s="106">
        <f t="shared" si="13"/>
        <v>11.440000000000001</v>
      </c>
      <c r="L21" s="106">
        <f t="shared" si="13"/>
        <v>11.260000000000002</v>
      </c>
      <c r="M21" s="106">
        <f t="shared" si="13"/>
        <v>11.080000000000002</v>
      </c>
      <c r="N21" s="106">
        <f t="shared" si="13"/>
        <v>10.900000000000002</v>
      </c>
      <c r="O21" s="106">
        <f t="shared" si="13"/>
        <v>10.720000000000002</v>
      </c>
      <c r="P21" s="106">
        <f t="shared" si="13"/>
        <v>10.540000000000003</v>
      </c>
      <c r="Q21" s="106">
        <f t="shared" si="13"/>
        <v>10.360000000000003</v>
      </c>
      <c r="R21" s="106">
        <f t="shared" si="13"/>
        <v>10.180000000000003</v>
      </c>
      <c r="S21" s="106">
        <f t="shared" si="13"/>
        <v>10.000000000000004</v>
      </c>
      <c r="T21" s="270">
        <v>0.18</v>
      </c>
      <c r="U21" s="271">
        <v>48</v>
      </c>
      <c r="V21" s="225" t="s">
        <v>136</v>
      </c>
      <c r="W21" s="226"/>
      <c r="X21" s="226"/>
      <c r="Y21" s="226"/>
      <c r="Z21" s="227"/>
    </row>
    <row r="22" spans="1:77">
      <c r="A22" s="4"/>
      <c r="B22" s="3" t="str">
        <f>'Ship &amp; EF Parameters'!B23</f>
        <v>Capesize</v>
      </c>
      <c r="C22" s="235">
        <v>12</v>
      </c>
      <c r="D22" s="256">
        <v>600</v>
      </c>
      <c r="E22" s="110">
        <f t="shared" si="4"/>
        <v>3950</v>
      </c>
      <c r="F22" s="110">
        <f t="shared" si="5"/>
        <v>7300</v>
      </c>
      <c r="G22" s="110">
        <f t="shared" si="6"/>
        <v>10650</v>
      </c>
      <c r="H22" s="268">
        <v>14000</v>
      </c>
      <c r="I22" s="228">
        <v>11.7</v>
      </c>
      <c r="J22" s="107">
        <f t="shared" ref="J22:S22" si="14">IF(I22-$T22&lt;$C$8,$C$8,I22-$T22)</f>
        <v>11.52</v>
      </c>
      <c r="K22" s="107">
        <f t="shared" si="14"/>
        <v>11.34</v>
      </c>
      <c r="L22" s="107">
        <f t="shared" si="14"/>
        <v>11.16</v>
      </c>
      <c r="M22" s="107">
        <f t="shared" si="14"/>
        <v>10.98</v>
      </c>
      <c r="N22" s="107">
        <f t="shared" si="14"/>
        <v>10.8</v>
      </c>
      <c r="O22" s="107">
        <f t="shared" si="14"/>
        <v>10.620000000000001</v>
      </c>
      <c r="P22" s="107">
        <f t="shared" si="14"/>
        <v>10.440000000000001</v>
      </c>
      <c r="Q22" s="107">
        <f t="shared" si="14"/>
        <v>10.260000000000002</v>
      </c>
      <c r="R22" s="107">
        <f t="shared" si="14"/>
        <v>10.080000000000002</v>
      </c>
      <c r="S22" s="107">
        <f t="shared" si="14"/>
        <v>10</v>
      </c>
      <c r="T22" s="272">
        <v>0.18</v>
      </c>
      <c r="U22" s="273">
        <v>48</v>
      </c>
      <c r="V22" s="228" t="s">
        <v>136</v>
      </c>
      <c r="W22" s="229"/>
      <c r="X22" s="229"/>
      <c r="Y22" s="229"/>
      <c r="Z22" s="230"/>
    </row>
    <row r="23" spans="1:77">
      <c r="E23" s="10"/>
      <c r="F23" s="10"/>
      <c r="G23" s="10"/>
      <c r="H23" s="10"/>
      <c r="U23" s="184"/>
    </row>
    <row r="27" spans="1:77">
      <c r="A27" s="7" t="s">
        <v>122</v>
      </c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</row>
    <row r="28" spans="1:77">
      <c r="A28" s="5"/>
      <c r="B28" s="6"/>
      <c r="C28" s="6"/>
      <c r="D28" s="281" t="s">
        <v>132</v>
      </c>
      <c r="E28" s="282"/>
      <c r="F28" s="282"/>
      <c r="G28" s="282"/>
      <c r="H28" s="282"/>
      <c r="I28" s="282"/>
      <c r="J28" s="282"/>
      <c r="K28" s="282"/>
      <c r="L28" s="282"/>
      <c r="M28" s="282"/>
      <c r="N28" s="283"/>
      <c r="O28" s="281" t="s">
        <v>132</v>
      </c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281" t="s">
        <v>132</v>
      </c>
      <c r="AA28" s="282"/>
      <c r="AB28" s="282"/>
      <c r="AC28" s="282"/>
      <c r="AD28" s="282"/>
      <c r="AE28" s="282"/>
      <c r="AF28" s="282"/>
      <c r="AG28" s="282"/>
      <c r="AH28" s="282"/>
      <c r="AI28" s="282"/>
      <c r="AJ28" s="283"/>
      <c r="AK28" s="281" t="s">
        <v>132</v>
      </c>
      <c r="AL28" s="282"/>
      <c r="AM28" s="282"/>
      <c r="AN28" s="282"/>
      <c r="AO28" s="282"/>
      <c r="AP28" s="282"/>
      <c r="AQ28" s="282"/>
      <c r="AR28" s="282"/>
      <c r="AS28" s="282"/>
      <c r="AT28" s="282"/>
      <c r="AU28" s="283"/>
      <c r="AV28" s="281" t="s">
        <v>132</v>
      </c>
      <c r="AW28" s="282"/>
      <c r="AX28" s="282"/>
      <c r="AY28" s="282"/>
      <c r="AZ28" s="282"/>
      <c r="BA28" s="282"/>
      <c r="BB28" s="282"/>
      <c r="BC28" s="282"/>
      <c r="BD28" s="282"/>
      <c r="BE28" s="282"/>
      <c r="BF28" s="283"/>
    </row>
    <row r="29" spans="1:77">
      <c r="A29" s="5" t="s">
        <v>0</v>
      </c>
      <c r="B29" s="6" t="s">
        <v>3</v>
      </c>
      <c r="C29" s="6"/>
      <c r="D29" s="281" t="s">
        <v>16</v>
      </c>
      <c r="E29" s="282"/>
      <c r="F29" s="282"/>
      <c r="G29" s="282"/>
      <c r="H29" s="282"/>
      <c r="I29" s="282"/>
      <c r="J29" s="282"/>
      <c r="K29" s="282"/>
      <c r="L29" s="282"/>
      <c r="M29" s="282"/>
      <c r="N29" s="283"/>
      <c r="O29" s="281" t="s">
        <v>8</v>
      </c>
      <c r="P29" s="282"/>
      <c r="Q29" s="282"/>
      <c r="R29" s="282"/>
      <c r="S29" s="282"/>
      <c r="T29" s="282"/>
      <c r="U29" s="282"/>
      <c r="V29" s="282"/>
      <c r="W29" s="282"/>
      <c r="X29" s="282"/>
      <c r="Y29" s="283"/>
      <c r="Z29" s="281" t="s">
        <v>9</v>
      </c>
      <c r="AA29" s="282"/>
      <c r="AB29" s="282"/>
      <c r="AC29" s="282"/>
      <c r="AD29" s="282"/>
      <c r="AE29" s="282"/>
      <c r="AF29" s="282"/>
      <c r="AG29" s="282"/>
      <c r="AH29" s="282"/>
      <c r="AI29" s="282"/>
      <c r="AJ29" s="283"/>
      <c r="AK29" s="281" t="s">
        <v>10</v>
      </c>
      <c r="AL29" s="282"/>
      <c r="AM29" s="282"/>
      <c r="AN29" s="282"/>
      <c r="AO29" s="282"/>
      <c r="AP29" s="282"/>
      <c r="AQ29" s="282"/>
      <c r="AR29" s="282"/>
      <c r="AS29" s="282"/>
      <c r="AT29" s="282"/>
      <c r="AU29" s="283"/>
      <c r="AV29" s="281" t="s">
        <v>11</v>
      </c>
      <c r="AW29" s="282"/>
      <c r="AX29" s="282"/>
      <c r="AY29" s="282"/>
      <c r="AZ29" s="282"/>
      <c r="BA29" s="282"/>
      <c r="BB29" s="282"/>
      <c r="BC29" s="282"/>
      <c r="BD29" s="282"/>
      <c r="BE29" s="282"/>
      <c r="BF29" s="283"/>
    </row>
    <row r="30" spans="1:77">
      <c r="A30" s="5"/>
      <c r="B30" s="6"/>
      <c r="C30" s="6"/>
      <c r="D30" s="14" t="s">
        <v>18</v>
      </c>
      <c r="E30" s="15" t="s">
        <v>32</v>
      </c>
      <c r="F30" s="15" t="s">
        <v>33</v>
      </c>
      <c r="G30" s="15" t="s">
        <v>34</v>
      </c>
      <c r="H30" s="15" t="s">
        <v>19</v>
      </c>
      <c r="I30" s="15" t="s">
        <v>35</v>
      </c>
      <c r="J30" s="15" t="s">
        <v>20</v>
      </c>
      <c r="K30" s="15" t="s">
        <v>36</v>
      </c>
      <c r="L30" s="15" t="s">
        <v>21</v>
      </c>
      <c r="M30" s="15" t="s">
        <v>38</v>
      </c>
      <c r="N30" s="15" t="s">
        <v>39</v>
      </c>
      <c r="O30" s="14" t="s">
        <v>18</v>
      </c>
      <c r="P30" s="15" t="s">
        <v>32</v>
      </c>
      <c r="Q30" s="15" t="s">
        <v>33</v>
      </c>
      <c r="R30" s="15" t="s">
        <v>34</v>
      </c>
      <c r="S30" s="15" t="s">
        <v>19</v>
      </c>
      <c r="T30" s="15" t="s">
        <v>35</v>
      </c>
      <c r="U30" s="15" t="s">
        <v>20</v>
      </c>
      <c r="V30" s="15" t="s">
        <v>36</v>
      </c>
      <c r="W30" s="15" t="s">
        <v>21</v>
      </c>
      <c r="X30" s="15" t="s">
        <v>38</v>
      </c>
      <c r="Y30" s="16" t="s">
        <v>39</v>
      </c>
      <c r="Z30" s="14" t="s">
        <v>18</v>
      </c>
      <c r="AA30" s="15" t="s">
        <v>32</v>
      </c>
      <c r="AB30" s="15" t="s">
        <v>33</v>
      </c>
      <c r="AC30" s="15" t="s">
        <v>34</v>
      </c>
      <c r="AD30" s="15" t="s">
        <v>19</v>
      </c>
      <c r="AE30" s="15" t="s">
        <v>35</v>
      </c>
      <c r="AF30" s="15" t="s">
        <v>20</v>
      </c>
      <c r="AG30" s="15" t="s">
        <v>36</v>
      </c>
      <c r="AH30" s="15" t="s">
        <v>21</v>
      </c>
      <c r="AI30" s="15" t="s">
        <v>38</v>
      </c>
      <c r="AJ30" s="15" t="s">
        <v>39</v>
      </c>
      <c r="AK30" s="14" t="s">
        <v>18</v>
      </c>
      <c r="AL30" s="15" t="s">
        <v>32</v>
      </c>
      <c r="AM30" s="15" t="s">
        <v>33</v>
      </c>
      <c r="AN30" s="15" t="s">
        <v>34</v>
      </c>
      <c r="AO30" s="15" t="s">
        <v>19</v>
      </c>
      <c r="AP30" s="15" t="s">
        <v>35</v>
      </c>
      <c r="AQ30" s="15" t="s">
        <v>20</v>
      </c>
      <c r="AR30" s="15" t="s">
        <v>36</v>
      </c>
      <c r="AS30" s="15" t="s">
        <v>21</v>
      </c>
      <c r="AT30" s="15" t="s">
        <v>38</v>
      </c>
      <c r="AU30" s="15" t="s">
        <v>39</v>
      </c>
      <c r="AV30" s="14" t="s">
        <v>18</v>
      </c>
      <c r="AW30" s="15" t="s">
        <v>32</v>
      </c>
      <c r="AX30" s="15" t="s">
        <v>33</v>
      </c>
      <c r="AY30" s="15" t="s">
        <v>34</v>
      </c>
      <c r="AZ30" s="15" t="s">
        <v>19</v>
      </c>
      <c r="BA30" s="15" t="s">
        <v>35</v>
      </c>
      <c r="BB30" s="15" t="s">
        <v>20</v>
      </c>
      <c r="BC30" s="15" t="s">
        <v>36</v>
      </c>
      <c r="BD30" s="15" t="s">
        <v>21</v>
      </c>
      <c r="BE30" s="15" t="s">
        <v>38</v>
      </c>
      <c r="BF30" s="15" t="s">
        <v>39</v>
      </c>
    </row>
    <row r="31" spans="1:77">
      <c r="A31" s="5"/>
      <c r="B31" s="6"/>
      <c r="C31" s="6"/>
      <c r="D31" s="14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6" t="s">
        <v>17</v>
      </c>
      <c r="O31" s="14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5" t="s">
        <v>17</v>
      </c>
      <c r="V31" s="15" t="s">
        <v>17</v>
      </c>
      <c r="W31" s="15" t="s">
        <v>17</v>
      </c>
      <c r="X31" s="15" t="s">
        <v>17</v>
      </c>
      <c r="Y31" s="16" t="s">
        <v>17</v>
      </c>
      <c r="Z31" s="14" t="s">
        <v>17</v>
      </c>
      <c r="AA31" s="15" t="s">
        <v>17</v>
      </c>
      <c r="AB31" s="15" t="s">
        <v>17</v>
      </c>
      <c r="AC31" s="15" t="s">
        <v>17</v>
      </c>
      <c r="AD31" s="15" t="s">
        <v>17</v>
      </c>
      <c r="AE31" s="15" t="s">
        <v>17</v>
      </c>
      <c r="AF31" s="15" t="s">
        <v>17</v>
      </c>
      <c r="AG31" s="15" t="s">
        <v>17</v>
      </c>
      <c r="AH31" s="15" t="s">
        <v>17</v>
      </c>
      <c r="AI31" s="15" t="s">
        <v>17</v>
      </c>
      <c r="AJ31" s="16" t="s">
        <v>17</v>
      </c>
      <c r="AK31" s="14" t="s">
        <v>17</v>
      </c>
      <c r="AL31" s="15" t="s">
        <v>17</v>
      </c>
      <c r="AM31" s="15" t="s">
        <v>17</v>
      </c>
      <c r="AN31" s="15" t="s">
        <v>17</v>
      </c>
      <c r="AO31" s="15" t="s">
        <v>17</v>
      </c>
      <c r="AP31" s="15" t="s">
        <v>17</v>
      </c>
      <c r="AQ31" s="15" t="s">
        <v>17</v>
      </c>
      <c r="AR31" s="15" t="s">
        <v>17</v>
      </c>
      <c r="AS31" s="15" t="s">
        <v>17</v>
      </c>
      <c r="AT31" s="15" t="s">
        <v>17</v>
      </c>
      <c r="AU31" s="16" t="s">
        <v>17</v>
      </c>
      <c r="AV31" s="14" t="s">
        <v>17</v>
      </c>
      <c r="AW31" s="15" t="s">
        <v>17</v>
      </c>
      <c r="AX31" s="15" t="s">
        <v>17</v>
      </c>
      <c r="AY31" s="15" t="s">
        <v>17</v>
      </c>
      <c r="AZ31" s="15" t="s">
        <v>17</v>
      </c>
      <c r="BA31" s="15" t="s">
        <v>17</v>
      </c>
      <c r="BB31" s="15" t="s">
        <v>17</v>
      </c>
      <c r="BC31" s="15" t="s">
        <v>17</v>
      </c>
      <c r="BD31" s="15" t="s">
        <v>17</v>
      </c>
      <c r="BE31" s="15" t="s">
        <v>17</v>
      </c>
      <c r="BF31" s="16" t="s">
        <v>17</v>
      </c>
    </row>
    <row r="32" spans="1:77">
      <c r="A32" s="49" t="str">
        <f>A$14</f>
        <v>Container</v>
      </c>
      <c r="B32" s="50" t="str">
        <f>B14</f>
        <v>1,000 teu</v>
      </c>
      <c r="C32" s="50"/>
      <c r="D32" s="114">
        <f>$D14/I14</f>
        <v>14.388489208633093</v>
      </c>
      <c r="E32" s="115">
        <f>IF($D14/J14=D32,"",IF(D32="","",$D14/J14))</f>
        <v>14.814814814814815</v>
      </c>
      <c r="F32" s="115">
        <f t="shared" ref="F32:N32" si="15">IF($D14/K14=E32,"",IF(E32="","",$D14/K14))</f>
        <v>15.267175572519085</v>
      </c>
      <c r="G32" s="115">
        <f t="shared" si="15"/>
        <v>15.748031496062993</v>
      </c>
      <c r="H32" s="115">
        <f t="shared" si="15"/>
        <v>16.260162601626018</v>
      </c>
      <c r="I32" s="115">
        <f t="shared" si="15"/>
        <v>16.806722689075631</v>
      </c>
      <c r="J32" s="115">
        <f t="shared" si="15"/>
        <v>17.39130434782609</v>
      </c>
      <c r="K32" s="115">
        <f t="shared" si="15"/>
        <v>18.018018018018022</v>
      </c>
      <c r="L32" s="115">
        <f t="shared" si="15"/>
        <v>18.691588785046733</v>
      </c>
      <c r="M32" s="115">
        <f t="shared" si="15"/>
        <v>19.417475728155345</v>
      </c>
      <c r="N32" s="116">
        <f t="shared" si="15"/>
        <v>20</v>
      </c>
      <c r="O32" s="114">
        <f>$E14/I14</f>
        <v>118.70503597122301</v>
      </c>
      <c r="P32" s="115">
        <f>IF($E14/J14=O32,"",IF(D32="","",$E14/J14))</f>
        <v>122.22222222222223</v>
      </c>
      <c r="Q32" s="115">
        <f t="shared" ref="Q32:Y32" si="16">IF($E14/K14=P32,"",IF(E32="","",$E14/K14))</f>
        <v>125.95419847328245</v>
      </c>
      <c r="R32" s="115">
        <f t="shared" si="16"/>
        <v>129.9212598425197</v>
      </c>
      <c r="S32" s="115">
        <f t="shared" si="16"/>
        <v>134.14634146341464</v>
      </c>
      <c r="T32" s="115">
        <f t="shared" si="16"/>
        <v>138.65546218487395</v>
      </c>
      <c r="U32" s="115">
        <f t="shared" si="16"/>
        <v>143.47826086956525</v>
      </c>
      <c r="V32" s="115">
        <f t="shared" si="16"/>
        <v>148.64864864864867</v>
      </c>
      <c r="W32" s="115">
        <f t="shared" si="16"/>
        <v>154.20560747663555</v>
      </c>
      <c r="X32" s="115">
        <f t="shared" si="16"/>
        <v>160.19417475728159</v>
      </c>
      <c r="Y32" s="116">
        <f t="shared" si="16"/>
        <v>165</v>
      </c>
      <c r="Z32" s="114">
        <f>$F14/I14</f>
        <v>223.02158273381295</v>
      </c>
      <c r="AA32" s="115">
        <f>IF($F14/J14=Z32,"",IF(D32="","",$F14/J14))</f>
        <v>229.62962962962962</v>
      </c>
      <c r="AB32" s="115">
        <f t="shared" ref="AB32:AJ32" si="17">IF($F14/K14=AA32,"",IF(E32="","",$F14/K14))</f>
        <v>236.64122137404581</v>
      </c>
      <c r="AC32" s="115">
        <f t="shared" si="17"/>
        <v>244.09448818897638</v>
      </c>
      <c r="AD32" s="115">
        <f t="shared" si="17"/>
        <v>252.03252032520328</v>
      </c>
      <c r="AE32" s="115">
        <f t="shared" si="17"/>
        <v>260.50420168067228</v>
      </c>
      <c r="AF32" s="115">
        <f t="shared" si="17"/>
        <v>269.56521739130437</v>
      </c>
      <c r="AG32" s="115">
        <f t="shared" si="17"/>
        <v>279.27927927927931</v>
      </c>
      <c r="AH32" s="115">
        <f t="shared" si="17"/>
        <v>289.71962616822435</v>
      </c>
      <c r="AI32" s="115">
        <f t="shared" si="17"/>
        <v>300.97087378640788</v>
      </c>
      <c r="AJ32" s="116">
        <f t="shared" si="17"/>
        <v>310</v>
      </c>
      <c r="AK32" s="114">
        <f>$G14/I14</f>
        <v>327.33812949640287</v>
      </c>
      <c r="AL32" s="115">
        <f>IF($G14/J14=AK32,"",IF(D32="","",$G14/J14))</f>
        <v>337.03703703703701</v>
      </c>
      <c r="AM32" s="115">
        <f t="shared" ref="AM32:AU32" si="18">IF($G14/K14=AL32,"",IF(E32="","",$G14/K14))</f>
        <v>347.32824427480915</v>
      </c>
      <c r="AN32" s="115">
        <f t="shared" si="18"/>
        <v>358.26771653543307</v>
      </c>
      <c r="AO32" s="115">
        <f t="shared" si="18"/>
        <v>369.91869918699189</v>
      </c>
      <c r="AP32" s="115">
        <f t="shared" si="18"/>
        <v>382.35294117647061</v>
      </c>
      <c r="AQ32" s="115">
        <f t="shared" si="18"/>
        <v>395.65217391304355</v>
      </c>
      <c r="AR32" s="115">
        <f t="shared" si="18"/>
        <v>409.90990990990997</v>
      </c>
      <c r="AS32" s="115">
        <f t="shared" si="18"/>
        <v>425.23364485981318</v>
      </c>
      <c r="AT32" s="115">
        <f t="shared" si="18"/>
        <v>441.74757281553411</v>
      </c>
      <c r="AU32" s="116">
        <f t="shared" si="18"/>
        <v>455</v>
      </c>
      <c r="AV32" s="114">
        <f>$H14/I14</f>
        <v>431.65467625899282</v>
      </c>
      <c r="AW32" s="115">
        <f>IF($H14/J14=AV32,"",IF(D32="","",$H14/J14))</f>
        <v>444.44444444444446</v>
      </c>
      <c r="AX32" s="115">
        <f t="shared" ref="AX32:BF32" si="19">IF($H14/K14=AW32,"",IF(E32="","",$H14/K14))</f>
        <v>458.01526717557255</v>
      </c>
      <c r="AY32" s="115">
        <f t="shared" si="19"/>
        <v>472.44094488188978</v>
      </c>
      <c r="AZ32" s="115">
        <f t="shared" si="19"/>
        <v>487.80487804878055</v>
      </c>
      <c r="BA32" s="115">
        <f t="shared" si="19"/>
        <v>504.20168067226899</v>
      </c>
      <c r="BB32" s="115">
        <f t="shared" si="19"/>
        <v>521.73913043478274</v>
      </c>
      <c r="BC32" s="115">
        <f t="shared" si="19"/>
        <v>540.54054054054063</v>
      </c>
      <c r="BD32" s="115">
        <f t="shared" si="19"/>
        <v>560.74766355140196</v>
      </c>
      <c r="BE32" s="115">
        <f t="shared" si="19"/>
        <v>582.52427184466035</v>
      </c>
      <c r="BF32" s="116">
        <f t="shared" si="19"/>
        <v>600</v>
      </c>
    </row>
    <row r="33" spans="1:59">
      <c r="A33" s="49"/>
      <c r="B33" s="54" t="str">
        <f t="shared" ref="B33:B40" si="20">B15</f>
        <v>3,000 teu</v>
      </c>
      <c r="C33" s="54"/>
      <c r="D33" s="117">
        <f t="shared" ref="D33" si="21">$D15/I15</f>
        <v>12.422360248447204</v>
      </c>
      <c r="E33" s="118">
        <f t="shared" ref="E33:N33" si="22">IF($D15/J15=D33,"",IF(D33="","",$D15/J15))</f>
        <v>12.944983818770226</v>
      </c>
      <c r="F33" s="118">
        <f t="shared" si="22"/>
        <v>13.513513513513512</v>
      </c>
      <c r="G33" s="118">
        <f t="shared" si="22"/>
        <v>14.134275618374557</v>
      </c>
      <c r="H33" s="118">
        <f t="shared" si="22"/>
        <v>14.814814814814815</v>
      </c>
      <c r="I33" s="118">
        <f t="shared" si="22"/>
        <v>15.56420233463035</v>
      </c>
      <c r="J33" s="118">
        <f t="shared" si="22"/>
        <v>16.393442622950822</v>
      </c>
      <c r="K33" s="118">
        <f t="shared" si="22"/>
        <v>17.316017316017316</v>
      </c>
      <c r="L33" s="118">
        <f t="shared" si="22"/>
        <v>18.348623853211013</v>
      </c>
      <c r="M33" s="118">
        <f t="shared" si="22"/>
        <v>19.512195121951223</v>
      </c>
      <c r="N33" s="119">
        <f t="shared" si="22"/>
        <v>20</v>
      </c>
      <c r="O33" s="117">
        <f t="shared" ref="O33:O40" si="23">$E15/I15</f>
        <v>102.48447204968943</v>
      </c>
      <c r="P33" s="118">
        <f t="shared" ref="P33:Y33" si="24">IF($E15/J15=O33,"",IF(D33="","",$E15/J15))</f>
        <v>106.79611650485437</v>
      </c>
      <c r="Q33" s="118">
        <f t="shared" si="24"/>
        <v>111.48648648648648</v>
      </c>
      <c r="R33" s="118">
        <f t="shared" si="24"/>
        <v>116.6077738515901</v>
      </c>
      <c r="S33" s="118">
        <f t="shared" si="24"/>
        <v>122.22222222222223</v>
      </c>
      <c r="T33" s="118">
        <f t="shared" si="24"/>
        <v>128.40466926070039</v>
      </c>
      <c r="U33" s="118">
        <f t="shared" si="24"/>
        <v>135.24590163934428</v>
      </c>
      <c r="V33" s="118">
        <f t="shared" si="24"/>
        <v>142.85714285714286</v>
      </c>
      <c r="W33" s="118">
        <f t="shared" si="24"/>
        <v>151.37614678899084</v>
      </c>
      <c r="X33" s="118">
        <f t="shared" si="24"/>
        <v>160.97560975609758</v>
      </c>
      <c r="Y33" s="119">
        <f t="shared" si="24"/>
        <v>165</v>
      </c>
      <c r="Z33" s="117">
        <f t="shared" ref="Z33:Z40" si="25">$F15/I15</f>
        <v>192.54658385093165</v>
      </c>
      <c r="AA33" s="118">
        <f t="shared" ref="AA33:AJ33" si="26">IF($F15/J15=Z33,"",IF(D33="","",$F15/J15))</f>
        <v>200.64724919093851</v>
      </c>
      <c r="AB33" s="118">
        <f t="shared" si="26"/>
        <v>209.45945945945945</v>
      </c>
      <c r="AC33" s="118">
        <f t="shared" si="26"/>
        <v>219.08127208480565</v>
      </c>
      <c r="AD33" s="118">
        <f t="shared" si="26"/>
        <v>229.62962962962962</v>
      </c>
      <c r="AE33" s="118">
        <f t="shared" si="26"/>
        <v>241.24513618677042</v>
      </c>
      <c r="AF33" s="118">
        <f t="shared" si="26"/>
        <v>254.09836065573771</v>
      </c>
      <c r="AG33" s="118">
        <f t="shared" si="26"/>
        <v>268.39826839826844</v>
      </c>
      <c r="AH33" s="118">
        <f t="shared" si="26"/>
        <v>284.40366972477068</v>
      </c>
      <c r="AI33" s="118">
        <f t="shared" si="26"/>
        <v>302.43902439024396</v>
      </c>
      <c r="AJ33" s="119">
        <f t="shared" si="26"/>
        <v>310</v>
      </c>
      <c r="AK33" s="117">
        <f t="shared" ref="AK33:AK40" si="27">$G15/I15</f>
        <v>282.60869565217388</v>
      </c>
      <c r="AL33" s="118">
        <f t="shared" ref="AL33:AU33" si="28">IF($G15/J15=AK33,"",IF(D33="","",$G15/J15))</f>
        <v>294.49838187702261</v>
      </c>
      <c r="AM33" s="118">
        <f t="shared" si="28"/>
        <v>307.43243243243239</v>
      </c>
      <c r="AN33" s="118">
        <f t="shared" si="28"/>
        <v>321.55477031802121</v>
      </c>
      <c r="AO33" s="118">
        <f t="shared" si="28"/>
        <v>337.03703703703701</v>
      </c>
      <c r="AP33" s="118">
        <f t="shared" si="28"/>
        <v>354.08560311284049</v>
      </c>
      <c r="AQ33" s="118">
        <f t="shared" si="28"/>
        <v>372.95081967213116</v>
      </c>
      <c r="AR33" s="118">
        <f t="shared" si="28"/>
        <v>393.93939393939399</v>
      </c>
      <c r="AS33" s="118">
        <f t="shared" si="28"/>
        <v>417.43119266055049</v>
      </c>
      <c r="AT33" s="118">
        <f t="shared" si="28"/>
        <v>443.90243902439033</v>
      </c>
      <c r="AU33" s="119">
        <f t="shared" si="28"/>
        <v>455</v>
      </c>
      <c r="AV33" s="117">
        <f t="shared" ref="AV33:AV40" si="29">$H15/I15</f>
        <v>372.6708074534161</v>
      </c>
      <c r="AW33" s="118">
        <f t="shared" ref="AW33:BF33" si="30">IF($H15/J15=AV33,"",IF(D33="","",$H15/J15))</f>
        <v>388.34951456310677</v>
      </c>
      <c r="AX33" s="118">
        <f t="shared" si="30"/>
        <v>405.40540540540536</v>
      </c>
      <c r="AY33" s="118">
        <f t="shared" si="30"/>
        <v>424.02826855123675</v>
      </c>
      <c r="AZ33" s="118">
        <f t="shared" si="30"/>
        <v>444.44444444444446</v>
      </c>
      <c r="BA33" s="118">
        <f t="shared" si="30"/>
        <v>466.9260700389105</v>
      </c>
      <c r="BB33" s="118">
        <f t="shared" si="30"/>
        <v>491.80327868852464</v>
      </c>
      <c r="BC33" s="118">
        <f t="shared" si="30"/>
        <v>519.48051948051955</v>
      </c>
      <c r="BD33" s="118">
        <f t="shared" si="30"/>
        <v>550.45871559633031</v>
      </c>
      <c r="BE33" s="118">
        <f t="shared" si="30"/>
        <v>585.36585365853671</v>
      </c>
      <c r="BF33" s="119">
        <f t="shared" si="30"/>
        <v>600</v>
      </c>
      <c r="BG33" s="187"/>
    </row>
    <row r="34" spans="1:59">
      <c r="A34" s="49"/>
      <c r="B34" s="50" t="str">
        <f t="shared" si="20"/>
        <v>6,000 teu</v>
      </c>
      <c r="C34" s="50"/>
      <c r="D34" s="114">
        <f t="shared" ref="D34" si="31">$D16/I16</f>
        <v>36.809815950920246</v>
      </c>
      <c r="E34" s="115">
        <f t="shared" ref="E34:N34" si="32">IF($D16/J16=D34,"",IF(D34="","",$D16/J16))</f>
        <v>38.338658146964853</v>
      </c>
      <c r="F34" s="115">
        <f t="shared" si="32"/>
        <v>40</v>
      </c>
      <c r="G34" s="115">
        <f t="shared" si="32"/>
        <v>41.811846689895468</v>
      </c>
      <c r="H34" s="115">
        <f t="shared" si="32"/>
        <v>43.79562043795621</v>
      </c>
      <c r="I34" s="115">
        <f t="shared" si="32"/>
        <v>45.977011494252878</v>
      </c>
      <c r="J34" s="115">
        <f t="shared" si="32"/>
        <v>48.387096774193552</v>
      </c>
      <c r="K34" s="115">
        <f t="shared" si="32"/>
        <v>51.063829787234049</v>
      </c>
      <c r="L34" s="115">
        <f t="shared" si="32"/>
        <v>54.054054054054063</v>
      </c>
      <c r="M34" s="115">
        <f t="shared" si="32"/>
        <v>57.416267942583744</v>
      </c>
      <c r="N34" s="116">
        <f t="shared" si="32"/>
        <v>60</v>
      </c>
      <c r="O34" s="114">
        <f t="shared" si="23"/>
        <v>134.96932515337423</v>
      </c>
      <c r="P34" s="115">
        <f t="shared" ref="P34:Y34" si="33">IF($E16/J16=O34,"",IF(D34="","",$E16/J16))</f>
        <v>140.57507987220447</v>
      </c>
      <c r="Q34" s="115">
        <f t="shared" si="33"/>
        <v>146.66666666666666</v>
      </c>
      <c r="R34" s="115">
        <f t="shared" si="33"/>
        <v>153.31010452961672</v>
      </c>
      <c r="S34" s="115">
        <f t="shared" si="33"/>
        <v>160.58394160583941</v>
      </c>
      <c r="T34" s="115">
        <f t="shared" si="33"/>
        <v>168.58237547892722</v>
      </c>
      <c r="U34" s="115">
        <f t="shared" si="33"/>
        <v>177.41935483870969</v>
      </c>
      <c r="V34" s="115">
        <f t="shared" si="33"/>
        <v>187.23404255319153</v>
      </c>
      <c r="W34" s="115">
        <f t="shared" si="33"/>
        <v>198.19819819819824</v>
      </c>
      <c r="X34" s="115">
        <f t="shared" si="33"/>
        <v>210.52631578947373</v>
      </c>
      <c r="Y34" s="116">
        <f t="shared" si="33"/>
        <v>220</v>
      </c>
      <c r="Z34" s="114">
        <f t="shared" si="25"/>
        <v>233.12883435582822</v>
      </c>
      <c r="AA34" s="115">
        <f t="shared" ref="AA34:AJ34" si="34">IF($F16/J16=Z34,"",IF(D34="","",$F16/J16))</f>
        <v>242.81150159744408</v>
      </c>
      <c r="AB34" s="115">
        <f t="shared" si="34"/>
        <v>253.33333333333334</v>
      </c>
      <c r="AC34" s="115">
        <f t="shared" si="34"/>
        <v>264.808362369338</v>
      </c>
      <c r="AD34" s="115">
        <f t="shared" si="34"/>
        <v>277.37226277372264</v>
      </c>
      <c r="AE34" s="115">
        <f t="shared" si="34"/>
        <v>291.18773946360153</v>
      </c>
      <c r="AF34" s="115">
        <f t="shared" si="34"/>
        <v>306.45161290322585</v>
      </c>
      <c r="AG34" s="115">
        <f t="shared" si="34"/>
        <v>323.404255319149</v>
      </c>
      <c r="AH34" s="115">
        <f t="shared" si="34"/>
        <v>342.34234234234242</v>
      </c>
      <c r="AI34" s="115">
        <f t="shared" si="34"/>
        <v>363.63636363636374</v>
      </c>
      <c r="AJ34" s="116">
        <f t="shared" si="34"/>
        <v>380</v>
      </c>
      <c r="AK34" s="114">
        <f t="shared" si="27"/>
        <v>331.28834355828218</v>
      </c>
      <c r="AL34" s="115">
        <f t="shared" ref="AL34:AU34" si="35">IF($G16/J16=AK34,"",IF(D34="","",$G16/J16))</f>
        <v>345.04792332268369</v>
      </c>
      <c r="AM34" s="115">
        <f t="shared" si="35"/>
        <v>360</v>
      </c>
      <c r="AN34" s="115">
        <f t="shared" si="35"/>
        <v>376.30662020905925</v>
      </c>
      <c r="AO34" s="115">
        <f t="shared" si="35"/>
        <v>394.16058394160586</v>
      </c>
      <c r="AP34" s="115">
        <f t="shared" si="35"/>
        <v>413.79310344827587</v>
      </c>
      <c r="AQ34" s="115">
        <f t="shared" si="35"/>
        <v>435.48387096774201</v>
      </c>
      <c r="AR34" s="115">
        <f t="shared" si="35"/>
        <v>459.57446808510645</v>
      </c>
      <c r="AS34" s="115">
        <f t="shared" si="35"/>
        <v>486.48648648648657</v>
      </c>
      <c r="AT34" s="115">
        <f t="shared" si="35"/>
        <v>516.74641148325372</v>
      </c>
      <c r="AU34" s="116">
        <f t="shared" si="35"/>
        <v>540</v>
      </c>
      <c r="AV34" s="114">
        <f t="shared" si="29"/>
        <v>429.44785276073617</v>
      </c>
      <c r="AW34" s="115">
        <f t="shared" ref="AW34:BF34" si="36">IF($H16/J16=AV34,"",IF(D34="","",$H16/J16))</f>
        <v>447.2843450479233</v>
      </c>
      <c r="AX34" s="115">
        <f t="shared" si="36"/>
        <v>466.66666666666669</v>
      </c>
      <c r="AY34" s="115">
        <f t="shared" si="36"/>
        <v>487.80487804878049</v>
      </c>
      <c r="AZ34" s="115">
        <f t="shared" si="36"/>
        <v>510.94890510948909</v>
      </c>
      <c r="BA34" s="115">
        <f t="shared" si="36"/>
        <v>536.39846743295027</v>
      </c>
      <c r="BB34" s="115">
        <f t="shared" si="36"/>
        <v>564.51612903225816</v>
      </c>
      <c r="BC34" s="115">
        <f t="shared" si="36"/>
        <v>595.74468085106389</v>
      </c>
      <c r="BD34" s="115">
        <f t="shared" si="36"/>
        <v>630.63063063063078</v>
      </c>
      <c r="BE34" s="115">
        <f t="shared" si="36"/>
        <v>669.85645933014371</v>
      </c>
      <c r="BF34" s="116">
        <f t="shared" si="36"/>
        <v>700</v>
      </c>
      <c r="BG34" s="187"/>
    </row>
    <row r="35" spans="1:59">
      <c r="A35" s="49"/>
      <c r="B35" s="54" t="str">
        <f t="shared" si="20"/>
        <v>9,000 teu</v>
      </c>
      <c r="C35" s="54"/>
      <c r="D35" s="117">
        <f t="shared" ref="D35" si="37">$D17/I17</f>
        <v>49.079754601226995</v>
      </c>
      <c r="E35" s="118">
        <f t="shared" ref="E35:N35" si="38">IF($D17/J17=D35,"",IF(D35="","",$D17/J17))</f>
        <v>51.118210862619804</v>
      </c>
      <c r="F35" s="118">
        <f t="shared" si="38"/>
        <v>53.333333333333336</v>
      </c>
      <c r="G35" s="118">
        <f t="shared" si="38"/>
        <v>55.749128919860631</v>
      </c>
      <c r="H35" s="118">
        <f t="shared" si="38"/>
        <v>58.394160583941606</v>
      </c>
      <c r="I35" s="118">
        <f t="shared" si="38"/>
        <v>61.30268199233717</v>
      </c>
      <c r="J35" s="118">
        <f t="shared" si="38"/>
        <v>64.516129032258078</v>
      </c>
      <c r="K35" s="118">
        <f t="shared" si="38"/>
        <v>68.085106382978736</v>
      </c>
      <c r="L35" s="118">
        <f t="shared" si="38"/>
        <v>72.072072072072089</v>
      </c>
      <c r="M35" s="118">
        <f t="shared" si="38"/>
        <v>76.555023923444992</v>
      </c>
      <c r="N35" s="119">
        <f t="shared" si="38"/>
        <v>80</v>
      </c>
      <c r="O35" s="117">
        <f t="shared" si="23"/>
        <v>159.50920245398771</v>
      </c>
      <c r="P35" s="118">
        <f t="shared" ref="P35:Y35" si="39">IF($E17/J17=O35,"",IF(D35="","",$E17/J17))</f>
        <v>166.13418530351439</v>
      </c>
      <c r="Q35" s="118">
        <f t="shared" si="39"/>
        <v>173.33333333333334</v>
      </c>
      <c r="R35" s="118">
        <f t="shared" si="39"/>
        <v>181.18466898954705</v>
      </c>
      <c r="S35" s="118">
        <f t="shared" si="39"/>
        <v>189.78102189781023</v>
      </c>
      <c r="T35" s="118">
        <f t="shared" si="39"/>
        <v>199.2337164750958</v>
      </c>
      <c r="U35" s="118">
        <f t="shared" si="39"/>
        <v>209.67741935483875</v>
      </c>
      <c r="V35" s="118">
        <f t="shared" si="39"/>
        <v>221.27659574468089</v>
      </c>
      <c r="W35" s="118">
        <f t="shared" si="39"/>
        <v>234.23423423423429</v>
      </c>
      <c r="X35" s="118">
        <f t="shared" si="39"/>
        <v>248.80382775119622</v>
      </c>
      <c r="Y35" s="119">
        <f t="shared" si="39"/>
        <v>260</v>
      </c>
      <c r="Z35" s="117">
        <f t="shared" si="25"/>
        <v>269.93865030674846</v>
      </c>
      <c r="AA35" s="118">
        <f t="shared" ref="AA35:AJ35" si="40">IF($F17/J17=Z35,"",IF(D35="","",$F17/J17))</f>
        <v>281.15015974440894</v>
      </c>
      <c r="AB35" s="118">
        <f t="shared" si="40"/>
        <v>293.33333333333331</v>
      </c>
      <c r="AC35" s="118">
        <f t="shared" si="40"/>
        <v>306.62020905923345</v>
      </c>
      <c r="AD35" s="118">
        <f t="shared" si="40"/>
        <v>321.16788321167883</v>
      </c>
      <c r="AE35" s="118">
        <f t="shared" si="40"/>
        <v>337.16475095785444</v>
      </c>
      <c r="AF35" s="118">
        <f t="shared" si="40"/>
        <v>354.83870967741939</v>
      </c>
      <c r="AG35" s="118">
        <f t="shared" si="40"/>
        <v>374.46808510638306</v>
      </c>
      <c r="AH35" s="118">
        <f t="shared" si="40"/>
        <v>396.39639639639648</v>
      </c>
      <c r="AI35" s="118">
        <f t="shared" si="40"/>
        <v>421.05263157894746</v>
      </c>
      <c r="AJ35" s="119">
        <f t="shared" si="40"/>
        <v>440</v>
      </c>
      <c r="AK35" s="117">
        <f t="shared" si="27"/>
        <v>380.3680981595092</v>
      </c>
      <c r="AL35" s="118">
        <f t="shared" ref="AL35:AU35" si="41">IF($G17/J17=AK35,"",IF(D35="","",$G17/J17))</f>
        <v>396.16613418530352</v>
      </c>
      <c r="AM35" s="118">
        <f t="shared" si="41"/>
        <v>413.33333333333331</v>
      </c>
      <c r="AN35" s="118">
        <f t="shared" si="41"/>
        <v>432.0557491289199</v>
      </c>
      <c r="AO35" s="118">
        <f t="shared" si="41"/>
        <v>452.55474452554745</v>
      </c>
      <c r="AP35" s="118">
        <f t="shared" si="41"/>
        <v>475.09578544061304</v>
      </c>
      <c r="AQ35" s="118">
        <f t="shared" si="41"/>
        <v>500.00000000000006</v>
      </c>
      <c r="AR35" s="118">
        <f t="shared" si="41"/>
        <v>527.65957446808522</v>
      </c>
      <c r="AS35" s="118">
        <f t="shared" si="41"/>
        <v>558.55855855855862</v>
      </c>
      <c r="AT35" s="118">
        <f t="shared" si="41"/>
        <v>593.30143540669872</v>
      </c>
      <c r="AU35" s="119">
        <f t="shared" si="41"/>
        <v>620</v>
      </c>
      <c r="AV35" s="117">
        <f t="shared" si="29"/>
        <v>490.79754601226989</v>
      </c>
      <c r="AW35" s="118">
        <f t="shared" ref="AW35:BF35" si="42">IF($H17/J17=AV35,"",IF(D35="","",$H17/J17))</f>
        <v>511.18210862619804</v>
      </c>
      <c r="AX35" s="118">
        <f t="shared" si="42"/>
        <v>533.33333333333337</v>
      </c>
      <c r="AY35" s="118">
        <f t="shared" si="42"/>
        <v>557.4912891986063</v>
      </c>
      <c r="AZ35" s="118">
        <f t="shared" si="42"/>
        <v>583.94160583941607</v>
      </c>
      <c r="BA35" s="118">
        <f t="shared" si="42"/>
        <v>613.0268199233717</v>
      </c>
      <c r="BB35" s="118">
        <f t="shared" si="42"/>
        <v>645.16129032258073</v>
      </c>
      <c r="BC35" s="118">
        <f t="shared" si="42"/>
        <v>680.85106382978734</v>
      </c>
      <c r="BD35" s="118">
        <f t="shared" si="42"/>
        <v>720.72072072072081</v>
      </c>
      <c r="BE35" s="118">
        <f t="shared" si="42"/>
        <v>765.55023923444992</v>
      </c>
      <c r="BF35" s="119">
        <f t="shared" si="42"/>
        <v>800</v>
      </c>
      <c r="BG35" s="187"/>
    </row>
    <row r="36" spans="1:59">
      <c r="A36" s="49"/>
      <c r="B36" s="50" t="str">
        <f t="shared" si="20"/>
        <v>14,000 teu</v>
      </c>
      <c r="C36" s="50"/>
      <c r="D36" s="114">
        <f t="shared" ref="D36" si="43">$D18/I18</f>
        <v>62.11180124223602</v>
      </c>
      <c r="E36" s="115">
        <f t="shared" ref="E36:N36" si="44">IF($D18/J18=D36,"",IF(D36="","",$D18/J18))</f>
        <v>64.724919093851128</v>
      </c>
      <c r="F36" s="115">
        <f t="shared" si="44"/>
        <v>67.567567567567565</v>
      </c>
      <c r="G36" s="115">
        <f t="shared" si="44"/>
        <v>70.671378091872796</v>
      </c>
      <c r="H36" s="115">
        <f t="shared" si="44"/>
        <v>74.074074074074076</v>
      </c>
      <c r="I36" s="115">
        <f t="shared" si="44"/>
        <v>77.821011673151759</v>
      </c>
      <c r="J36" s="115">
        <f t="shared" si="44"/>
        <v>81.967213114754102</v>
      </c>
      <c r="K36" s="115">
        <f t="shared" si="44"/>
        <v>86.580086580086586</v>
      </c>
      <c r="L36" s="115">
        <f t="shared" si="44"/>
        <v>91.743119266055061</v>
      </c>
      <c r="M36" s="115">
        <f t="shared" si="44"/>
        <v>97.560975609756113</v>
      </c>
      <c r="N36" s="116">
        <f t="shared" si="44"/>
        <v>100</v>
      </c>
      <c r="O36" s="114">
        <f t="shared" si="23"/>
        <v>186.33540372670805</v>
      </c>
      <c r="P36" s="115">
        <f t="shared" ref="P36:Y36" si="45">IF($E18/J18=O36,"",IF(D36="","",$E18/J18))</f>
        <v>194.17475728155338</v>
      </c>
      <c r="Q36" s="115">
        <f t="shared" si="45"/>
        <v>202.70270270270268</v>
      </c>
      <c r="R36" s="115">
        <f t="shared" si="45"/>
        <v>212.01413427561837</v>
      </c>
      <c r="S36" s="115">
        <f t="shared" si="45"/>
        <v>222.22222222222223</v>
      </c>
      <c r="T36" s="115">
        <f t="shared" si="45"/>
        <v>233.46303501945525</v>
      </c>
      <c r="U36" s="115">
        <f t="shared" si="45"/>
        <v>245.90163934426232</v>
      </c>
      <c r="V36" s="115">
        <f t="shared" si="45"/>
        <v>259.74025974025977</v>
      </c>
      <c r="W36" s="115">
        <f t="shared" si="45"/>
        <v>275.22935779816515</v>
      </c>
      <c r="X36" s="115">
        <f t="shared" si="45"/>
        <v>292.68292682926835</v>
      </c>
      <c r="Y36" s="116">
        <f t="shared" si="45"/>
        <v>300</v>
      </c>
      <c r="Z36" s="114">
        <f t="shared" si="25"/>
        <v>310.55900621118008</v>
      </c>
      <c r="AA36" s="115">
        <f t="shared" ref="AA36:AJ36" si="46">IF($F18/J18=Z36,"",IF(D36="","",$F18/J18))</f>
        <v>323.62459546925567</v>
      </c>
      <c r="AB36" s="115">
        <f t="shared" si="46"/>
        <v>337.83783783783781</v>
      </c>
      <c r="AC36" s="115">
        <f t="shared" si="46"/>
        <v>353.35689045936397</v>
      </c>
      <c r="AD36" s="115">
        <f t="shared" si="46"/>
        <v>370.37037037037038</v>
      </c>
      <c r="AE36" s="115">
        <f t="shared" si="46"/>
        <v>389.10505836575879</v>
      </c>
      <c r="AF36" s="115">
        <f t="shared" si="46"/>
        <v>409.8360655737705</v>
      </c>
      <c r="AG36" s="115">
        <f t="shared" si="46"/>
        <v>432.90043290043292</v>
      </c>
      <c r="AH36" s="115">
        <f t="shared" si="46"/>
        <v>458.71559633027528</v>
      </c>
      <c r="AI36" s="115">
        <f t="shared" si="46"/>
        <v>487.80487804878055</v>
      </c>
      <c r="AJ36" s="116">
        <f t="shared" si="46"/>
        <v>500</v>
      </c>
      <c r="AK36" s="114">
        <f t="shared" si="27"/>
        <v>434.78260869565213</v>
      </c>
      <c r="AL36" s="115">
        <f t="shared" ref="AL36:AU36" si="47">IF($G18/J18=AK36,"",IF(D36="","",$G18/J18))</f>
        <v>453.07443365695792</v>
      </c>
      <c r="AM36" s="115">
        <f t="shared" si="47"/>
        <v>472.97297297297297</v>
      </c>
      <c r="AN36" s="115">
        <f t="shared" si="47"/>
        <v>494.69964664310953</v>
      </c>
      <c r="AO36" s="115">
        <f t="shared" si="47"/>
        <v>518.51851851851848</v>
      </c>
      <c r="AP36" s="115">
        <f t="shared" si="47"/>
        <v>544.74708171206225</v>
      </c>
      <c r="AQ36" s="115">
        <f t="shared" si="47"/>
        <v>573.77049180327867</v>
      </c>
      <c r="AR36" s="115">
        <f t="shared" si="47"/>
        <v>606.06060606060612</v>
      </c>
      <c r="AS36" s="115">
        <f t="shared" si="47"/>
        <v>642.20183486238545</v>
      </c>
      <c r="AT36" s="115">
        <f t="shared" si="47"/>
        <v>682.92682926829275</v>
      </c>
      <c r="AU36" s="116">
        <f t="shared" si="47"/>
        <v>700</v>
      </c>
      <c r="AV36" s="114">
        <f t="shared" si="29"/>
        <v>559.00621118012418</v>
      </c>
      <c r="AW36" s="115">
        <f t="shared" ref="AW36:BF36" si="48">IF($H18/J18=AV36,"",IF(D36="","",$H18/J18))</f>
        <v>582.52427184466012</v>
      </c>
      <c r="AX36" s="115">
        <f t="shared" si="48"/>
        <v>608.10810810810813</v>
      </c>
      <c r="AY36" s="115">
        <f t="shared" si="48"/>
        <v>636.0424028268551</v>
      </c>
      <c r="AZ36" s="115">
        <f t="shared" si="48"/>
        <v>666.66666666666663</v>
      </c>
      <c r="BA36" s="115">
        <f t="shared" si="48"/>
        <v>700.38910505836577</v>
      </c>
      <c r="BB36" s="115">
        <f t="shared" si="48"/>
        <v>737.70491803278696</v>
      </c>
      <c r="BC36" s="115">
        <f t="shared" si="48"/>
        <v>779.22077922077926</v>
      </c>
      <c r="BD36" s="115">
        <f t="shared" si="48"/>
        <v>825.68807339449552</v>
      </c>
      <c r="BE36" s="115">
        <f t="shared" si="48"/>
        <v>878.04878048780506</v>
      </c>
      <c r="BF36" s="116">
        <f t="shared" si="48"/>
        <v>900</v>
      </c>
      <c r="BG36" s="187"/>
    </row>
    <row r="37" spans="1:59" s="18" customFormat="1">
      <c r="A37" s="189"/>
      <c r="B37" s="120" t="str">
        <f t="shared" si="20"/>
        <v>17,000 teu</v>
      </c>
      <c r="C37" s="120"/>
      <c r="D37" s="121">
        <f t="shared" ref="D37" si="49">$D19/I19</f>
        <v>81.081081081081081</v>
      </c>
      <c r="E37" s="122">
        <f t="shared" ref="E37:N37" si="50">IF($D19/J19=D37,"",IF(D37="","",$D19/J19))</f>
        <v>83.916083916083906</v>
      </c>
      <c r="F37" s="122">
        <f t="shared" si="50"/>
        <v>86.956521739130437</v>
      </c>
      <c r="G37" s="122">
        <f t="shared" si="50"/>
        <v>90.225563909774436</v>
      </c>
      <c r="H37" s="122">
        <f t="shared" si="50"/>
        <v>93.75</v>
      </c>
      <c r="I37" s="122">
        <f t="shared" si="50"/>
        <v>97.560975609756099</v>
      </c>
      <c r="J37" s="122">
        <f t="shared" si="50"/>
        <v>101.69491525423729</v>
      </c>
      <c r="K37" s="122">
        <f t="shared" si="50"/>
        <v>106.19469026548671</v>
      </c>
      <c r="L37" s="122">
        <f t="shared" si="50"/>
        <v>111.1111111111111</v>
      </c>
      <c r="M37" s="122">
        <f t="shared" si="50"/>
        <v>116.50485436893203</v>
      </c>
      <c r="N37" s="123">
        <f t="shared" si="50"/>
        <v>120</v>
      </c>
      <c r="O37" s="121">
        <f t="shared" si="23"/>
        <v>314.18918918918916</v>
      </c>
      <c r="P37" s="122">
        <f t="shared" ref="P37:Y37" si="51">IF($E19/J19=O37,"",IF(D37="","",$E19/J19))</f>
        <v>325.17482517482517</v>
      </c>
      <c r="Q37" s="122">
        <f t="shared" si="51"/>
        <v>336.95652173913044</v>
      </c>
      <c r="R37" s="122">
        <f t="shared" si="51"/>
        <v>349.6240601503759</v>
      </c>
      <c r="S37" s="122">
        <f t="shared" si="51"/>
        <v>363.28125</v>
      </c>
      <c r="T37" s="122">
        <f t="shared" si="51"/>
        <v>378.04878048780483</v>
      </c>
      <c r="U37" s="122">
        <f t="shared" si="51"/>
        <v>394.06779661016947</v>
      </c>
      <c r="V37" s="122">
        <f t="shared" si="51"/>
        <v>411.50442477876106</v>
      </c>
      <c r="W37" s="122">
        <f t="shared" si="51"/>
        <v>430.55555555555554</v>
      </c>
      <c r="X37" s="122">
        <f t="shared" si="51"/>
        <v>451.45631067961165</v>
      </c>
      <c r="Y37" s="123">
        <f t="shared" si="51"/>
        <v>465</v>
      </c>
      <c r="Z37" s="121">
        <f t="shared" si="25"/>
        <v>547.29729729729729</v>
      </c>
      <c r="AA37" s="122">
        <f t="shared" ref="AA37:AJ37" si="52">IF($F19/J19=Z37,"",IF(D37="","",$F19/J19))</f>
        <v>566.4335664335664</v>
      </c>
      <c r="AB37" s="122">
        <f t="shared" si="52"/>
        <v>586.95652173913038</v>
      </c>
      <c r="AC37" s="122">
        <f t="shared" si="52"/>
        <v>609.02255639097746</v>
      </c>
      <c r="AD37" s="122">
        <f t="shared" si="52"/>
        <v>632.8125</v>
      </c>
      <c r="AE37" s="122">
        <f t="shared" si="52"/>
        <v>658.53658536585363</v>
      </c>
      <c r="AF37" s="122">
        <f t="shared" si="52"/>
        <v>686.4406779661017</v>
      </c>
      <c r="AG37" s="122">
        <f t="shared" si="52"/>
        <v>716.81415929203536</v>
      </c>
      <c r="AH37" s="122">
        <f t="shared" si="52"/>
        <v>750</v>
      </c>
      <c r="AI37" s="122">
        <f t="shared" si="52"/>
        <v>786.40776699029118</v>
      </c>
      <c r="AJ37" s="123">
        <f t="shared" si="52"/>
        <v>810</v>
      </c>
      <c r="AK37" s="121">
        <f t="shared" si="27"/>
        <v>780.40540540540542</v>
      </c>
      <c r="AL37" s="122">
        <f t="shared" ref="AL37:AU37" si="53">IF($G19/J19=AK37,"",IF(D37="","",$G19/J19))</f>
        <v>807.69230769230762</v>
      </c>
      <c r="AM37" s="122">
        <f t="shared" si="53"/>
        <v>836.95652173913038</v>
      </c>
      <c r="AN37" s="122">
        <f t="shared" si="53"/>
        <v>868.42105263157885</v>
      </c>
      <c r="AO37" s="122">
        <f t="shared" si="53"/>
        <v>902.34375</v>
      </c>
      <c r="AP37" s="122">
        <f t="shared" si="53"/>
        <v>939.02439024390242</v>
      </c>
      <c r="AQ37" s="122">
        <f t="shared" si="53"/>
        <v>978.81355932203383</v>
      </c>
      <c r="AR37" s="122">
        <f t="shared" si="53"/>
        <v>1022.1238938053096</v>
      </c>
      <c r="AS37" s="122">
        <f t="shared" si="53"/>
        <v>1069.4444444444443</v>
      </c>
      <c r="AT37" s="122">
        <f t="shared" si="53"/>
        <v>1121.3592233009708</v>
      </c>
      <c r="AU37" s="123">
        <f t="shared" si="53"/>
        <v>1155</v>
      </c>
      <c r="AV37" s="121">
        <f t="shared" si="29"/>
        <v>1013.5135135135134</v>
      </c>
      <c r="AW37" s="122">
        <f t="shared" ref="AW37:BF37" si="54">IF($H19/J19=AV37,"",IF(D37="","",$H19/J19))</f>
        <v>1048.951048951049</v>
      </c>
      <c r="AX37" s="122">
        <f t="shared" si="54"/>
        <v>1086.9565217391303</v>
      </c>
      <c r="AY37" s="122">
        <f t="shared" si="54"/>
        <v>1127.8195488721803</v>
      </c>
      <c r="AZ37" s="122">
        <f t="shared" si="54"/>
        <v>1171.875</v>
      </c>
      <c r="BA37" s="122">
        <f t="shared" si="54"/>
        <v>1219.5121951219512</v>
      </c>
      <c r="BB37" s="122">
        <f t="shared" si="54"/>
        <v>1271.1864406779659</v>
      </c>
      <c r="BC37" s="122">
        <f t="shared" si="54"/>
        <v>1327.4336283185839</v>
      </c>
      <c r="BD37" s="122">
        <f t="shared" si="54"/>
        <v>1388.8888888888887</v>
      </c>
      <c r="BE37" s="122">
        <f t="shared" si="54"/>
        <v>1456.3106796116504</v>
      </c>
      <c r="BF37" s="123">
        <f t="shared" si="54"/>
        <v>1500</v>
      </c>
      <c r="BG37" s="187"/>
    </row>
    <row r="38" spans="1:59">
      <c r="A38" s="58" t="str">
        <f>A$20</f>
        <v>Bulk</v>
      </c>
      <c r="B38" s="59" t="str">
        <f t="shared" si="20"/>
        <v>Handymax</v>
      </c>
      <c r="C38" s="59"/>
      <c r="D38" s="124">
        <f t="shared" ref="D38" si="55">$D20/I20</f>
        <v>50.847457627118644</v>
      </c>
      <c r="E38" s="125">
        <f t="shared" ref="E38:N38" si="56">IF($D20/J20=D38,"",IF(D38="","",$D20/J20))</f>
        <v>51.635111876075726</v>
      </c>
      <c r="F38" s="125">
        <f t="shared" si="56"/>
        <v>52.44755244755244</v>
      </c>
      <c r="G38" s="125">
        <f t="shared" si="56"/>
        <v>53.285968028419177</v>
      </c>
      <c r="H38" s="125">
        <f t="shared" si="56"/>
        <v>54.15162454873645</v>
      </c>
      <c r="I38" s="125">
        <f t="shared" si="56"/>
        <v>55.045871559633014</v>
      </c>
      <c r="J38" s="125">
        <f t="shared" si="56"/>
        <v>55.970149253731329</v>
      </c>
      <c r="K38" s="125">
        <f t="shared" si="56"/>
        <v>56.925996204933568</v>
      </c>
      <c r="L38" s="125">
        <f t="shared" si="56"/>
        <v>57.915057915057901</v>
      </c>
      <c r="M38" s="125">
        <f t="shared" si="56"/>
        <v>58.93909626719055</v>
      </c>
      <c r="N38" s="126">
        <f t="shared" si="56"/>
        <v>59.999999999999979</v>
      </c>
      <c r="O38" s="124">
        <f t="shared" si="23"/>
        <v>228.81355932203388</v>
      </c>
      <c r="P38" s="125">
        <f t="shared" ref="P38:Y38" si="57">IF($E20/J20=O38,"",IF(D38="","",$E20/J20))</f>
        <v>232.35800344234076</v>
      </c>
      <c r="Q38" s="125">
        <f t="shared" si="57"/>
        <v>236.013986013986</v>
      </c>
      <c r="R38" s="125">
        <f t="shared" si="57"/>
        <v>239.7868561278863</v>
      </c>
      <c r="S38" s="125">
        <f t="shared" si="57"/>
        <v>243.68231046931405</v>
      </c>
      <c r="T38" s="125">
        <f t="shared" si="57"/>
        <v>247.70642201834858</v>
      </c>
      <c r="U38" s="125">
        <f t="shared" si="57"/>
        <v>251.86567164179098</v>
      </c>
      <c r="V38" s="125">
        <f t="shared" si="57"/>
        <v>256.1669829222011</v>
      </c>
      <c r="W38" s="125">
        <f t="shared" si="57"/>
        <v>260.61776061776055</v>
      </c>
      <c r="X38" s="125">
        <f t="shared" si="57"/>
        <v>265.22593320235745</v>
      </c>
      <c r="Y38" s="126">
        <f t="shared" si="57"/>
        <v>269.99999999999989</v>
      </c>
      <c r="Z38" s="124">
        <f t="shared" si="25"/>
        <v>406.77966101694915</v>
      </c>
      <c r="AA38" s="125">
        <f t="shared" ref="AA38:AJ38" si="58">IF($F20/J20=Z38,"",IF(D38="","",$F20/J20))</f>
        <v>413.08089500860581</v>
      </c>
      <c r="AB38" s="125">
        <f t="shared" si="58"/>
        <v>419.58041958041952</v>
      </c>
      <c r="AC38" s="125">
        <f t="shared" si="58"/>
        <v>426.28774422735341</v>
      </c>
      <c r="AD38" s="125">
        <f t="shared" si="58"/>
        <v>433.2129963898916</v>
      </c>
      <c r="AE38" s="125">
        <f t="shared" si="58"/>
        <v>440.36697247706411</v>
      </c>
      <c r="AF38" s="125">
        <f t="shared" si="58"/>
        <v>447.76119402985063</v>
      </c>
      <c r="AG38" s="125">
        <f t="shared" si="58"/>
        <v>455.40796963946855</v>
      </c>
      <c r="AH38" s="125">
        <f t="shared" si="58"/>
        <v>463.3204633204632</v>
      </c>
      <c r="AI38" s="125">
        <f t="shared" si="58"/>
        <v>471.5127701375244</v>
      </c>
      <c r="AJ38" s="126">
        <f t="shared" si="58"/>
        <v>479.99999999999983</v>
      </c>
      <c r="AK38" s="124">
        <f t="shared" si="27"/>
        <v>584.74576271186436</v>
      </c>
      <c r="AL38" s="125">
        <f t="shared" ref="AL38:AU38" si="59">IF($G20/J20=AK38,"",IF(D38="","",$G20/J20))</f>
        <v>593.80378657487086</v>
      </c>
      <c r="AM38" s="125">
        <f t="shared" si="59"/>
        <v>603.14685314685312</v>
      </c>
      <c r="AN38" s="125">
        <f t="shared" si="59"/>
        <v>612.78863232682056</v>
      </c>
      <c r="AO38" s="125">
        <f t="shared" si="59"/>
        <v>622.74368231046924</v>
      </c>
      <c r="AP38" s="125">
        <f t="shared" si="59"/>
        <v>633.02752293577964</v>
      </c>
      <c r="AQ38" s="125">
        <f t="shared" si="59"/>
        <v>643.65671641791027</v>
      </c>
      <c r="AR38" s="125">
        <f t="shared" si="59"/>
        <v>654.64895635673611</v>
      </c>
      <c r="AS38" s="125">
        <f t="shared" si="59"/>
        <v>666.0231660231658</v>
      </c>
      <c r="AT38" s="125">
        <f t="shared" si="59"/>
        <v>677.79960707269129</v>
      </c>
      <c r="AU38" s="126">
        <f t="shared" si="59"/>
        <v>689.99999999999977</v>
      </c>
      <c r="AV38" s="124">
        <f t="shared" si="29"/>
        <v>762.71186440677957</v>
      </c>
      <c r="AW38" s="125">
        <f t="shared" ref="AW38:BF38" si="60">IF($H20/J20=AV38,"",IF(D38="","",$H20/J20))</f>
        <v>774.5266781411359</v>
      </c>
      <c r="AX38" s="125">
        <f t="shared" si="60"/>
        <v>786.71328671328661</v>
      </c>
      <c r="AY38" s="125">
        <f t="shared" si="60"/>
        <v>799.2895204262876</v>
      </c>
      <c r="AZ38" s="125">
        <f t="shared" si="60"/>
        <v>812.27436823104676</v>
      </c>
      <c r="BA38" s="125">
        <f t="shared" si="60"/>
        <v>825.68807339449529</v>
      </c>
      <c r="BB38" s="125">
        <f t="shared" si="60"/>
        <v>839.55223880596998</v>
      </c>
      <c r="BC38" s="125">
        <f t="shared" si="60"/>
        <v>853.88994307400355</v>
      </c>
      <c r="BD38" s="125">
        <f t="shared" si="60"/>
        <v>868.72586872586851</v>
      </c>
      <c r="BE38" s="125">
        <f t="shared" si="60"/>
        <v>884.08644400785829</v>
      </c>
      <c r="BF38" s="126">
        <f t="shared" si="60"/>
        <v>899.99999999999966</v>
      </c>
      <c r="BG38" s="187"/>
    </row>
    <row r="39" spans="1:59">
      <c r="A39" s="49"/>
      <c r="B39" s="50" t="str">
        <f t="shared" si="20"/>
        <v>Panamax</v>
      </c>
      <c r="C39" s="50"/>
      <c r="D39" s="114">
        <f t="shared" ref="D39" si="61">$D21/I21</f>
        <v>50.847457627118644</v>
      </c>
      <c r="E39" s="115">
        <f t="shared" ref="E39:N39" si="62">IF($D21/J21=D39,"",IF(D39="","",$D21/J21))</f>
        <v>51.635111876075726</v>
      </c>
      <c r="F39" s="115">
        <f t="shared" si="62"/>
        <v>52.44755244755244</v>
      </c>
      <c r="G39" s="115">
        <f t="shared" si="62"/>
        <v>53.285968028419177</v>
      </c>
      <c r="H39" s="115">
        <f t="shared" si="62"/>
        <v>54.15162454873645</v>
      </c>
      <c r="I39" s="115">
        <f t="shared" si="62"/>
        <v>55.045871559633014</v>
      </c>
      <c r="J39" s="115">
        <f t="shared" si="62"/>
        <v>55.970149253731329</v>
      </c>
      <c r="K39" s="115">
        <f t="shared" si="62"/>
        <v>56.925996204933568</v>
      </c>
      <c r="L39" s="115">
        <f t="shared" si="62"/>
        <v>57.915057915057901</v>
      </c>
      <c r="M39" s="115">
        <f t="shared" si="62"/>
        <v>58.93909626719055</v>
      </c>
      <c r="N39" s="116">
        <f t="shared" si="62"/>
        <v>59.999999999999979</v>
      </c>
      <c r="O39" s="114">
        <f t="shared" si="23"/>
        <v>292.37288135593218</v>
      </c>
      <c r="P39" s="115">
        <f t="shared" ref="P39:Y39" si="63">IF($E21/J21=O39,"",IF(D39="","",$E21/J21))</f>
        <v>296.90189328743543</v>
      </c>
      <c r="Q39" s="115">
        <f t="shared" si="63"/>
        <v>301.57342657342656</v>
      </c>
      <c r="R39" s="115">
        <f t="shared" si="63"/>
        <v>306.39431616341028</v>
      </c>
      <c r="S39" s="115">
        <f t="shared" si="63"/>
        <v>311.37184115523462</v>
      </c>
      <c r="T39" s="115">
        <f t="shared" si="63"/>
        <v>316.51376146788982</v>
      </c>
      <c r="U39" s="115">
        <f t="shared" si="63"/>
        <v>321.82835820895514</v>
      </c>
      <c r="V39" s="115">
        <f t="shared" si="63"/>
        <v>327.32447817836805</v>
      </c>
      <c r="W39" s="115">
        <f t="shared" si="63"/>
        <v>333.0115830115829</v>
      </c>
      <c r="X39" s="115">
        <f t="shared" si="63"/>
        <v>338.89980353634564</v>
      </c>
      <c r="Y39" s="116">
        <f t="shared" si="63"/>
        <v>344.99999999999989</v>
      </c>
      <c r="Z39" s="114">
        <f t="shared" si="25"/>
        <v>533.89830508474574</v>
      </c>
      <c r="AA39" s="115">
        <f t="shared" ref="AA39:AJ39" si="64">IF($F21/J21=Z39,"",IF(D39="","",$F21/J21))</f>
        <v>542.16867469879514</v>
      </c>
      <c r="AB39" s="115">
        <f t="shared" si="64"/>
        <v>550.69930069930069</v>
      </c>
      <c r="AC39" s="115">
        <f t="shared" si="64"/>
        <v>559.50266429840133</v>
      </c>
      <c r="AD39" s="115">
        <f t="shared" si="64"/>
        <v>568.5920577617328</v>
      </c>
      <c r="AE39" s="115">
        <f t="shared" si="64"/>
        <v>577.98165137614671</v>
      </c>
      <c r="AF39" s="115">
        <f t="shared" si="64"/>
        <v>587.686567164179</v>
      </c>
      <c r="AG39" s="115">
        <f t="shared" si="64"/>
        <v>597.72296015180245</v>
      </c>
      <c r="AH39" s="115">
        <f t="shared" si="64"/>
        <v>608.1081081081079</v>
      </c>
      <c r="AI39" s="115">
        <f t="shared" si="64"/>
        <v>618.86051080550078</v>
      </c>
      <c r="AJ39" s="116">
        <f t="shared" si="64"/>
        <v>629.99999999999977</v>
      </c>
      <c r="AK39" s="114">
        <f t="shared" si="27"/>
        <v>775.42372881355925</v>
      </c>
      <c r="AL39" s="115">
        <f t="shared" ref="AL39:AU39" si="65">IF($G21/J21=AK39,"",IF(D39="","",$G21/J21))</f>
        <v>787.43545611015486</v>
      </c>
      <c r="AM39" s="115">
        <f t="shared" si="65"/>
        <v>799.82517482517471</v>
      </c>
      <c r="AN39" s="115">
        <f t="shared" si="65"/>
        <v>812.61101243339237</v>
      </c>
      <c r="AO39" s="115">
        <f t="shared" si="65"/>
        <v>825.81227436823087</v>
      </c>
      <c r="AP39" s="115">
        <f t="shared" si="65"/>
        <v>839.44954128440349</v>
      </c>
      <c r="AQ39" s="115">
        <f t="shared" si="65"/>
        <v>853.54477611940274</v>
      </c>
      <c r="AR39" s="115">
        <f t="shared" si="65"/>
        <v>868.12144212523697</v>
      </c>
      <c r="AS39" s="115">
        <f t="shared" si="65"/>
        <v>883.20463320463296</v>
      </c>
      <c r="AT39" s="115">
        <f t="shared" si="65"/>
        <v>898.82121807465592</v>
      </c>
      <c r="AU39" s="116">
        <f t="shared" si="65"/>
        <v>914.99999999999966</v>
      </c>
      <c r="AV39" s="114">
        <f t="shared" si="29"/>
        <v>1016.9491525423729</v>
      </c>
      <c r="AW39" s="115">
        <f t="shared" ref="AW39:BF39" si="66">IF($H21/J21=AV39,"",IF(D39="","",$H21/J21))</f>
        <v>1032.7022375215145</v>
      </c>
      <c r="AX39" s="115">
        <f t="shared" si="66"/>
        <v>1048.9510489510487</v>
      </c>
      <c r="AY39" s="115">
        <f t="shared" si="66"/>
        <v>1065.7193605683835</v>
      </c>
      <c r="AZ39" s="115">
        <f t="shared" si="66"/>
        <v>1083.0324909747292</v>
      </c>
      <c r="BA39" s="115">
        <f t="shared" si="66"/>
        <v>1100.9174311926604</v>
      </c>
      <c r="BB39" s="115">
        <f t="shared" si="66"/>
        <v>1119.4029850746267</v>
      </c>
      <c r="BC39" s="115">
        <f t="shared" si="66"/>
        <v>1138.5199240986715</v>
      </c>
      <c r="BD39" s="115">
        <f t="shared" si="66"/>
        <v>1158.301158301158</v>
      </c>
      <c r="BE39" s="115">
        <f t="shared" si="66"/>
        <v>1178.7819253438111</v>
      </c>
      <c r="BF39" s="116">
        <f t="shared" si="66"/>
        <v>1199.9999999999995</v>
      </c>
      <c r="BG39" s="187"/>
    </row>
    <row r="40" spans="1:59">
      <c r="A40" s="49"/>
      <c r="B40" s="54" t="str">
        <f t="shared" si="20"/>
        <v>Capesize</v>
      </c>
      <c r="C40" s="54"/>
      <c r="D40" s="117">
        <f t="shared" ref="D40" si="67">$D22/I22</f>
        <v>51.282051282051285</v>
      </c>
      <c r="E40" s="118">
        <f t="shared" ref="E40:N40" si="68">IF($D22/J22=D40,"",IF(D40="","",$D22/J22))</f>
        <v>52.083333333333336</v>
      </c>
      <c r="F40" s="118">
        <f t="shared" si="68"/>
        <v>52.910052910052912</v>
      </c>
      <c r="G40" s="118">
        <f t="shared" si="68"/>
        <v>53.763440860215056</v>
      </c>
      <c r="H40" s="118">
        <f t="shared" si="68"/>
        <v>54.644808743169399</v>
      </c>
      <c r="I40" s="118">
        <f t="shared" si="68"/>
        <v>55.55555555555555</v>
      </c>
      <c r="J40" s="118">
        <f t="shared" si="68"/>
        <v>56.497175141242934</v>
      </c>
      <c r="K40" s="118">
        <f t="shared" si="68"/>
        <v>57.471264367816083</v>
      </c>
      <c r="L40" s="118">
        <f t="shared" si="68"/>
        <v>58.479532163742682</v>
      </c>
      <c r="M40" s="118">
        <f t="shared" si="68"/>
        <v>59.523809523809511</v>
      </c>
      <c r="N40" s="119">
        <f t="shared" si="68"/>
        <v>60</v>
      </c>
      <c r="O40" s="117">
        <f t="shared" si="23"/>
        <v>337.60683760683764</v>
      </c>
      <c r="P40" s="118">
        <f t="shared" ref="P40:Y40" si="69">IF($E22/J22=O40,"",IF(D40="","",$E22/J22))</f>
        <v>342.88194444444446</v>
      </c>
      <c r="Q40" s="118">
        <f t="shared" si="69"/>
        <v>348.32451499118167</v>
      </c>
      <c r="R40" s="118">
        <f t="shared" si="69"/>
        <v>353.94265232974908</v>
      </c>
      <c r="S40" s="118">
        <f t="shared" si="69"/>
        <v>359.74499089253186</v>
      </c>
      <c r="T40" s="118">
        <f t="shared" si="69"/>
        <v>365.7407407407407</v>
      </c>
      <c r="U40" s="118">
        <f t="shared" si="69"/>
        <v>371.93973634651599</v>
      </c>
      <c r="V40" s="118">
        <f t="shared" si="69"/>
        <v>378.35249042145591</v>
      </c>
      <c r="W40" s="118">
        <f t="shared" si="69"/>
        <v>384.99025341130596</v>
      </c>
      <c r="X40" s="118">
        <f t="shared" si="69"/>
        <v>391.86507936507928</v>
      </c>
      <c r="Y40" s="119">
        <f t="shared" si="69"/>
        <v>395</v>
      </c>
      <c r="Z40" s="117">
        <f t="shared" si="25"/>
        <v>623.93162393162402</v>
      </c>
      <c r="AA40" s="118">
        <f t="shared" ref="AA40:AJ40" si="70">IF($F22/J22=Z40,"",IF(D40="","",$F22/J22))</f>
        <v>633.68055555555554</v>
      </c>
      <c r="AB40" s="118">
        <f t="shared" si="70"/>
        <v>643.73897707231038</v>
      </c>
      <c r="AC40" s="118">
        <f t="shared" si="70"/>
        <v>654.12186379928312</v>
      </c>
      <c r="AD40" s="118">
        <f t="shared" si="70"/>
        <v>664.84517304189433</v>
      </c>
      <c r="AE40" s="118">
        <f t="shared" si="70"/>
        <v>675.92592592592587</v>
      </c>
      <c r="AF40" s="118">
        <f t="shared" si="70"/>
        <v>687.38229755178907</v>
      </c>
      <c r="AG40" s="118">
        <f t="shared" si="70"/>
        <v>699.23371647509566</v>
      </c>
      <c r="AH40" s="118">
        <f t="shared" si="70"/>
        <v>711.50097465886927</v>
      </c>
      <c r="AI40" s="118">
        <f t="shared" si="70"/>
        <v>724.20634920634905</v>
      </c>
      <c r="AJ40" s="119">
        <f t="shared" si="70"/>
        <v>730</v>
      </c>
      <c r="AK40" s="117">
        <f t="shared" si="27"/>
        <v>910.25641025641028</v>
      </c>
      <c r="AL40" s="118">
        <f t="shared" ref="AL40:AU40" si="71">IF($G22/J22=AK40,"",IF(D40="","",$G22/J22))</f>
        <v>924.47916666666674</v>
      </c>
      <c r="AM40" s="118">
        <f t="shared" si="71"/>
        <v>939.15343915343919</v>
      </c>
      <c r="AN40" s="118">
        <f t="shared" si="71"/>
        <v>954.30107526881716</v>
      </c>
      <c r="AO40" s="118">
        <f t="shared" si="71"/>
        <v>969.94535519125679</v>
      </c>
      <c r="AP40" s="118">
        <f t="shared" si="71"/>
        <v>986.11111111111109</v>
      </c>
      <c r="AQ40" s="118">
        <f t="shared" si="71"/>
        <v>1002.8248587570621</v>
      </c>
      <c r="AR40" s="118">
        <f t="shared" si="71"/>
        <v>1020.1149425287355</v>
      </c>
      <c r="AS40" s="118">
        <f t="shared" si="71"/>
        <v>1038.0116959064326</v>
      </c>
      <c r="AT40" s="118">
        <f t="shared" si="71"/>
        <v>1056.5476190476188</v>
      </c>
      <c r="AU40" s="119">
        <f t="shared" si="71"/>
        <v>1065</v>
      </c>
      <c r="AV40" s="117">
        <f t="shared" si="29"/>
        <v>1196.5811965811968</v>
      </c>
      <c r="AW40" s="118">
        <f t="shared" ref="AW40:BF40" si="72">IF($H22/J22=AV40,"",IF(D40="","",$H22/J22))</f>
        <v>1215.2777777777778</v>
      </c>
      <c r="AX40" s="118">
        <f t="shared" si="72"/>
        <v>1234.5679012345679</v>
      </c>
      <c r="AY40" s="118">
        <f t="shared" si="72"/>
        <v>1254.4802867383512</v>
      </c>
      <c r="AZ40" s="118">
        <f t="shared" si="72"/>
        <v>1275.0455373406191</v>
      </c>
      <c r="BA40" s="118">
        <f t="shared" si="72"/>
        <v>1296.2962962962963</v>
      </c>
      <c r="BB40" s="118">
        <f t="shared" si="72"/>
        <v>1318.267419962335</v>
      </c>
      <c r="BC40" s="118">
        <f t="shared" si="72"/>
        <v>1340.9961685823753</v>
      </c>
      <c r="BD40" s="118">
        <f t="shared" si="72"/>
        <v>1364.522417153996</v>
      </c>
      <c r="BE40" s="118">
        <f t="shared" si="72"/>
        <v>1388.8888888888887</v>
      </c>
      <c r="BF40" s="119">
        <f t="shared" si="72"/>
        <v>1400</v>
      </c>
      <c r="BG40" s="187"/>
    </row>
    <row r="41" spans="1:59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59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59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59">
      <c r="A44" s="7"/>
      <c r="D44" s="19"/>
      <c r="E44" s="19"/>
      <c r="F44" s="19"/>
      <c r="G44" s="19"/>
      <c r="H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59">
      <c r="A45" s="7" t="s">
        <v>121</v>
      </c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</row>
    <row r="46" spans="1:59">
      <c r="A46" s="5"/>
      <c r="B46" s="6"/>
      <c r="C46" s="6"/>
      <c r="D46" s="281" t="s">
        <v>75</v>
      </c>
      <c r="E46" s="282"/>
      <c r="F46" s="282"/>
      <c r="G46" s="282"/>
      <c r="H46" s="282"/>
      <c r="I46" s="282"/>
      <c r="J46" s="282"/>
      <c r="K46" s="282"/>
      <c r="L46" s="282"/>
      <c r="M46" s="282"/>
      <c r="N46" s="283"/>
      <c r="O46" s="281" t="s">
        <v>75</v>
      </c>
      <c r="P46" s="282"/>
      <c r="Q46" s="282"/>
      <c r="R46" s="282"/>
      <c r="S46" s="282"/>
      <c r="T46" s="282"/>
      <c r="U46" s="282"/>
      <c r="V46" s="282"/>
      <c r="W46" s="282"/>
      <c r="X46" s="282"/>
      <c r="Y46" s="283"/>
      <c r="Z46" s="281" t="s">
        <v>75</v>
      </c>
      <c r="AA46" s="282"/>
      <c r="AB46" s="282"/>
      <c r="AC46" s="282"/>
      <c r="AD46" s="282"/>
      <c r="AE46" s="282"/>
      <c r="AF46" s="282"/>
      <c r="AG46" s="282"/>
      <c r="AH46" s="282"/>
      <c r="AI46" s="282"/>
      <c r="AJ46" s="283"/>
      <c r="AK46" s="281" t="s">
        <v>75</v>
      </c>
      <c r="AL46" s="282"/>
      <c r="AM46" s="282"/>
      <c r="AN46" s="282"/>
      <c r="AO46" s="282"/>
      <c r="AP46" s="282"/>
      <c r="AQ46" s="282"/>
      <c r="AR46" s="282"/>
      <c r="AS46" s="282"/>
      <c r="AT46" s="282"/>
      <c r="AU46" s="283"/>
      <c r="AV46" s="281" t="s">
        <v>75</v>
      </c>
      <c r="AW46" s="282"/>
      <c r="AX46" s="282"/>
      <c r="AY46" s="282"/>
      <c r="AZ46" s="282"/>
      <c r="BA46" s="282"/>
      <c r="BB46" s="282"/>
      <c r="BC46" s="282"/>
      <c r="BD46" s="282"/>
      <c r="BE46" s="282"/>
      <c r="BF46" s="283"/>
    </row>
    <row r="47" spans="1:59">
      <c r="A47" s="5" t="s">
        <v>0</v>
      </c>
      <c r="B47" s="6" t="s">
        <v>3</v>
      </c>
      <c r="C47" s="6"/>
      <c r="D47" s="281" t="s">
        <v>16</v>
      </c>
      <c r="E47" s="282"/>
      <c r="F47" s="282"/>
      <c r="G47" s="282"/>
      <c r="H47" s="282"/>
      <c r="I47" s="282"/>
      <c r="J47" s="282"/>
      <c r="K47" s="282"/>
      <c r="L47" s="282"/>
      <c r="M47" s="282"/>
      <c r="N47" s="283"/>
      <c r="O47" s="281" t="s">
        <v>8</v>
      </c>
      <c r="P47" s="282"/>
      <c r="Q47" s="282"/>
      <c r="R47" s="282"/>
      <c r="S47" s="282"/>
      <c r="T47" s="282"/>
      <c r="U47" s="282"/>
      <c r="V47" s="282"/>
      <c r="W47" s="282"/>
      <c r="X47" s="282"/>
      <c r="Y47" s="283"/>
      <c r="Z47" s="281" t="s">
        <v>9</v>
      </c>
      <c r="AA47" s="282"/>
      <c r="AB47" s="282"/>
      <c r="AC47" s="282"/>
      <c r="AD47" s="282"/>
      <c r="AE47" s="282"/>
      <c r="AF47" s="282"/>
      <c r="AG47" s="282"/>
      <c r="AH47" s="282"/>
      <c r="AI47" s="282"/>
      <c r="AJ47" s="283"/>
      <c r="AK47" s="281" t="s">
        <v>10</v>
      </c>
      <c r="AL47" s="282"/>
      <c r="AM47" s="282"/>
      <c r="AN47" s="282"/>
      <c r="AO47" s="282"/>
      <c r="AP47" s="282"/>
      <c r="AQ47" s="282"/>
      <c r="AR47" s="282"/>
      <c r="AS47" s="282"/>
      <c r="AT47" s="282"/>
      <c r="AU47" s="283"/>
      <c r="AV47" s="281" t="s">
        <v>11</v>
      </c>
      <c r="AW47" s="282"/>
      <c r="AX47" s="282"/>
      <c r="AY47" s="282"/>
      <c r="AZ47" s="282"/>
      <c r="BA47" s="282"/>
      <c r="BB47" s="282"/>
      <c r="BC47" s="282"/>
      <c r="BD47" s="282"/>
      <c r="BE47" s="282"/>
      <c r="BF47" s="283"/>
    </row>
    <row r="48" spans="1:59">
      <c r="A48" s="5"/>
      <c r="B48" s="6"/>
      <c r="C48" s="6"/>
      <c r="D48" s="14" t="s">
        <v>18</v>
      </c>
      <c r="E48" s="15" t="s">
        <v>32</v>
      </c>
      <c r="F48" s="15" t="s">
        <v>33</v>
      </c>
      <c r="G48" s="15" t="s">
        <v>34</v>
      </c>
      <c r="H48" s="15" t="s">
        <v>19</v>
      </c>
      <c r="I48" s="15" t="s">
        <v>35</v>
      </c>
      <c r="J48" s="15" t="s">
        <v>20</v>
      </c>
      <c r="K48" s="15" t="s">
        <v>36</v>
      </c>
      <c r="L48" s="15" t="s">
        <v>21</v>
      </c>
      <c r="M48" s="15" t="s">
        <v>38</v>
      </c>
      <c r="N48" s="15" t="s">
        <v>39</v>
      </c>
      <c r="O48" s="14" t="s">
        <v>18</v>
      </c>
      <c r="P48" s="15" t="s">
        <v>32</v>
      </c>
      <c r="Q48" s="15" t="s">
        <v>33</v>
      </c>
      <c r="R48" s="15" t="s">
        <v>34</v>
      </c>
      <c r="S48" s="15" t="s">
        <v>19</v>
      </c>
      <c r="T48" s="15" t="s">
        <v>35</v>
      </c>
      <c r="U48" s="15" t="s">
        <v>20</v>
      </c>
      <c r="V48" s="15" t="s">
        <v>36</v>
      </c>
      <c r="W48" s="15" t="s">
        <v>21</v>
      </c>
      <c r="X48" s="15" t="s">
        <v>38</v>
      </c>
      <c r="Y48" s="15" t="s">
        <v>39</v>
      </c>
      <c r="Z48" s="14" t="s">
        <v>18</v>
      </c>
      <c r="AA48" s="15" t="s">
        <v>32</v>
      </c>
      <c r="AB48" s="15" t="s">
        <v>33</v>
      </c>
      <c r="AC48" s="15" t="s">
        <v>34</v>
      </c>
      <c r="AD48" s="15" t="s">
        <v>19</v>
      </c>
      <c r="AE48" s="15" t="s">
        <v>35</v>
      </c>
      <c r="AF48" s="15" t="s">
        <v>20</v>
      </c>
      <c r="AG48" s="15" t="s">
        <v>36</v>
      </c>
      <c r="AH48" s="15" t="s">
        <v>21</v>
      </c>
      <c r="AI48" s="15" t="s">
        <v>38</v>
      </c>
      <c r="AJ48" s="15" t="s">
        <v>39</v>
      </c>
      <c r="AK48" s="14" t="s">
        <v>18</v>
      </c>
      <c r="AL48" s="15" t="s">
        <v>32</v>
      </c>
      <c r="AM48" s="15" t="s">
        <v>33</v>
      </c>
      <c r="AN48" s="15" t="s">
        <v>34</v>
      </c>
      <c r="AO48" s="15" t="s">
        <v>19</v>
      </c>
      <c r="AP48" s="15" t="s">
        <v>35</v>
      </c>
      <c r="AQ48" s="15" t="s">
        <v>20</v>
      </c>
      <c r="AR48" s="15" t="s">
        <v>36</v>
      </c>
      <c r="AS48" s="15" t="s">
        <v>21</v>
      </c>
      <c r="AT48" s="15" t="s">
        <v>38</v>
      </c>
      <c r="AU48" s="15" t="s">
        <v>39</v>
      </c>
      <c r="AV48" s="14" t="s">
        <v>18</v>
      </c>
      <c r="AW48" s="15" t="s">
        <v>32</v>
      </c>
      <c r="AX48" s="15" t="s">
        <v>33</v>
      </c>
      <c r="AY48" s="15" t="s">
        <v>34</v>
      </c>
      <c r="AZ48" s="15" t="s">
        <v>19</v>
      </c>
      <c r="BA48" s="15" t="s">
        <v>35</v>
      </c>
      <c r="BB48" s="15" t="s">
        <v>20</v>
      </c>
      <c r="BC48" s="15" t="s">
        <v>36</v>
      </c>
      <c r="BD48" s="15" t="s">
        <v>21</v>
      </c>
      <c r="BE48" s="15" t="s">
        <v>38</v>
      </c>
      <c r="BF48" s="15" t="s">
        <v>39</v>
      </c>
    </row>
    <row r="49" spans="1:59">
      <c r="A49" s="5"/>
      <c r="B49" s="6"/>
      <c r="C49" s="6"/>
      <c r="D49" s="14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6" t="s">
        <v>17</v>
      </c>
      <c r="O49" s="14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5" t="s">
        <v>17</v>
      </c>
      <c r="V49" s="15" t="s">
        <v>17</v>
      </c>
      <c r="W49" s="15" t="s">
        <v>17</v>
      </c>
      <c r="X49" s="15" t="s">
        <v>17</v>
      </c>
      <c r="Y49" s="16" t="s">
        <v>17</v>
      </c>
      <c r="Z49" s="14" t="s">
        <v>17</v>
      </c>
      <c r="AA49" s="15" t="s">
        <v>17</v>
      </c>
      <c r="AB49" s="15" t="s">
        <v>17</v>
      </c>
      <c r="AC49" s="15" t="s">
        <v>17</v>
      </c>
      <c r="AD49" s="15" t="s">
        <v>17</v>
      </c>
      <c r="AE49" s="15" t="s">
        <v>17</v>
      </c>
      <c r="AF49" s="15" t="s">
        <v>17</v>
      </c>
      <c r="AG49" s="15" t="s">
        <v>17</v>
      </c>
      <c r="AH49" s="15" t="s">
        <v>17</v>
      </c>
      <c r="AI49" s="15" t="s">
        <v>17</v>
      </c>
      <c r="AJ49" s="16" t="s">
        <v>17</v>
      </c>
      <c r="AK49" s="14" t="s">
        <v>17</v>
      </c>
      <c r="AL49" s="15" t="s">
        <v>17</v>
      </c>
      <c r="AM49" s="15" t="s">
        <v>17</v>
      </c>
      <c r="AN49" s="15" t="s">
        <v>17</v>
      </c>
      <c r="AO49" s="15" t="s">
        <v>17</v>
      </c>
      <c r="AP49" s="15" t="s">
        <v>17</v>
      </c>
      <c r="AQ49" s="15" t="s">
        <v>17</v>
      </c>
      <c r="AR49" s="15" t="s">
        <v>17</v>
      </c>
      <c r="AS49" s="15" t="s">
        <v>17</v>
      </c>
      <c r="AT49" s="15" t="s">
        <v>17</v>
      </c>
      <c r="AU49" s="16" t="s">
        <v>17</v>
      </c>
      <c r="AV49" s="14" t="s">
        <v>17</v>
      </c>
      <c r="AW49" s="15" t="s">
        <v>17</v>
      </c>
      <c r="AX49" s="15" t="s">
        <v>17</v>
      </c>
      <c r="AY49" s="15" t="s">
        <v>17</v>
      </c>
      <c r="AZ49" s="15" t="s">
        <v>17</v>
      </c>
      <c r="BA49" s="15" t="s">
        <v>17</v>
      </c>
      <c r="BB49" s="15" t="s">
        <v>17</v>
      </c>
      <c r="BC49" s="15" t="s">
        <v>17</v>
      </c>
      <c r="BD49" s="15" t="s">
        <v>17</v>
      </c>
      <c r="BE49" s="15" t="s">
        <v>17</v>
      </c>
      <c r="BF49" s="16" t="s">
        <v>17</v>
      </c>
    </row>
    <row r="50" spans="1:59">
      <c r="A50" s="49" t="str">
        <f>A$14</f>
        <v>Container</v>
      </c>
      <c r="B50" s="50" t="str">
        <f>B32</f>
        <v>1,000 teu</v>
      </c>
      <c r="C50" s="50"/>
      <c r="D50" s="114">
        <f>IF(D32="","",D32-$D32)</f>
        <v>0</v>
      </c>
      <c r="E50" s="115">
        <f t="shared" ref="E50:N50" si="73">IF(E32="","",E32-$D32)</f>
        <v>0.42632560618172199</v>
      </c>
      <c r="F50" s="115">
        <f t="shared" si="73"/>
        <v>0.87868636388599164</v>
      </c>
      <c r="G50" s="115">
        <f t="shared" si="73"/>
        <v>1.3595422874298997</v>
      </c>
      <c r="H50" s="115">
        <f t="shared" si="73"/>
        <v>1.8716733929929248</v>
      </c>
      <c r="I50" s="115">
        <f t="shared" si="73"/>
        <v>2.4182334804425381</v>
      </c>
      <c r="J50" s="115">
        <f t="shared" si="73"/>
        <v>3.0028151391929967</v>
      </c>
      <c r="K50" s="115">
        <f t="shared" si="73"/>
        <v>3.6295288093849294</v>
      </c>
      <c r="L50" s="115">
        <f t="shared" si="73"/>
        <v>4.3030995764136399</v>
      </c>
      <c r="M50" s="115">
        <f t="shared" si="73"/>
        <v>5.0289865195222525</v>
      </c>
      <c r="N50" s="116">
        <f t="shared" si="73"/>
        <v>5.6115107913669071</v>
      </c>
      <c r="O50" s="114">
        <f>IF(O32="","",O32-$O32)</f>
        <v>0</v>
      </c>
      <c r="P50" s="115">
        <f t="shared" ref="P50:Y50" si="74">IF(P32="","",P32-$O32)</f>
        <v>3.5171862509992167</v>
      </c>
      <c r="Q50" s="115">
        <f t="shared" si="74"/>
        <v>7.2491625020594341</v>
      </c>
      <c r="R50" s="115">
        <f t="shared" si="74"/>
        <v>11.216223871296691</v>
      </c>
      <c r="S50" s="115">
        <f t="shared" si="74"/>
        <v>15.441305492191631</v>
      </c>
      <c r="T50" s="115">
        <f t="shared" si="74"/>
        <v>19.950426213650942</v>
      </c>
      <c r="U50" s="115">
        <f t="shared" si="74"/>
        <v>24.773224898342235</v>
      </c>
      <c r="V50" s="115">
        <f t="shared" si="74"/>
        <v>29.943612677425662</v>
      </c>
      <c r="W50" s="115">
        <f t="shared" si="74"/>
        <v>35.500571505412537</v>
      </c>
      <c r="X50" s="115">
        <f t="shared" si="74"/>
        <v>41.489138786058575</v>
      </c>
      <c r="Y50" s="116">
        <f t="shared" si="74"/>
        <v>46.294964028776988</v>
      </c>
      <c r="Z50" s="114">
        <f>IF(Z32="","",Z32-$Z32)</f>
        <v>0</v>
      </c>
      <c r="AA50" s="115">
        <f t="shared" ref="AA50:AJ50" si="75">IF(AA32="","",AA32-$Z32)</f>
        <v>6.6080468958166705</v>
      </c>
      <c r="AB50" s="115">
        <f t="shared" si="75"/>
        <v>13.619638640232864</v>
      </c>
      <c r="AC50" s="115">
        <f t="shared" si="75"/>
        <v>21.072905455163436</v>
      </c>
      <c r="AD50" s="115">
        <f t="shared" si="75"/>
        <v>29.010937591390331</v>
      </c>
      <c r="AE50" s="115">
        <f t="shared" si="75"/>
        <v>37.482618946859333</v>
      </c>
      <c r="AF50" s="115">
        <f t="shared" si="75"/>
        <v>46.543634657491424</v>
      </c>
      <c r="AG50" s="115">
        <f t="shared" si="75"/>
        <v>56.257696545466359</v>
      </c>
      <c r="AH50" s="115">
        <f t="shared" si="75"/>
        <v>66.698043434411403</v>
      </c>
      <c r="AI50" s="115">
        <f t="shared" si="75"/>
        <v>77.94929105259493</v>
      </c>
      <c r="AJ50" s="116">
        <f t="shared" si="75"/>
        <v>86.978417266187051</v>
      </c>
      <c r="AK50" s="114">
        <f>IF(AK32="","",AK32-$AK32)</f>
        <v>0</v>
      </c>
      <c r="AL50" s="115">
        <f t="shared" ref="AL50:AU50" si="76">IF(AL32="","",AL32-$AK32)</f>
        <v>9.6989075406341385</v>
      </c>
      <c r="AM50" s="115">
        <f t="shared" si="76"/>
        <v>19.99011477840628</v>
      </c>
      <c r="AN50" s="115">
        <f t="shared" si="76"/>
        <v>30.929587039030196</v>
      </c>
      <c r="AO50" s="115">
        <f t="shared" si="76"/>
        <v>42.580569690589016</v>
      </c>
      <c r="AP50" s="115">
        <f t="shared" si="76"/>
        <v>55.014811680067737</v>
      </c>
      <c r="AQ50" s="115">
        <f t="shared" si="76"/>
        <v>68.314044416640684</v>
      </c>
      <c r="AR50" s="115">
        <f t="shared" si="76"/>
        <v>82.571780413507099</v>
      </c>
      <c r="AS50" s="115">
        <f t="shared" si="76"/>
        <v>97.895515363410311</v>
      </c>
      <c r="AT50" s="115">
        <f t="shared" si="76"/>
        <v>114.40944331913124</v>
      </c>
      <c r="AU50" s="116">
        <f t="shared" si="76"/>
        <v>127.66187050359713</v>
      </c>
      <c r="AV50" s="114">
        <f>IF(AV32="","",AV32-$AV32)</f>
        <v>0</v>
      </c>
      <c r="AW50" s="115">
        <f t="shared" ref="AW50:BF50" si="77">IF(AW32="","",AW32-$AV32)</f>
        <v>12.789768185451635</v>
      </c>
      <c r="AX50" s="115">
        <f t="shared" si="77"/>
        <v>26.360590916579724</v>
      </c>
      <c r="AY50" s="115">
        <f t="shared" si="77"/>
        <v>40.786268622896955</v>
      </c>
      <c r="AZ50" s="115">
        <f t="shared" si="77"/>
        <v>56.150201789787729</v>
      </c>
      <c r="BA50" s="115">
        <f t="shared" si="77"/>
        <v>72.54700441327617</v>
      </c>
      <c r="BB50" s="115">
        <f t="shared" si="77"/>
        <v>90.084454175789915</v>
      </c>
      <c r="BC50" s="115">
        <f t="shared" si="77"/>
        <v>108.88586428154781</v>
      </c>
      <c r="BD50" s="115">
        <f t="shared" si="77"/>
        <v>129.09298729240913</v>
      </c>
      <c r="BE50" s="115">
        <f t="shared" si="77"/>
        <v>150.86959558566753</v>
      </c>
      <c r="BF50" s="116">
        <f t="shared" si="77"/>
        <v>168.34532374100718</v>
      </c>
      <c r="BG50" s="188"/>
    </row>
    <row r="51" spans="1:59">
      <c r="A51" s="49"/>
      <c r="B51" s="54" t="str">
        <f t="shared" ref="B51:B58" si="78">B33</f>
        <v>3,000 teu</v>
      </c>
      <c r="C51" s="54"/>
      <c r="D51" s="117">
        <f t="shared" ref="D51:N51" si="79">IF(D33="","",D33-$D33)</f>
        <v>0</v>
      </c>
      <c r="E51" s="118">
        <f t="shared" si="79"/>
        <v>0.52262357032302198</v>
      </c>
      <c r="F51" s="118">
        <f t="shared" si="79"/>
        <v>1.0911532650663087</v>
      </c>
      <c r="G51" s="118">
        <f t="shared" si="79"/>
        <v>1.7119153699273539</v>
      </c>
      <c r="H51" s="118">
        <f t="shared" si="79"/>
        <v>2.3924545663676113</v>
      </c>
      <c r="I51" s="118">
        <f t="shared" si="79"/>
        <v>3.1418420861831464</v>
      </c>
      <c r="J51" s="118">
        <f t="shared" si="79"/>
        <v>3.9710823745036183</v>
      </c>
      <c r="K51" s="118">
        <f t="shared" si="79"/>
        <v>4.8936570675701123</v>
      </c>
      <c r="L51" s="118">
        <f t="shared" si="79"/>
        <v>5.9262636047638093</v>
      </c>
      <c r="M51" s="118">
        <f t="shared" si="79"/>
        <v>7.0898348735040191</v>
      </c>
      <c r="N51" s="119">
        <f t="shared" si="79"/>
        <v>7.5776397515527965</v>
      </c>
      <c r="O51" s="117">
        <f t="shared" ref="O51:Y51" si="80">IF(O33="","",O33-$O33)</f>
        <v>0</v>
      </c>
      <c r="P51" s="118">
        <f t="shared" si="80"/>
        <v>4.311644455164938</v>
      </c>
      <c r="Q51" s="118">
        <f t="shared" si="80"/>
        <v>9.0020144367970545</v>
      </c>
      <c r="R51" s="118">
        <f t="shared" si="80"/>
        <v>14.123301801900666</v>
      </c>
      <c r="S51" s="118">
        <f t="shared" si="80"/>
        <v>19.737750172532799</v>
      </c>
      <c r="T51" s="118">
        <f t="shared" si="80"/>
        <v>25.920197211010958</v>
      </c>
      <c r="U51" s="118">
        <f t="shared" si="80"/>
        <v>32.761429589654853</v>
      </c>
      <c r="V51" s="118">
        <f t="shared" si="80"/>
        <v>40.372670807453432</v>
      </c>
      <c r="W51" s="118">
        <f t="shared" si="80"/>
        <v>48.891674739301408</v>
      </c>
      <c r="X51" s="118">
        <f t="shared" si="80"/>
        <v>58.491137706408153</v>
      </c>
      <c r="Y51" s="119">
        <f t="shared" si="80"/>
        <v>62.51552795031057</v>
      </c>
      <c r="Z51" s="117">
        <f t="shared" ref="Z51:AJ51" si="81">IF(Z33="","",Z33-$Z33)</f>
        <v>0</v>
      </c>
      <c r="AA51" s="118">
        <f t="shared" si="81"/>
        <v>8.1006653400068558</v>
      </c>
      <c r="AB51" s="118">
        <f t="shared" si="81"/>
        <v>16.912875608527798</v>
      </c>
      <c r="AC51" s="118">
        <f t="shared" si="81"/>
        <v>26.534688233873993</v>
      </c>
      <c r="AD51" s="118">
        <f t="shared" si="81"/>
        <v>37.083045778697965</v>
      </c>
      <c r="AE51" s="118">
        <f t="shared" si="81"/>
        <v>48.69855233583877</v>
      </c>
      <c r="AF51" s="118">
        <f t="shared" si="81"/>
        <v>61.551776804806053</v>
      </c>
      <c r="AG51" s="118">
        <f t="shared" si="81"/>
        <v>75.851684547336788</v>
      </c>
      <c r="AH51" s="118">
        <f t="shared" si="81"/>
        <v>91.857085873839026</v>
      </c>
      <c r="AI51" s="118">
        <f t="shared" si="81"/>
        <v>109.8924405393123</v>
      </c>
      <c r="AJ51" s="119">
        <f t="shared" si="81"/>
        <v>117.45341614906835</v>
      </c>
      <c r="AK51" s="117">
        <f t="shared" ref="AK51:AU51" si="82">IF(AK33="","",AK33-$AK33)</f>
        <v>0</v>
      </c>
      <c r="AL51" s="118">
        <f t="shared" si="82"/>
        <v>11.889686224848731</v>
      </c>
      <c r="AM51" s="118">
        <f t="shared" si="82"/>
        <v>24.823736780258514</v>
      </c>
      <c r="AN51" s="118">
        <f t="shared" si="82"/>
        <v>38.946074665847334</v>
      </c>
      <c r="AO51" s="118">
        <f t="shared" si="82"/>
        <v>54.428341384863131</v>
      </c>
      <c r="AP51" s="118">
        <f t="shared" si="82"/>
        <v>71.476907460666609</v>
      </c>
      <c r="AQ51" s="118">
        <f t="shared" si="82"/>
        <v>90.342124019957282</v>
      </c>
      <c r="AR51" s="118">
        <f t="shared" si="82"/>
        <v>111.33069828722012</v>
      </c>
      <c r="AS51" s="118">
        <f t="shared" si="82"/>
        <v>134.82249700837662</v>
      </c>
      <c r="AT51" s="118">
        <f t="shared" si="82"/>
        <v>161.29374337221645</v>
      </c>
      <c r="AU51" s="119">
        <f t="shared" si="82"/>
        <v>172.39130434782612</v>
      </c>
      <c r="AV51" s="117">
        <f t="shared" ref="AV51:BF51" si="83">IF(AV33="","",AV33-$AV33)</f>
        <v>0</v>
      </c>
      <c r="AW51" s="118">
        <f t="shared" si="83"/>
        <v>15.678707109690663</v>
      </c>
      <c r="AX51" s="118">
        <f t="shared" si="83"/>
        <v>32.734597951989258</v>
      </c>
      <c r="AY51" s="118">
        <f t="shared" si="83"/>
        <v>51.357461097820647</v>
      </c>
      <c r="AZ51" s="118">
        <f t="shared" si="83"/>
        <v>71.773636991028354</v>
      </c>
      <c r="BA51" s="118">
        <f t="shared" si="83"/>
        <v>94.255262585494393</v>
      </c>
      <c r="BB51" s="118">
        <f t="shared" si="83"/>
        <v>119.13247123510854</v>
      </c>
      <c r="BC51" s="118">
        <f t="shared" si="83"/>
        <v>146.80971202710344</v>
      </c>
      <c r="BD51" s="118">
        <f t="shared" si="83"/>
        <v>177.7879081429142</v>
      </c>
      <c r="BE51" s="118">
        <f t="shared" si="83"/>
        <v>212.6950462051206</v>
      </c>
      <c r="BF51" s="119">
        <f t="shared" si="83"/>
        <v>227.3291925465839</v>
      </c>
    </row>
    <row r="52" spans="1:59">
      <c r="A52" s="49"/>
      <c r="B52" s="50" t="str">
        <f t="shared" si="78"/>
        <v>6,000 teu</v>
      </c>
      <c r="C52" s="50"/>
      <c r="D52" s="114">
        <f t="shared" ref="D52:N52" si="84">IF(D34="","",D34-$D34)</f>
        <v>0</v>
      </c>
      <c r="E52" s="115">
        <f t="shared" si="84"/>
        <v>1.5288421960446072</v>
      </c>
      <c r="F52" s="115">
        <f t="shared" si="84"/>
        <v>3.1901840490797539</v>
      </c>
      <c r="G52" s="115">
        <f t="shared" si="84"/>
        <v>5.0020307389752219</v>
      </c>
      <c r="H52" s="115">
        <f t="shared" si="84"/>
        <v>6.9858044870359635</v>
      </c>
      <c r="I52" s="115">
        <f t="shared" si="84"/>
        <v>9.1671955433326318</v>
      </c>
      <c r="J52" s="115">
        <f t="shared" si="84"/>
        <v>11.577280823273306</v>
      </c>
      <c r="K52" s="115">
        <f t="shared" si="84"/>
        <v>14.254013836313803</v>
      </c>
      <c r="L52" s="115">
        <f t="shared" si="84"/>
        <v>17.244238103133817</v>
      </c>
      <c r="M52" s="115">
        <f t="shared" si="84"/>
        <v>20.606451991663498</v>
      </c>
      <c r="N52" s="116">
        <f t="shared" si="84"/>
        <v>23.190184049079754</v>
      </c>
      <c r="O52" s="114">
        <f t="shared" ref="O52:Y52" si="85">IF(O34="","",O34-$O34)</f>
        <v>0</v>
      </c>
      <c r="P52" s="115">
        <f t="shared" si="85"/>
        <v>5.6057547188302408</v>
      </c>
      <c r="Q52" s="115">
        <f t="shared" si="85"/>
        <v>11.697341513292429</v>
      </c>
      <c r="R52" s="115">
        <f t="shared" si="85"/>
        <v>18.340779376242494</v>
      </c>
      <c r="S52" s="115">
        <f t="shared" si="85"/>
        <v>25.614616452465185</v>
      </c>
      <c r="T52" s="115">
        <f t="shared" si="85"/>
        <v>33.61305032555299</v>
      </c>
      <c r="U52" s="115">
        <f t="shared" si="85"/>
        <v>42.450029685335466</v>
      </c>
      <c r="V52" s="115">
        <f t="shared" si="85"/>
        <v>52.2647173998173</v>
      </c>
      <c r="W52" s="115">
        <f t="shared" si="85"/>
        <v>63.228873044824013</v>
      </c>
      <c r="X52" s="115">
        <f t="shared" si="85"/>
        <v>75.556990636099499</v>
      </c>
      <c r="Y52" s="116">
        <f t="shared" si="85"/>
        <v>85.030674846625772</v>
      </c>
      <c r="Z52" s="114">
        <f t="shared" ref="Z52:AJ52" si="86">IF(Z34="","",Z34-$Z34)</f>
        <v>0</v>
      </c>
      <c r="AA52" s="115">
        <f t="shared" si="86"/>
        <v>9.6826672416158601</v>
      </c>
      <c r="AB52" s="115">
        <f t="shared" si="86"/>
        <v>20.204498977505125</v>
      </c>
      <c r="AC52" s="115">
        <f t="shared" si="86"/>
        <v>31.679528013509781</v>
      </c>
      <c r="AD52" s="115">
        <f t="shared" si="86"/>
        <v>44.243428417894421</v>
      </c>
      <c r="AE52" s="115">
        <f t="shared" si="86"/>
        <v>58.058905107773313</v>
      </c>
      <c r="AF52" s="115">
        <f t="shared" si="86"/>
        <v>73.322778547397633</v>
      </c>
      <c r="AG52" s="115">
        <f t="shared" si="86"/>
        <v>90.275420963320784</v>
      </c>
      <c r="AH52" s="115">
        <f t="shared" si="86"/>
        <v>109.2135079865142</v>
      </c>
      <c r="AI52" s="115">
        <f t="shared" si="86"/>
        <v>130.50752928053552</v>
      </c>
      <c r="AJ52" s="116">
        <f t="shared" si="86"/>
        <v>146.87116564417178</v>
      </c>
      <c r="AK52" s="114">
        <f t="shared" ref="AK52:AU52" si="87">IF(AK34="","",AK34-$AK34)</f>
        <v>0</v>
      </c>
      <c r="AL52" s="115">
        <f t="shared" si="87"/>
        <v>13.759579764401508</v>
      </c>
      <c r="AM52" s="115">
        <f t="shared" si="87"/>
        <v>28.711656441717821</v>
      </c>
      <c r="AN52" s="115">
        <f t="shared" si="87"/>
        <v>45.018276650777068</v>
      </c>
      <c r="AO52" s="115">
        <f t="shared" si="87"/>
        <v>62.872240383323685</v>
      </c>
      <c r="AP52" s="115">
        <f t="shared" si="87"/>
        <v>82.504759889993693</v>
      </c>
      <c r="AQ52" s="115">
        <f t="shared" si="87"/>
        <v>104.19552740945983</v>
      </c>
      <c r="AR52" s="115">
        <f t="shared" si="87"/>
        <v>128.28612452682427</v>
      </c>
      <c r="AS52" s="115">
        <f t="shared" si="87"/>
        <v>155.19814292820439</v>
      </c>
      <c r="AT52" s="115">
        <f t="shared" si="87"/>
        <v>185.45806792497154</v>
      </c>
      <c r="AU52" s="116">
        <f t="shared" si="87"/>
        <v>208.71165644171782</v>
      </c>
      <c r="AV52" s="114">
        <f t="shared" ref="AV52:BF52" si="88">IF(AV34="","",AV34-$AV34)</f>
        <v>0</v>
      </c>
      <c r="AW52" s="115">
        <f t="shared" si="88"/>
        <v>17.836492287187127</v>
      </c>
      <c r="AX52" s="115">
        <f t="shared" si="88"/>
        <v>37.218813905930517</v>
      </c>
      <c r="AY52" s="115">
        <f t="shared" si="88"/>
        <v>58.357025288044326</v>
      </c>
      <c r="AZ52" s="115">
        <f t="shared" si="88"/>
        <v>81.501052348752921</v>
      </c>
      <c r="BA52" s="115">
        <f t="shared" si="88"/>
        <v>106.9506146722141</v>
      </c>
      <c r="BB52" s="115">
        <f t="shared" si="88"/>
        <v>135.068276271522</v>
      </c>
      <c r="BC52" s="115">
        <f t="shared" si="88"/>
        <v>166.29682809032772</v>
      </c>
      <c r="BD52" s="115">
        <f t="shared" si="88"/>
        <v>201.18277786989461</v>
      </c>
      <c r="BE52" s="115">
        <f t="shared" si="88"/>
        <v>240.40860656940754</v>
      </c>
      <c r="BF52" s="116">
        <f t="shared" si="88"/>
        <v>270.55214723926383</v>
      </c>
    </row>
    <row r="53" spans="1:59">
      <c r="A53" s="49"/>
      <c r="B53" s="54" t="str">
        <f t="shared" si="78"/>
        <v>9,000 teu</v>
      </c>
      <c r="C53" s="54"/>
      <c r="D53" s="117">
        <f t="shared" ref="D53:N53" si="89">IF(D35="","",D35-$D35)</f>
        <v>0</v>
      </c>
      <c r="E53" s="118">
        <f t="shared" si="89"/>
        <v>2.0384562613928097</v>
      </c>
      <c r="F53" s="118">
        <f t="shared" si="89"/>
        <v>4.253578732106341</v>
      </c>
      <c r="G53" s="118">
        <f t="shared" si="89"/>
        <v>6.6693743186336363</v>
      </c>
      <c r="H53" s="118">
        <f t="shared" si="89"/>
        <v>9.3144059827146108</v>
      </c>
      <c r="I53" s="118">
        <f t="shared" si="89"/>
        <v>12.222927391110176</v>
      </c>
      <c r="J53" s="118">
        <f t="shared" si="89"/>
        <v>15.436374431031084</v>
      </c>
      <c r="K53" s="118">
        <f t="shared" si="89"/>
        <v>19.005351781751742</v>
      </c>
      <c r="L53" s="118">
        <f t="shared" si="89"/>
        <v>22.992317470845094</v>
      </c>
      <c r="M53" s="118">
        <f t="shared" si="89"/>
        <v>27.475269322217997</v>
      </c>
      <c r="N53" s="119">
        <f t="shared" si="89"/>
        <v>30.920245398773005</v>
      </c>
      <c r="O53" s="117">
        <f t="shared" ref="O53:Y53" si="90">IF(O35="","",O35-$O35)</f>
        <v>0</v>
      </c>
      <c r="P53" s="118">
        <f t="shared" si="90"/>
        <v>6.624982849526674</v>
      </c>
      <c r="Q53" s="118">
        <f t="shared" si="90"/>
        <v>13.824130879345631</v>
      </c>
      <c r="R53" s="118">
        <f t="shared" si="90"/>
        <v>21.675466535559337</v>
      </c>
      <c r="S53" s="118">
        <f t="shared" si="90"/>
        <v>30.271819443822523</v>
      </c>
      <c r="T53" s="118">
        <f t="shared" si="90"/>
        <v>39.724514021108092</v>
      </c>
      <c r="U53" s="118">
        <f t="shared" si="90"/>
        <v>50.168216900851036</v>
      </c>
      <c r="V53" s="118">
        <f t="shared" si="90"/>
        <v>61.767393290693178</v>
      </c>
      <c r="W53" s="118">
        <f t="shared" si="90"/>
        <v>74.725031780246582</v>
      </c>
      <c r="X53" s="118">
        <f t="shared" si="90"/>
        <v>89.294625297208512</v>
      </c>
      <c r="Y53" s="119">
        <f t="shared" si="90"/>
        <v>100.49079754601229</v>
      </c>
      <c r="Z53" s="117">
        <f t="shared" ref="Z53:AJ53" si="91">IF(Z35="","",Z35-$Z35)</f>
        <v>0</v>
      </c>
      <c r="AA53" s="118">
        <f t="shared" si="91"/>
        <v>11.211509437660482</v>
      </c>
      <c r="AB53" s="118">
        <f t="shared" si="91"/>
        <v>23.394683026584858</v>
      </c>
      <c r="AC53" s="118">
        <f t="shared" si="91"/>
        <v>36.681558752484989</v>
      </c>
      <c r="AD53" s="118">
        <f t="shared" si="91"/>
        <v>51.22923290493037</v>
      </c>
      <c r="AE53" s="118">
        <f t="shared" si="91"/>
        <v>67.22610065110598</v>
      </c>
      <c r="AF53" s="118">
        <f t="shared" si="91"/>
        <v>84.900059370670931</v>
      </c>
      <c r="AG53" s="118">
        <f t="shared" si="91"/>
        <v>104.5294347996346</v>
      </c>
      <c r="AH53" s="118">
        <f t="shared" si="91"/>
        <v>126.45774608964803</v>
      </c>
      <c r="AI53" s="118">
        <f t="shared" si="91"/>
        <v>151.113981272199</v>
      </c>
      <c r="AJ53" s="119">
        <f t="shared" si="91"/>
        <v>170.06134969325154</v>
      </c>
      <c r="AK53" s="117">
        <f t="shared" ref="AK53:AU53" si="92">IF(AK35="","",AK35-$AK35)</f>
        <v>0</v>
      </c>
      <c r="AL53" s="118">
        <f t="shared" si="92"/>
        <v>15.798036025794318</v>
      </c>
      <c r="AM53" s="118">
        <f t="shared" si="92"/>
        <v>32.965235173824112</v>
      </c>
      <c r="AN53" s="118">
        <f t="shared" si="92"/>
        <v>51.687650969410697</v>
      </c>
      <c r="AO53" s="118">
        <f t="shared" si="92"/>
        <v>72.186646366038246</v>
      </c>
      <c r="AP53" s="118">
        <f t="shared" si="92"/>
        <v>94.72768728110384</v>
      </c>
      <c r="AQ53" s="118">
        <f t="shared" si="92"/>
        <v>119.63190184049085</v>
      </c>
      <c r="AR53" s="118">
        <f t="shared" si="92"/>
        <v>147.29147630857602</v>
      </c>
      <c r="AS53" s="118">
        <f t="shared" si="92"/>
        <v>178.19046039904941</v>
      </c>
      <c r="AT53" s="118">
        <f t="shared" si="92"/>
        <v>212.93333724718951</v>
      </c>
      <c r="AU53" s="119">
        <f t="shared" si="92"/>
        <v>239.6319018404908</v>
      </c>
      <c r="AV53" s="117">
        <f t="shared" ref="AV53:BF53" si="93">IF(AV35="","",AV35-$AV35)</f>
        <v>0</v>
      </c>
      <c r="AW53" s="118">
        <f t="shared" si="93"/>
        <v>20.384562613928153</v>
      </c>
      <c r="AX53" s="118">
        <f t="shared" si="93"/>
        <v>42.535787321063481</v>
      </c>
      <c r="AY53" s="118">
        <f t="shared" si="93"/>
        <v>66.693743186336405</v>
      </c>
      <c r="AZ53" s="118">
        <f t="shared" si="93"/>
        <v>93.144059827146179</v>
      </c>
      <c r="BA53" s="118">
        <f t="shared" si="93"/>
        <v>122.22927391110181</v>
      </c>
      <c r="BB53" s="118">
        <f t="shared" si="93"/>
        <v>154.36374431031084</v>
      </c>
      <c r="BC53" s="118">
        <f t="shared" si="93"/>
        <v>190.05351781751745</v>
      </c>
      <c r="BD53" s="118">
        <f t="shared" si="93"/>
        <v>229.92317470845092</v>
      </c>
      <c r="BE53" s="118">
        <f t="shared" si="93"/>
        <v>274.75269322218003</v>
      </c>
      <c r="BF53" s="119">
        <f t="shared" si="93"/>
        <v>309.20245398773011</v>
      </c>
    </row>
    <row r="54" spans="1:59">
      <c r="A54" s="49"/>
      <c r="B54" s="50" t="str">
        <f t="shared" si="78"/>
        <v>14,000 teu</v>
      </c>
      <c r="C54" s="50"/>
      <c r="D54" s="114">
        <f t="shared" ref="D54:N54" si="94">IF(D36="","",D36-$D36)</f>
        <v>0</v>
      </c>
      <c r="E54" s="115">
        <f t="shared" si="94"/>
        <v>2.6131178516151081</v>
      </c>
      <c r="F54" s="115">
        <f t="shared" si="94"/>
        <v>5.4557663253315454</v>
      </c>
      <c r="G54" s="115">
        <f t="shared" si="94"/>
        <v>8.5595768496367768</v>
      </c>
      <c r="H54" s="115">
        <f t="shared" si="94"/>
        <v>11.962272831838057</v>
      </c>
      <c r="I54" s="115">
        <f t="shared" si="94"/>
        <v>15.709210430915739</v>
      </c>
      <c r="J54" s="115">
        <f t="shared" si="94"/>
        <v>19.855411872518083</v>
      </c>
      <c r="K54" s="115">
        <f t="shared" si="94"/>
        <v>24.468285337850567</v>
      </c>
      <c r="L54" s="115">
        <f t="shared" si="94"/>
        <v>29.631318023819041</v>
      </c>
      <c r="M54" s="115">
        <f t="shared" si="94"/>
        <v>35.449174367520094</v>
      </c>
      <c r="N54" s="116">
        <f t="shared" si="94"/>
        <v>37.88819875776398</v>
      </c>
      <c r="O54" s="114">
        <f t="shared" ref="O54:Y54" si="95">IF(O36="","",O36-$O36)</f>
        <v>0</v>
      </c>
      <c r="P54" s="115">
        <f t="shared" si="95"/>
        <v>7.8393535548453315</v>
      </c>
      <c r="Q54" s="115">
        <f t="shared" si="95"/>
        <v>16.367298975994629</v>
      </c>
      <c r="R54" s="115">
        <f t="shared" si="95"/>
        <v>25.678730548910323</v>
      </c>
      <c r="S54" s="115">
        <f t="shared" si="95"/>
        <v>35.886818495514177</v>
      </c>
      <c r="T54" s="115">
        <f t="shared" si="95"/>
        <v>47.127631292747196</v>
      </c>
      <c r="U54" s="115">
        <f t="shared" si="95"/>
        <v>59.56623561755427</v>
      </c>
      <c r="V54" s="115">
        <f t="shared" si="95"/>
        <v>73.404856013551722</v>
      </c>
      <c r="W54" s="115">
        <f t="shared" si="95"/>
        <v>88.893954071457102</v>
      </c>
      <c r="X54" s="115">
        <f t="shared" si="95"/>
        <v>106.3475231025603</v>
      </c>
      <c r="Y54" s="116">
        <f t="shared" si="95"/>
        <v>113.66459627329195</v>
      </c>
      <c r="Z54" s="114">
        <f t="shared" ref="Z54:AJ54" si="96">IF(Z36="","",Z36-$Z36)</f>
        <v>0</v>
      </c>
      <c r="AA54" s="115">
        <f t="shared" si="96"/>
        <v>13.06558925807559</v>
      </c>
      <c r="AB54" s="115">
        <f t="shared" si="96"/>
        <v>27.278831626657734</v>
      </c>
      <c r="AC54" s="115">
        <f t="shared" si="96"/>
        <v>42.797884248183891</v>
      </c>
      <c r="AD54" s="115">
        <f t="shared" si="96"/>
        <v>59.811364159190305</v>
      </c>
      <c r="AE54" s="115">
        <f t="shared" si="96"/>
        <v>78.546052154578717</v>
      </c>
      <c r="AF54" s="115">
        <f t="shared" si="96"/>
        <v>99.277059362590421</v>
      </c>
      <c r="AG54" s="115">
        <f t="shared" si="96"/>
        <v>122.34142668925284</v>
      </c>
      <c r="AH54" s="115">
        <f t="shared" si="96"/>
        <v>148.1565901190952</v>
      </c>
      <c r="AI54" s="115">
        <f t="shared" si="96"/>
        <v>177.24587183760048</v>
      </c>
      <c r="AJ54" s="116">
        <f t="shared" si="96"/>
        <v>189.44099378881992</v>
      </c>
      <c r="AK54" s="114">
        <f t="shared" ref="AK54:AU54" si="97">IF(AK36="","",AK36-$AK36)</f>
        <v>0</v>
      </c>
      <c r="AL54" s="115">
        <f t="shared" si="97"/>
        <v>18.291824961305792</v>
      </c>
      <c r="AM54" s="115">
        <f t="shared" si="97"/>
        <v>38.190364277320839</v>
      </c>
      <c r="AN54" s="115">
        <f t="shared" si="97"/>
        <v>59.917037947457402</v>
      </c>
      <c r="AO54" s="115">
        <f t="shared" si="97"/>
        <v>83.735909822866347</v>
      </c>
      <c r="AP54" s="115">
        <f t="shared" si="97"/>
        <v>109.96447301641012</v>
      </c>
      <c r="AQ54" s="115">
        <f t="shared" si="97"/>
        <v>138.98788310762654</v>
      </c>
      <c r="AR54" s="115">
        <f t="shared" si="97"/>
        <v>171.27799736495399</v>
      </c>
      <c r="AS54" s="115">
        <f t="shared" si="97"/>
        <v>207.41922616673332</v>
      </c>
      <c r="AT54" s="115">
        <f t="shared" si="97"/>
        <v>248.14422057264062</v>
      </c>
      <c r="AU54" s="116">
        <f t="shared" si="97"/>
        <v>265.21739130434787</v>
      </c>
      <c r="AV54" s="114">
        <f t="shared" ref="AV54:BF54" si="98">IF(AV36="","",AV36-$AV36)</f>
        <v>0</v>
      </c>
      <c r="AW54" s="115">
        <f t="shared" si="98"/>
        <v>23.518060664535938</v>
      </c>
      <c r="AX54" s="115">
        <f t="shared" si="98"/>
        <v>49.101896927983944</v>
      </c>
      <c r="AY54" s="115">
        <f t="shared" si="98"/>
        <v>77.036191646730913</v>
      </c>
      <c r="AZ54" s="115">
        <f t="shared" si="98"/>
        <v>107.66045548654245</v>
      </c>
      <c r="BA54" s="115">
        <f t="shared" si="98"/>
        <v>141.38289387824159</v>
      </c>
      <c r="BB54" s="115">
        <f t="shared" si="98"/>
        <v>178.69870685266278</v>
      </c>
      <c r="BC54" s="115">
        <f t="shared" si="98"/>
        <v>220.21456804065508</v>
      </c>
      <c r="BD54" s="115">
        <f t="shared" si="98"/>
        <v>266.68186221437134</v>
      </c>
      <c r="BE54" s="115">
        <f t="shared" si="98"/>
        <v>319.04256930768088</v>
      </c>
      <c r="BF54" s="116">
        <f t="shared" si="98"/>
        <v>340.99378881987582</v>
      </c>
    </row>
    <row r="55" spans="1:59" s="18" customFormat="1">
      <c r="A55" s="189"/>
      <c r="B55" s="120" t="str">
        <f t="shared" si="78"/>
        <v>17,000 teu</v>
      </c>
      <c r="C55" s="120"/>
      <c r="D55" s="121">
        <f t="shared" ref="D55:N55" si="99">IF(D37="","",D37-$D37)</f>
        <v>0</v>
      </c>
      <c r="E55" s="122">
        <f t="shared" si="99"/>
        <v>2.8350028350028253</v>
      </c>
      <c r="F55" s="122">
        <f t="shared" si="99"/>
        <v>5.8754406580493566</v>
      </c>
      <c r="G55" s="122">
        <f t="shared" si="99"/>
        <v>9.1444828286933557</v>
      </c>
      <c r="H55" s="122">
        <f t="shared" si="99"/>
        <v>12.668918918918919</v>
      </c>
      <c r="I55" s="122">
        <f t="shared" si="99"/>
        <v>16.479894528675018</v>
      </c>
      <c r="J55" s="122">
        <f t="shared" si="99"/>
        <v>20.613834173156206</v>
      </c>
      <c r="K55" s="122">
        <f t="shared" si="99"/>
        <v>25.113609184405632</v>
      </c>
      <c r="L55" s="122">
        <f t="shared" si="99"/>
        <v>30.030030030030019</v>
      </c>
      <c r="M55" s="122">
        <f t="shared" si="99"/>
        <v>35.423773287850949</v>
      </c>
      <c r="N55" s="123">
        <f t="shared" si="99"/>
        <v>38.918918918918919</v>
      </c>
      <c r="O55" s="121">
        <f t="shared" ref="O55:Y55" si="100">IF(O37="","",O37-$O37)</f>
        <v>0</v>
      </c>
      <c r="P55" s="122">
        <f t="shared" si="100"/>
        <v>10.985635985636009</v>
      </c>
      <c r="Q55" s="122">
        <f t="shared" si="100"/>
        <v>22.767332549941273</v>
      </c>
      <c r="R55" s="122">
        <f t="shared" si="100"/>
        <v>35.434870961186732</v>
      </c>
      <c r="S55" s="122">
        <f t="shared" si="100"/>
        <v>49.092060810810835</v>
      </c>
      <c r="T55" s="122">
        <f t="shared" si="100"/>
        <v>63.859591298615669</v>
      </c>
      <c r="U55" s="122">
        <f t="shared" si="100"/>
        <v>79.878607420980302</v>
      </c>
      <c r="V55" s="122">
        <f t="shared" si="100"/>
        <v>97.315235589571898</v>
      </c>
      <c r="W55" s="122">
        <f t="shared" si="100"/>
        <v>116.36636636636638</v>
      </c>
      <c r="X55" s="122">
        <f t="shared" si="100"/>
        <v>137.26712149042248</v>
      </c>
      <c r="Y55" s="123">
        <f t="shared" si="100"/>
        <v>150.81081081081084</v>
      </c>
      <c r="Z55" s="121">
        <f t="shared" ref="Z55:AJ55" si="101">IF(Z37="","",Z37-$Z37)</f>
        <v>0</v>
      </c>
      <c r="AA55" s="122">
        <f t="shared" si="101"/>
        <v>19.136269136269107</v>
      </c>
      <c r="AB55" s="122">
        <f t="shared" si="101"/>
        <v>39.659224441833089</v>
      </c>
      <c r="AC55" s="122">
        <f t="shared" si="101"/>
        <v>61.725259093680165</v>
      </c>
      <c r="AD55" s="122">
        <f t="shared" si="101"/>
        <v>85.515202702702709</v>
      </c>
      <c r="AE55" s="122">
        <f t="shared" si="101"/>
        <v>111.23928806855633</v>
      </c>
      <c r="AF55" s="122">
        <f t="shared" si="101"/>
        <v>139.14338066880441</v>
      </c>
      <c r="AG55" s="122">
        <f t="shared" si="101"/>
        <v>169.51686199473806</v>
      </c>
      <c r="AH55" s="122">
        <f t="shared" si="101"/>
        <v>202.70270270270271</v>
      </c>
      <c r="AI55" s="122">
        <f t="shared" si="101"/>
        <v>239.11046969299389</v>
      </c>
      <c r="AJ55" s="123">
        <f t="shared" si="101"/>
        <v>262.70270270270271</v>
      </c>
      <c r="AK55" s="121">
        <f t="shared" ref="AK55:AU55" si="102">IF(AK37="","",AK37-$AK37)</f>
        <v>0</v>
      </c>
      <c r="AL55" s="122">
        <f t="shared" si="102"/>
        <v>27.286902286902205</v>
      </c>
      <c r="AM55" s="122">
        <f t="shared" si="102"/>
        <v>56.551116333724963</v>
      </c>
      <c r="AN55" s="122">
        <f t="shared" si="102"/>
        <v>88.015647226173428</v>
      </c>
      <c r="AO55" s="122">
        <f t="shared" si="102"/>
        <v>121.93834459459458</v>
      </c>
      <c r="AP55" s="122">
        <f t="shared" si="102"/>
        <v>158.618984838497</v>
      </c>
      <c r="AQ55" s="122">
        <f t="shared" si="102"/>
        <v>198.40815391662841</v>
      </c>
      <c r="AR55" s="122">
        <f t="shared" si="102"/>
        <v>241.71848839990423</v>
      </c>
      <c r="AS55" s="122">
        <f t="shared" si="102"/>
        <v>289.03903903903893</v>
      </c>
      <c r="AT55" s="122">
        <f t="shared" si="102"/>
        <v>340.95381789556541</v>
      </c>
      <c r="AU55" s="123">
        <f t="shared" si="102"/>
        <v>374.59459459459458</v>
      </c>
      <c r="AV55" s="121">
        <f t="shared" ref="AV55:BF55" si="103">IF(AV37="","",AV37-$AV37)</f>
        <v>0</v>
      </c>
      <c r="AW55" s="122">
        <f t="shared" si="103"/>
        <v>35.43753543753553</v>
      </c>
      <c r="AX55" s="122">
        <f t="shared" si="103"/>
        <v>73.443008225616836</v>
      </c>
      <c r="AY55" s="122">
        <f t="shared" si="103"/>
        <v>114.30603535866692</v>
      </c>
      <c r="AZ55" s="122">
        <f t="shared" si="103"/>
        <v>158.36148648648657</v>
      </c>
      <c r="BA55" s="122">
        <f t="shared" si="103"/>
        <v>205.99868160843778</v>
      </c>
      <c r="BB55" s="122">
        <f t="shared" si="103"/>
        <v>257.67292716445252</v>
      </c>
      <c r="BC55" s="122">
        <f t="shared" si="103"/>
        <v>313.92011480507051</v>
      </c>
      <c r="BD55" s="122">
        <f t="shared" si="103"/>
        <v>375.37537537537526</v>
      </c>
      <c r="BE55" s="122">
        <f t="shared" si="103"/>
        <v>442.79716609813693</v>
      </c>
      <c r="BF55" s="123">
        <f t="shared" si="103"/>
        <v>486.48648648648657</v>
      </c>
    </row>
    <row r="56" spans="1:59">
      <c r="A56" s="58" t="str">
        <f>A$20</f>
        <v>Bulk</v>
      </c>
      <c r="B56" s="59" t="str">
        <f t="shared" si="78"/>
        <v>Handymax</v>
      </c>
      <c r="C56" s="59"/>
      <c r="D56" s="124">
        <f t="shared" ref="D56:N56" si="104">IF(D38="","",D38-$D38)</f>
        <v>0</v>
      </c>
      <c r="E56" s="125">
        <f t="shared" si="104"/>
        <v>0.78765424895708236</v>
      </c>
      <c r="F56" s="125">
        <f t="shared" si="104"/>
        <v>1.6000948204337959</v>
      </c>
      <c r="G56" s="125">
        <f t="shared" si="104"/>
        <v>2.4385104013005332</v>
      </c>
      <c r="H56" s="125">
        <f t="shared" si="104"/>
        <v>3.3041669216178065</v>
      </c>
      <c r="I56" s="125">
        <f t="shared" si="104"/>
        <v>4.1984139325143701</v>
      </c>
      <c r="J56" s="125">
        <f t="shared" si="104"/>
        <v>5.122691626612685</v>
      </c>
      <c r="K56" s="125">
        <f t="shared" si="104"/>
        <v>6.0785385778149248</v>
      </c>
      <c r="L56" s="125">
        <f t="shared" si="104"/>
        <v>7.067600287939257</v>
      </c>
      <c r="M56" s="125">
        <f t="shared" si="104"/>
        <v>8.0916386400719063</v>
      </c>
      <c r="N56" s="126">
        <f t="shared" si="104"/>
        <v>9.1525423728813351</v>
      </c>
      <c r="O56" s="124">
        <f t="shared" ref="O56:Y56" si="105">IF(O38="","",O38-$O38)</f>
        <v>0</v>
      </c>
      <c r="P56" s="125">
        <f t="shared" si="105"/>
        <v>3.5444441203068777</v>
      </c>
      <c r="Q56" s="125">
        <f t="shared" si="105"/>
        <v>7.2004266919521172</v>
      </c>
      <c r="R56" s="125">
        <f t="shared" si="105"/>
        <v>10.973296805852414</v>
      </c>
      <c r="S56" s="125">
        <f t="shared" si="105"/>
        <v>14.868751147280165</v>
      </c>
      <c r="T56" s="125">
        <f t="shared" si="105"/>
        <v>18.892862696314694</v>
      </c>
      <c r="U56" s="125">
        <f t="shared" si="105"/>
        <v>23.0521123197571</v>
      </c>
      <c r="V56" s="125">
        <f t="shared" si="105"/>
        <v>27.353423600167218</v>
      </c>
      <c r="W56" s="125">
        <f t="shared" si="105"/>
        <v>31.804201295726671</v>
      </c>
      <c r="X56" s="125">
        <f t="shared" si="105"/>
        <v>36.412373880323571</v>
      </c>
      <c r="Y56" s="126">
        <f t="shared" si="105"/>
        <v>41.186440677966004</v>
      </c>
      <c r="Z56" s="124">
        <f t="shared" ref="Z56:AJ56" si="106">IF(Z38="","",Z38-$Z38)</f>
        <v>0</v>
      </c>
      <c r="AA56" s="125">
        <f t="shared" si="106"/>
        <v>6.3012339916566589</v>
      </c>
      <c r="AB56" s="125">
        <f t="shared" si="106"/>
        <v>12.800758563470367</v>
      </c>
      <c r="AC56" s="125">
        <f t="shared" si="106"/>
        <v>19.508083210404266</v>
      </c>
      <c r="AD56" s="125">
        <f t="shared" si="106"/>
        <v>26.433335372942452</v>
      </c>
      <c r="AE56" s="125">
        <f t="shared" si="106"/>
        <v>33.587311460114961</v>
      </c>
      <c r="AF56" s="125">
        <f t="shared" si="106"/>
        <v>40.98153301290148</v>
      </c>
      <c r="AG56" s="125">
        <f t="shared" si="106"/>
        <v>48.628308622519398</v>
      </c>
      <c r="AH56" s="125">
        <f t="shared" si="106"/>
        <v>56.540802303514056</v>
      </c>
      <c r="AI56" s="125">
        <f t="shared" si="106"/>
        <v>64.73310912057525</v>
      </c>
      <c r="AJ56" s="126">
        <f t="shared" si="106"/>
        <v>73.220338983050681</v>
      </c>
      <c r="AK56" s="124">
        <f t="shared" ref="AK56:AU56" si="107">IF(AK38="","",AK38-$AK38)</f>
        <v>0</v>
      </c>
      <c r="AL56" s="125">
        <f t="shared" si="107"/>
        <v>9.0580238630064969</v>
      </c>
      <c r="AM56" s="125">
        <f t="shared" si="107"/>
        <v>18.40109043498876</v>
      </c>
      <c r="AN56" s="125">
        <f t="shared" si="107"/>
        <v>28.042869614956203</v>
      </c>
      <c r="AO56" s="125">
        <f t="shared" si="107"/>
        <v>37.997919598604881</v>
      </c>
      <c r="AP56" s="125">
        <f t="shared" si="107"/>
        <v>48.281760223915285</v>
      </c>
      <c r="AQ56" s="125">
        <f t="shared" si="107"/>
        <v>58.910953706045916</v>
      </c>
      <c r="AR56" s="125">
        <f t="shared" si="107"/>
        <v>69.903193644871749</v>
      </c>
      <c r="AS56" s="125">
        <f t="shared" si="107"/>
        <v>81.277403311301441</v>
      </c>
      <c r="AT56" s="125">
        <f t="shared" si="107"/>
        <v>93.053844360826929</v>
      </c>
      <c r="AU56" s="126">
        <f t="shared" si="107"/>
        <v>105.25423728813541</v>
      </c>
      <c r="AV56" s="124">
        <f t="shared" ref="AV56:BF56" si="108">IF(AV38="","",AV38-$AV38)</f>
        <v>0</v>
      </c>
      <c r="AW56" s="125">
        <f t="shared" si="108"/>
        <v>11.814813734356335</v>
      </c>
      <c r="AX56" s="125">
        <f t="shared" si="108"/>
        <v>24.001422306507038</v>
      </c>
      <c r="AY56" s="125">
        <f t="shared" si="108"/>
        <v>36.577656019508026</v>
      </c>
      <c r="AZ56" s="125">
        <f t="shared" si="108"/>
        <v>49.562503824267196</v>
      </c>
      <c r="BA56" s="125">
        <f t="shared" si="108"/>
        <v>62.976208987715722</v>
      </c>
      <c r="BB56" s="125">
        <f t="shared" si="108"/>
        <v>76.840374399190409</v>
      </c>
      <c r="BC56" s="125">
        <f t="shared" si="108"/>
        <v>91.178078667223986</v>
      </c>
      <c r="BD56" s="125">
        <f t="shared" si="108"/>
        <v>106.01400431908894</v>
      </c>
      <c r="BE56" s="125">
        <f t="shared" si="108"/>
        <v>121.37457960107872</v>
      </c>
      <c r="BF56" s="126">
        <f t="shared" si="108"/>
        <v>137.28813559322009</v>
      </c>
    </row>
    <row r="57" spans="1:59">
      <c r="A57" s="49"/>
      <c r="B57" s="50" t="str">
        <f t="shared" si="78"/>
        <v>Panamax</v>
      </c>
      <c r="C57" s="50"/>
      <c r="D57" s="114">
        <f t="shared" ref="D57:N57" si="109">IF(D39="","",D39-$D39)</f>
        <v>0</v>
      </c>
      <c r="E57" s="115">
        <f t="shared" si="109"/>
        <v>0.78765424895708236</v>
      </c>
      <c r="F57" s="115">
        <f t="shared" si="109"/>
        <v>1.6000948204337959</v>
      </c>
      <c r="G57" s="115">
        <f t="shared" si="109"/>
        <v>2.4385104013005332</v>
      </c>
      <c r="H57" s="115">
        <f t="shared" si="109"/>
        <v>3.3041669216178065</v>
      </c>
      <c r="I57" s="115">
        <f t="shared" si="109"/>
        <v>4.1984139325143701</v>
      </c>
      <c r="J57" s="115">
        <f t="shared" si="109"/>
        <v>5.122691626612685</v>
      </c>
      <c r="K57" s="115">
        <f t="shared" si="109"/>
        <v>6.0785385778149248</v>
      </c>
      <c r="L57" s="115">
        <f t="shared" si="109"/>
        <v>7.067600287939257</v>
      </c>
      <c r="M57" s="115">
        <f t="shared" si="109"/>
        <v>8.0916386400719063</v>
      </c>
      <c r="N57" s="116">
        <f t="shared" si="109"/>
        <v>9.1525423728813351</v>
      </c>
      <c r="O57" s="114">
        <f t="shared" ref="O57:Y57" si="110">IF(O39="","",O39-$O39)</f>
        <v>0</v>
      </c>
      <c r="P57" s="115">
        <f t="shared" si="110"/>
        <v>4.5290119315032484</v>
      </c>
      <c r="Q57" s="115">
        <f t="shared" si="110"/>
        <v>9.2005452174943798</v>
      </c>
      <c r="R57" s="115">
        <f t="shared" si="110"/>
        <v>14.021434807478101</v>
      </c>
      <c r="S57" s="115">
        <f t="shared" si="110"/>
        <v>18.99895979930244</v>
      </c>
      <c r="T57" s="115">
        <f t="shared" si="110"/>
        <v>24.140880111957642</v>
      </c>
      <c r="U57" s="115">
        <f t="shared" si="110"/>
        <v>29.455476853022958</v>
      </c>
      <c r="V57" s="115">
        <f t="shared" si="110"/>
        <v>34.951596822435874</v>
      </c>
      <c r="W57" s="115">
        <f t="shared" si="110"/>
        <v>40.638701655650721</v>
      </c>
      <c r="X57" s="115">
        <f t="shared" si="110"/>
        <v>46.526922180413465</v>
      </c>
      <c r="Y57" s="116">
        <f t="shared" si="110"/>
        <v>52.627118644067707</v>
      </c>
      <c r="Z57" s="114">
        <f t="shared" ref="Z57:AJ57" si="111">IF(Z39="","",Z39-$Z39)</f>
        <v>0</v>
      </c>
      <c r="AA57" s="115">
        <f t="shared" si="111"/>
        <v>8.2703696140494003</v>
      </c>
      <c r="AB57" s="115">
        <f t="shared" si="111"/>
        <v>16.800995614554949</v>
      </c>
      <c r="AC57" s="115">
        <f t="shared" si="111"/>
        <v>25.604359213655584</v>
      </c>
      <c r="AD57" s="115">
        <f t="shared" si="111"/>
        <v>34.69375267698706</v>
      </c>
      <c r="AE57" s="115">
        <f t="shared" si="111"/>
        <v>44.083346291400971</v>
      </c>
      <c r="AF57" s="115">
        <f t="shared" si="111"/>
        <v>53.788262079433252</v>
      </c>
      <c r="AG57" s="115">
        <f t="shared" si="111"/>
        <v>63.82465506705671</v>
      </c>
      <c r="AH57" s="115">
        <f t="shared" si="111"/>
        <v>74.209803023362156</v>
      </c>
      <c r="AI57" s="115">
        <f t="shared" si="111"/>
        <v>84.962205720755037</v>
      </c>
      <c r="AJ57" s="116">
        <f t="shared" si="111"/>
        <v>96.101694915254029</v>
      </c>
      <c r="AK57" s="114">
        <f t="shared" ref="AK57:AU57" si="112">IF(AK39="","",AK39-$AK39)</f>
        <v>0</v>
      </c>
      <c r="AL57" s="115">
        <f t="shared" si="112"/>
        <v>12.011727296595609</v>
      </c>
      <c r="AM57" s="115">
        <f t="shared" si="112"/>
        <v>24.401446011615462</v>
      </c>
      <c r="AN57" s="115">
        <f t="shared" si="112"/>
        <v>37.187283619833124</v>
      </c>
      <c r="AO57" s="115">
        <f t="shared" si="112"/>
        <v>50.388545554671623</v>
      </c>
      <c r="AP57" s="115">
        <f t="shared" si="112"/>
        <v>64.025812470844244</v>
      </c>
      <c r="AQ57" s="115">
        <f t="shared" si="112"/>
        <v>78.12104730584349</v>
      </c>
      <c r="AR57" s="115">
        <f t="shared" si="112"/>
        <v>92.697713311677717</v>
      </c>
      <c r="AS57" s="115">
        <f t="shared" si="112"/>
        <v>107.7809043910737</v>
      </c>
      <c r="AT57" s="115">
        <f t="shared" si="112"/>
        <v>123.39748926109667</v>
      </c>
      <c r="AU57" s="116">
        <f t="shared" si="112"/>
        <v>139.57627118644041</v>
      </c>
      <c r="AV57" s="114">
        <f t="shared" ref="AV57:BF57" si="113">IF(AV39="","",AV39-$AV39)</f>
        <v>0</v>
      </c>
      <c r="AW57" s="115">
        <f t="shared" si="113"/>
        <v>15.75308497914159</v>
      </c>
      <c r="AX57" s="115">
        <f t="shared" si="113"/>
        <v>32.001896408675861</v>
      </c>
      <c r="AY57" s="115">
        <f t="shared" si="113"/>
        <v>48.770208026010664</v>
      </c>
      <c r="AZ57" s="115">
        <f t="shared" si="113"/>
        <v>66.0833384323563</v>
      </c>
      <c r="BA57" s="115">
        <f t="shared" si="113"/>
        <v>83.968278650287516</v>
      </c>
      <c r="BB57" s="115">
        <f t="shared" si="113"/>
        <v>102.45383253225384</v>
      </c>
      <c r="BC57" s="115">
        <f t="shared" si="113"/>
        <v>121.57077155629861</v>
      </c>
      <c r="BD57" s="115">
        <f t="shared" si="113"/>
        <v>141.35200575878514</v>
      </c>
      <c r="BE57" s="115">
        <f t="shared" si="113"/>
        <v>161.83277280143818</v>
      </c>
      <c r="BF57" s="116">
        <f t="shared" si="113"/>
        <v>183.05084745762667</v>
      </c>
    </row>
    <row r="58" spans="1:59">
      <c r="A58" s="49"/>
      <c r="B58" s="54" t="str">
        <f t="shared" si="78"/>
        <v>Capesize</v>
      </c>
      <c r="C58" s="54"/>
      <c r="D58" s="117">
        <f t="shared" ref="D58:N58" si="114">IF(D40="","",D40-$D40)</f>
        <v>0</v>
      </c>
      <c r="E58" s="118">
        <f t="shared" si="114"/>
        <v>0.8012820512820511</v>
      </c>
      <c r="F58" s="118">
        <f t="shared" si="114"/>
        <v>1.628001628001627</v>
      </c>
      <c r="G58" s="118">
        <f t="shared" si="114"/>
        <v>2.4813895781637711</v>
      </c>
      <c r="H58" s="118">
        <f t="shared" si="114"/>
        <v>3.3627574611181146</v>
      </c>
      <c r="I58" s="118">
        <f t="shared" si="114"/>
        <v>4.2735042735042654</v>
      </c>
      <c r="J58" s="118">
        <f t="shared" si="114"/>
        <v>5.2151238591916496</v>
      </c>
      <c r="K58" s="118">
        <f t="shared" si="114"/>
        <v>6.1892130857647984</v>
      </c>
      <c r="L58" s="118">
        <f t="shared" si="114"/>
        <v>7.1974808816913978</v>
      </c>
      <c r="M58" s="118">
        <f t="shared" si="114"/>
        <v>8.2417582417582267</v>
      </c>
      <c r="N58" s="119">
        <f t="shared" si="114"/>
        <v>8.7179487179487154</v>
      </c>
      <c r="O58" s="117">
        <f t="shared" ref="O58:Y58" si="115">IF(O40="","",O40-$O40)</f>
        <v>0</v>
      </c>
      <c r="P58" s="118">
        <f t="shared" si="115"/>
        <v>5.2751068376068133</v>
      </c>
      <c r="Q58" s="118">
        <f t="shared" si="115"/>
        <v>10.717677384344029</v>
      </c>
      <c r="R58" s="118">
        <f t="shared" si="115"/>
        <v>16.335814722911437</v>
      </c>
      <c r="S58" s="118">
        <f t="shared" si="115"/>
        <v>22.138153285694216</v>
      </c>
      <c r="T58" s="118">
        <f t="shared" si="115"/>
        <v>28.133903133903061</v>
      </c>
      <c r="U58" s="118">
        <f t="shared" si="115"/>
        <v>34.332898739678342</v>
      </c>
      <c r="V58" s="118">
        <f t="shared" si="115"/>
        <v>40.745652814618268</v>
      </c>
      <c r="W58" s="118">
        <f t="shared" si="115"/>
        <v>47.383415804468314</v>
      </c>
      <c r="X58" s="118">
        <f t="shared" si="115"/>
        <v>54.258241758241638</v>
      </c>
      <c r="Y58" s="119">
        <f t="shared" si="115"/>
        <v>57.393162393162356</v>
      </c>
      <c r="Z58" s="117">
        <f t="shared" ref="Z58:AJ58" si="116">IF(Z40="","",Z40-$Z40)</f>
        <v>0</v>
      </c>
      <c r="AA58" s="118">
        <f t="shared" si="116"/>
        <v>9.7489316239315258</v>
      </c>
      <c r="AB58" s="118">
        <f t="shared" si="116"/>
        <v>19.807353140686359</v>
      </c>
      <c r="AC58" s="118">
        <f t="shared" si="116"/>
        <v>30.190239867659102</v>
      </c>
      <c r="AD58" s="118">
        <f t="shared" si="116"/>
        <v>40.91354911027031</v>
      </c>
      <c r="AE58" s="118">
        <f t="shared" si="116"/>
        <v>51.99430199430185</v>
      </c>
      <c r="AF58" s="118">
        <f t="shared" si="116"/>
        <v>63.450673620165048</v>
      </c>
      <c r="AG58" s="118">
        <f t="shared" si="116"/>
        <v>75.302092543471645</v>
      </c>
      <c r="AH58" s="118">
        <f t="shared" si="116"/>
        <v>87.569350727245251</v>
      </c>
      <c r="AI58" s="118">
        <f t="shared" si="116"/>
        <v>100.27472527472503</v>
      </c>
      <c r="AJ58" s="119">
        <f t="shared" si="116"/>
        <v>106.06837606837598</v>
      </c>
      <c r="AK58" s="117">
        <f t="shared" ref="AK58:AU58" si="117">IF(AK40="","",AK40-$AK40)</f>
        <v>0</v>
      </c>
      <c r="AL58" s="118">
        <f t="shared" si="117"/>
        <v>14.222756410256466</v>
      </c>
      <c r="AM58" s="118">
        <f t="shared" si="117"/>
        <v>28.897028897028918</v>
      </c>
      <c r="AN58" s="118">
        <f t="shared" si="117"/>
        <v>44.044665012406881</v>
      </c>
      <c r="AO58" s="118">
        <f t="shared" si="117"/>
        <v>59.688944934846518</v>
      </c>
      <c r="AP58" s="118">
        <f t="shared" si="117"/>
        <v>75.854700854700809</v>
      </c>
      <c r="AQ58" s="118">
        <f t="shared" si="117"/>
        <v>92.568448500651812</v>
      </c>
      <c r="AR58" s="118">
        <f t="shared" si="117"/>
        <v>109.85853227232519</v>
      </c>
      <c r="AS58" s="118">
        <f t="shared" si="117"/>
        <v>127.7552856500223</v>
      </c>
      <c r="AT58" s="118">
        <f t="shared" si="117"/>
        <v>146.29120879120853</v>
      </c>
      <c r="AU58" s="119">
        <f t="shared" si="117"/>
        <v>154.74358974358972</v>
      </c>
      <c r="AV58" s="117">
        <f t="shared" ref="AV58:BF58" si="118">IF(AV40="","",AV40-$AV40)</f>
        <v>0</v>
      </c>
      <c r="AW58" s="118">
        <f t="shared" si="118"/>
        <v>18.696581196581064</v>
      </c>
      <c r="AX58" s="118">
        <f t="shared" si="118"/>
        <v>37.986704653371135</v>
      </c>
      <c r="AY58" s="118">
        <f t="shared" si="118"/>
        <v>57.899090157154433</v>
      </c>
      <c r="AZ58" s="118">
        <f t="shared" si="118"/>
        <v>78.464340759422385</v>
      </c>
      <c r="BA58" s="118">
        <f t="shared" si="118"/>
        <v>99.715099715099541</v>
      </c>
      <c r="BB58" s="118">
        <f t="shared" si="118"/>
        <v>121.68622338113823</v>
      </c>
      <c r="BC58" s="118">
        <f t="shared" si="118"/>
        <v>144.41497200117851</v>
      </c>
      <c r="BD58" s="118">
        <f t="shared" si="118"/>
        <v>167.94122057279924</v>
      </c>
      <c r="BE58" s="118">
        <f t="shared" si="118"/>
        <v>192.30769230769192</v>
      </c>
      <c r="BF58" s="119">
        <f t="shared" si="118"/>
        <v>203.41880341880324</v>
      </c>
    </row>
    <row r="59" spans="1:59"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59"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59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59"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59">
      <c r="A63" s="7" t="s">
        <v>89</v>
      </c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</row>
    <row r="64" spans="1:59">
      <c r="A64" s="5"/>
      <c r="B64" s="6"/>
      <c r="C64" s="6"/>
      <c r="D64" s="281" t="s">
        <v>28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3"/>
      <c r="O64" s="281" t="s">
        <v>28</v>
      </c>
      <c r="P64" s="282"/>
      <c r="Q64" s="282"/>
      <c r="R64" s="282"/>
      <c r="S64" s="282"/>
      <c r="T64" s="282"/>
      <c r="U64" s="282"/>
      <c r="V64" s="282"/>
      <c r="W64" s="282"/>
      <c r="X64" s="282"/>
      <c r="Y64" s="283"/>
      <c r="Z64" s="281" t="s">
        <v>28</v>
      </c>
      <c r="AA64" s="282"/>
      <c r="AB64" s="282"/>
      <c r="AC64" s="282"/>
      <c r="AD64" s="282"/>
      <c r="AE64" s="282"/>
      <c r="AF64" s="282"/>
      <c r="AG64" s="282"/>
      <c r="AH64" s="282"/>
      <c r="AI64" s="282"/>
      <c r="AJ64" s="283"/>
      <c r="AK64" s="281" t="s">
        <v>28</v>
      </c>
      <c r="AL64" s="282"/>
      <c r="AM64" s="282"/>
      <c r="AN64" s="282"/>
      <c r="AO64" s="282"/>
      <c r="AP64" s="282"/>
      <c r="AQ64" s="282"/>
      <c r="AR64" s="282"/>
      <c r="AS64" s="282"/>
      <c r="AT64" s="282"/>
      <c r="AU64" s="283"/>
      <c r="AV64" s="281" t="s">
        <v>28</v>
      </c>
      <c r="AW64" s="282"/>
      <c r="AX64" s="282"/>
      <c r="AY64" s="282"/>
      <c r="AZ64" s="282"/>
      <c r="BA64" s="282"/>
      <c r="BB64" s="282"/>
      <c r="BC64" s="282"/>
      <c r="BD64" s="282"/>
      <c r="BE64" s="282"/>
      <c r="BF64" s="283"/>
    </row>
    <row r="65" spans="1:58">
      <c r="A65" s="5" t="s">
        <v>0</v>
      </c>
      <c r="B65" s="6" t="s">
        <v>3</v>
      </c>
      <c r="C65" s="6"/>
      <c r="D65" s="281" t="s">
        <v>16</v>
      </c>
      <c r="E65" s="282"/>
      <c r="F65" s="282"/>
      <c r="G65" s="282"/>
      <c r="H65" s="282"/>
      <c r="I65" s="282"/>
      <c r="J65" s="282"/>
      <c r="K65" s="282"/>
      <c r="L65" s="282"/>
      <c r="M65" s="282"/>
      <c r="N65" s="283"/>
      <c r="O65" s="281" t="s">
        <v>8</v>
      </c>
      <c r="P65" s="282"/>
      <c r="Q65" s="282"/>
      <c r="R65" s="282"/>
      <c r="S65" s="282"/>
      <c r="T65" s="282"/>
      <c r="U65" s="282"/>
      <c r="V65" s="282"/>
      <c r="W65" s="282"/>
      <c r="X65" s="282"/>
      <c r="Y65" s="283"/>
      <c r="Z65" s="281" t="s">
        <v>9</v>
      </c>
      <c r="AA65" s="282"/>
      <c r="AB65" s="282"/>
      <c r="AC65" s="282"/>
      <c r="AD65" s="282"/>
      <c r="AE65" s="282"/>
      <c r="AF65" s="282"/>
      <c r="AG65" s="282"/>
      <c r="AH65" s="282"/>
      <c r="AI65" s="282"/>
      <c r="AJ65" s="283"/>
      <c r="AK65" s="281" t="s">
        <v>10</v>
      </c>
      <c r="AL65" s="282"/>
      <c r="AM65" s="282"/>
      <c r="AN65" s="282"/>
      <c r="AO65" s="282"/>
      <c r="AP65" s="282"/>
      <c r="AQ65" s="282"/>
      <c r="AR65" s="282"/>
      <c r="AS65" s="282"/>
      <c r="AT65" s="282"/>
      <c r="AU65" s="283"/>
      <c r="AV65" s="281" t="s">
        <v>11</v>
      </c>
      <c r="AW65" s="282"/>
      <c r="AX65" s="282"/>
      <c r="AY65" s="282"/>
      <c r="AZ65" s="282"/>
      <c r="BA65" s="282"/>
      <c r="BB65" s="282"/>
      <c r="BC65" s="282"/>
      <c r="BD65" s="282"/>
      <c r="BE65" s="282"/>
      <c r="BF65" s="283"/>
    </row>
    <row r="66" spans="1:58">
      <c r="A66" s="5"/>
      <c r="B66" s="6"/>
      <c r="C66" s="6"/>
      <c r="D66" s="14" t="s">
        <v>18</v>
      </c>
      <c r="E66" s="15" t="s">
        <v>32</v>
      </c>
      <c r="F66" s="15" t="s">
        <v>33</v>
      </c>
      <c r="G66" s="15" t="s">
        <v>34</v>
      </c>
      <c r="H66" s="15" t="s">
        <v>19</v>
      </c>
      <c r="I66" s="15" t="s">
        <v>35</v>
      </c>
      <c r="J66" s="15" t="s">
        <v>20</v>
      </c>
      <c r="K66" s="15" t="s">
        <v>36</v>
      </c>
      <c r="L66" s="15" t="s">
        <v>21</v>
      </c>
      <c r="M66" s="15" t="s">
        <v>38</v>
      </c>
      <c r="N66" s="15" t="s">
        <v>39</v>
      </c>
      <c r="O66" s="14" t="s">
        <v>18</v>
      </c>
      <c r="P66" s="15" t="s">
        <v>32</v>
      </c>
      <c r="Q66" s="15" t="s">
        <v>33</v>
      </c>
      <c r="R66" s="15" t="s">
        <v>34</v>
      </c>
      <c r="S66" s="15" t="s">
        <v>19</v>
      </c>
      <c r="T66" s="15" t="s">
        <v>35</v>
      </c>
      <c r="U66" s="15" t="s">
        <v>20</v>
      </c>
      <c r="V66" s="15" t="s">
        <v>36</v>
      </c>
      <c r="W66" s="15" t="s">
        <v>21</v>
      </c>
      <c r="X66" s="15" t="s">
        <v>38</v>
      </c>
      <c r="Y66" s="15" t="s">
        <v>39</v>
      </c>
      <c r="Z66" s="14" t="s">
        <v>18</v>
      </c>
      <c r="AA66" s="15" t="s">
        <v>32</v>
      </c>
      <c r="AB66" s="15" t="s">
        <v>33</v>
      </c>
      <c r="AC66" s="15" t="s">
        <v>34</v>
      </c>
      <c r="AD66" s="15" t="s">
        <v>19</v>
      </c>
      <c r="AE66" s="15" t="s">
        <v>35</v>
      </c>
      <c r="AF66" s="15" t="s">
        <v>20</v>
      </c>
      <c r="AG66" s="15" t="s">
        <v>36</v>
      </c>
      <c r="AH66" s="15" t="s">
        <v>21</v>
      </c>
      <c r="AI66" s="15" t="s">
        <v>38</v>
      </c>
      <c r="AJ66" s="15" t="s">
        <v>39</v>
      </c>
      <c r="AK66" s="14" t="s">
        <v>18</v>
      </c>
      <c r="AL66" s="15" t="s">
        <v>32</v>
      </c>
      <c r="AM66" s="15" t="s">
        <v>33</v>
      </c>
      <c r="AN66" s="15" t="s">
        <v>34</v>
      </c>
      <c r="AO66" s="15" t="s">
        <v>19</v>
      </c>
      <c r="AP66" s="15" t="s">
        <v>35</v>
      </c>
      <c r="AQ66" s="15" t="s">
        <v>20</v>
      </c>
      <c r="AR66" s="15" t="s">
        <v>36</v>
      </c>
      <c r="AS66" s="15" t="s">
        <v>21</v>
      </c>
      <c r="AT66" s="15" t="s">
        <v>38</v>
      </c>
      <c r="AU66" s="15" t="s">
        <v>39</v>
      </c>
      <c r="AV66" s="14" t="s">
        <v>18</v>
      </c>
      <c r="AW66" s="15" t="s">
        <v>32</v>
      </c>
      <c r="AX66" s="15" t="s">
        <v>33</v>
      </c>
      <c r="AY66" s="15" t="s">
        <v>34</v>
      </c>
      <c r="AZ66" s="15" t="s">
        <v>19</v>
      </c>
      <c r="BA66" s="15" t="s">
        <v>35</v>
      </c>
      <c r="BB66" s="15" t="s">
        <v>20</v>
      </c>
      <c r="BC66" s="15" t="s">
        <v>36</v>
      </c>
      <c r="BD66" s="15" t="s">
        <v>21</v>
      </c>
      <c r="BE66" s="15" t="s">
        <v>38</v>
      </c>
      <c r="BF66" s="15" t="s">
        <v>39</v>
      </c>
    </row>
    <row r="67" spans="1:58">
      <c r="A67" s="5"/>
      <c r="B67" s="6"/>
      <c r="C67" s="6"/>
      <c r="D67" s="14" t="s">
        <v>25</v>
      </c>
      <c r="E67" s="15" t="s">
        <v>25</v>
      </c>
      <c r="F67" s="15" t="s">
        <v>25</v>
      </c>
      <c r="G67" s="15" t="s">
        <v>25</v>
      </c>
      <c r="H67" s="15" t="s">
        <v>25</v>
      </c>
      <c r="I67" s="15" t="s">
        <v>25</v>
      </c>
      <c r="J67" s="15" t="s">
        <v>25</v>
      </c>
      <c r="K67" s="15" t="s">
        <v>25</v>
      </c>
      <c r="L67" s="15" t="s">
        <v>25</v>
      </c>
      <c r="M67" s="15" t="s">
        <v>25</v>
      </c>
      <c r="N67" s="16" t="s">
        <v>25</v>
      </c>
      <c r="O67" s="14" t="s">
        <v>25</v>
      </c>
      <c r="P67" s="15" t="s">
        <v>25</v>
      </c>
      <c r="Q67" s="15" t="s">
        <v>25</v>
      </c>
      <c r="R67" s="15" t="s">
        <v>25</v>
      </c>
      <c r="S67" s="15" t="s">
        <v>25</v>
      </c>
      <c r="T67" s="15" t="s">
        <v>25</v>
      </c>
      <c r="U67" s="15" t="s">
        <v>25</v>
      </c>
      <c r="V67" s="15" t="s">
        <v>25</v>
      </c>
      <c r="W67" s="15" t="s">
        <v>25</v>
      </c>
      <c r="X67" s="15" t="s">
        <v>25</v>
      </c>
      <c r="Y67" s="16" t="s">
        <v>25</v>
      </c>
      <c r="Z67" s="14" t="s">
        <v>25</v>
      </c>
      <c r="AA67" s="15" t="s">
        <v>25</v>
      </c>
      <c r="AB67" s="15" t="s">
        <v>25</v>
      </c>
      <c r="AC67" s="15" t="s">
        <v>25</v>
      </c>
      <c r="AD67" s="15" t="s">
        <v>25</v>
      </c>
      <c r="AE67" s="15" t="s">
        <v>25</v>
      </c>
      <c r="AF67" s="15" t="s">
        <v>25</v>
      </c>
      <c r="AG67" s="15" t="s">
        <v>25</v>
      </c>
      <c r="AH67" s="15" t="s">
        <v>25</v>
      </c>
      <c r="AI67" s="15" t="s">
        <v>25</v>
      </c>
      <c r="AJ67" s="16" t="s">
        <v>25</v>
      </c>
      <c r="AK67" s="14" t="s">
        <v>25</v>
      </c>
      <c r="AL67" s="15" t="s">
        <v>25</v>
      </c>
      <c r="AM67" s="15" t="s">
        <v>25</v>
      </c>
      <c r="AN67" s="15" t="s">
        <v>25</v>
      </c>
      <c r="AO67" s="15" t="s">
        <v>25</v>
      </c>
      <c r="AP67" s="15" t="s">
        <v>25</v>
      </c>
      <c r="AQ67" s="15" t="s">
        <v>25</v>
      </c>
      <c r="AR67" s="15" t="s">
        <v>25</v>
      </c>
      <c r="AS67" s="15" t="s">
        <v>25</v>
      </c>
      <c r="AT67" s="15" t="s">
        <v>25</v>
      </c>
      <c r="AU67" s="16" t="s">
        <v>25</v>
      </c>
      <c r="AV67" s="14" t="s">
        <v>25</v>
      </c>
      <c r="AW67" s="15" t="s">
        <v>25</v>
      </c>
      <c r="AX67" s="15" t="s">
        <v>25</v>
      </c>
      <c r="AY67" s="15" t="s">
        <v>25</v>
      </c>
      <c r="AZ67" s="15" t="s">
        <v>25</v>
      </c>
      <c r="BA67" s="15" t="s">
        <v>25</v>
      </c>
      <c r="BB67" s="15" t="s">
        <v>25</v>
      </c>
      <c r="BC67" s="15" t="s">
        <v>25</v>
      </c>
      <c r="BD67" s="15" t="s">
        <v>25</v>
      </c>
      <c r="BE67" s="15" t="s">
        <v>25</v>
      </c>
      <c r="BF67" s="16" t="s">
        <v>25</v>
      </c>
    </row>
    <row r="68" spans="1:58">
      <c r="A68" s="49" t="str">
        <f>A$14</f>
        <v>Container</v>
      </c>
      <c r="B68" s="50" t="str">
        <f>B50</f>
        <v>1,000 teu</v>
      </c>
      <c r="C68" s="50"/>
      <c r="D68" s="51">
        <f>IF(D50=0,1,IF(D50="","",IF(D32/($D32+$U14)&lt;1,1,D32/($D32+$U14))))</f>
        <v>1</v>
      </c>
      <c r="E68" s="52">
        <f t="shared" ref="E68:N68" si="119">IF(E50=0,1,IF(E50="","",IF(E32/($D32+$U14)&lt;1,1,E32/($D32+$U14))))</f>
        <v>1</v>
      </c>
      <c r="F68" s="52">
        <f t="shared" si="119"/>
        <v>1</v>
      </c>
      <c r="G68" s="52">
        <f t="shared" si="119"/>
        <v>1</v>
      </c>
      <c r="H68" s="52">
        <f>IF(H50=0,1,IF(H50="","",IF(H32/($D32+$U14)&lt;1,1,H32/($D32+$U14))))</f>
        <v>1</v>
      </c>
      <c r="I68" s="52">
        <f t="shared" si="119"/>
        <v>1</v>
      </c>
      <c r="J68" s="52">
        <f t="shared" si="119"/>
        <v>1</v>
      </c>
      <c r="K68" s="52">
        <f t="shared" si="119"/>
        <v>1</v>
      </c>
      <c r="L68" s="52">
        <f t="shared" si="119"/>
        <v>1</v>
      </c>
      <c r="M68" s="52">
        <f t="shared" si="119"/>
        <v>1</v>
      </c>
      <c r="N68" s="53">
        <f t="shared" si="119"/>
        <v>1</v>
      </c>
      <c r="O68" s="51">
        <f>IF(O50=0,1,IF(O50="","",IF(O32/($O32+$U14)&lt;1,1,O32/($O32+$U14))))</f>
        <v>1</v>
      </c>
      <c r="P68" s="52">
        <f t="shared" ref="P68:Y68" si="120">IF(P50=0,1,IF(P50="","",IF(P32/($O32+$U14)&lt;1,1,P32/($O32+$U14))))</f>
        <v>1</v>
      </c>
      <c r="Q68" s="52">
        <f t="shared" si="120"/>
        <v>1</v>
      </c>
      <c r="R68" s="52">
        <f t="shared" si="120"/>
        <v>1</v>
      </c>
      <c r="S68" s="52">
        <f t="shared" si="120"/>
        <v>1</v>
      </c>
      <c r="T68" s="52">
        <f t="shared" si="120"/>
        <v>1</v>
      </c>
      <c r="U68" s="52">
        <f t="shared" si="120"/>
        <v>1</v>
      </c>
      <c r="V68" s="52">
        <f t="shared" si="120"/>
        <v>1</v>
      </c>
      <c r="W68" s="52">
        <f t="shared" si="120"/>
        <v>1</v>
      </c>
      <c r="X68" s="52">
        <f t="shared" si="120"/>
        <v>1</v>
      </c>
      <c r="Y68" s="53">
        <f t="shared" si="120"/>
        <v>1</v>
      </c>
      <c r="Z68" s="51">
        <f>IF(Z50=0,1,IF(Z50="","",IF(Z32/($Z32+$U14)&lt;1,1,Z32/($Z32+$U14))))</f>
        <v>1</v>
      </c>
      <c r="AA68" s="52">
        <f t="shared" ref="AA68:AJ68" si="121">IF(AA50=0,1,IF(AA50="","",IF(AA32/($Z32+$U14)&lt;1,1,AA32/($Z32+$U14))))</f>
        <v>1</v>
      </c>
      <c r="AB68" s="52">
        <f t="shared" si="121"/>
        <v>1</v>
      </c>
      <c r="AC68" s="52">
        <f t="shared" si="121"/>
        <v>1</v>
      </c>
      <c r="AD68" s="52">
        <f t="shared" si="121"/>
        <v>1</v>
      </c>
      <c r="AE68" s="52">
        <f t="shared" si="121"/>
        <v>1</v>
      </c>
      <c r="AF68" s="52">
        <f t="shared" si="121"/>
        <v>1</v>
      </c>
      <c r="AG68" s="52">
        <f t="shared" si="121"/>
        <v>1.0304687783982753</v>
      </c>
      <c r="AH68" s="52">
        <f t="shared" si="121"/>
        <v>1.0689909757215754</v>
      </c>
      <c r="AI68" s="52">
        <f t="shared" si="121"/>
        <v>1.1105051883709571</v>
      </c>
      <c r="AJ68" s="53">
        <f t="shared" si="121"/>
        <v>1.1438203440220855</v>
      </c>
      <c r="AK68" s="51">
        <f>IF(AK50=0,1,IF(AK50="","",IF(AK32/($AK32+$U14)&lt;1,1,AK32/($AK32+$U14))))</f>
        <v>1</v>
      </c>
      <c r="AL68" s="52">
        <f t="shared" ref="AL68:AU68" si="122">IF(AL50=0,1,IF(AL50="","",IF(AL32/($AK32+$U14)&lt;1,1,AL32/($AK32+$U14))))</f>
        <v>1</v>
      </c>
      <c r="AM68" s="52">
        <f t="shared" si="122"/>
        <v>1</v>
      </c>
      <c r="AN68" s="52">
        <f t="shared" si="122"/>
        <v>1</v>
      </c>
      <c r="AO68" s="52">
        <f t="shared" si="122"/>
        <v>1</v>
      </c>
      <c r="AP68" s="52">
        <f t="shared" si="122"/>
        <v>1.0186893127257803</v>
      </c>
      <c r="AQ68" s="52">
        <f t="shared" si="122"/>
        <v>1.0541219844727643</v>
      </c>
      <c r="AR68" s="52">
        <f t="shared" si="122"/>
        <v>1.0921083622916026</v>
      </c>
      <c r="AS68" s="52">
        <f t="shared" si="122"/>
        <v>1.1329348431249335</v>
      </c>
      <c r="AT68" s="52">
        <f t="shared" si="122"/>
        <v>1.1769323127608533</v>
      </c>
      <c r="AU68" s="53">
        <f t="shared" si="122"/>
        <v>1.2122402821436786</v>
      </c>
      <c r="AV68" s="51">
        <f>IF(AV50=0,1,IF(AV50="","",IF(AV32/($AV32+$U14)&lt;1,1,AV32/($AV32+$U14))))</f>
        <v>1</v>
      </c>
      <c r="AW68" s="52">
        <f t="shared" ref="AW68:BF68" si="123">IF(AW50=0,1,IF(AW50="","",IF(AW32/($AV32+$U14)&lt;1,1,AW32/($AV32+$U14))))</f>
        <v>1</v>
      </c>
      <c r="AX68" s="52">
        <f t="shared" si="123"/>
        <v>1</v>
      </c>
      <c r="AY68" s="52">
        <f t="shared" si="123"/>
        <v>1</v>
      </c>
      <c r="AZ68" s="52">
        <f t="shared" si="123"/>
        <v>1.0169918113867964</v>
      </c>
      <c r="BA68" s="52">
        <f t="shared" si="123"/>
        <v>1.0511764100888736</v>
      </c>
      <c r="BB68" s="52">
        <f t="shared" si="123"/>
        <v>1.0877390678310954</v>
      </c>
      <c r="BC68" s="52">
        <f t="shared" si="123"/>
        <v>1.126936872077261</v>
      </c>
      <c r="BD68" s="52">
        <f t="shared" si="123"/>
        <v>1.169065353276411</v>
      </c>
      <c r="BE68" s="52">
        <f t="shared" si="123"/>
        <v>1.2144659495201551</v>
      </c>
      <c r="BF68" s="53">
        <f t="shared" si="123"/>
        <v>1.2508999280057596</v>
      </c>
    </row>
    <row r="69" spans="1:58">
      <c r="A69" s="49"/>
      <c r="B69" s="54" t="str">
        <f t="shared" ref="B69:B76" si="124">B51</f>
        <v>3,000 teu</v>
      </c>
      <c r="C69" s="54"/>
      <c r="D69" s="55">
        <f t="shared" ref="D69:N69" si="125">IF(D51=0,1,IF(D51="","",IF(D33/($D33+$U15)&lt;1,1,D33/($D33+$U15))))</f>
        <v>1</v>
      </c>
      <c r="E69" s="56">
        <f t="shared" si="125"/>
        <v>1</v>
      </c>
      <c r="F69" s="56">
        <f t="shared" si="125"/>
        <v>1</v>
      </c>
      <c r="G69" s="56">
        <f t="shared" si="125"/>
        <v>1</v>
      </c>
      <c r="H69" s="56">
        <f t="shared" si="125"/>
        <v>1</v>
      </c>
      <c r="I69" s="56">
        <f t="shared" si="125"/>
        <v>1</v>
      </c>
      <c r="J69" s="56">
        <f t="shared" si="125"/>
        <v>1</v>
      </c>
      <c r="K69" s="56">
        <f t="shared" si="125"/>
        <v>1</v>
      </c>
      <c r="L69" s="56">
        <f t="shared" si="125"/>
        <v>1</v>
      </c>
      <c r="M69" s="56">
        <f t="shared" si="125"/>
        <v>1</v>
      </c>
      <c r="N69" s="57">
        <f t="shared" si="125"/>
        <v>1</v>
      </c>
      <c r="O69" s="55">
        <f t="shared" ref="O69:Y69" si="126">IF(O51=0,1,IF(O51="","",IF(O33/($O33+$U15)&lt;1,1,O33/($O33+$U15))))</f>
        <v>1</v>
      </c>
      <c r="P69" s="56">
        <f t="shared" si="126"/>
        <v>1</v>
      </c>
      <c r="Q69" s="56">
        <f t="shared" si="126"/>
        <v>1</v>
      </c>
      <c r="R69" s="56">
        <f t="shared" si="126"/>
        <v>1</v>
      </c>
      <c r="S69" s="56">
        <f t="shared" si="126"/>
        <v>1</v>
      </c>
      <c r="T69" s="56">
        <f t="shared" si="126"/>
        <v>1</v>
      </c>
      <c r="U69" s="56">
        <f t="shared" si="126"/>
        <v>1</v>
      </c>
      <c r="V69" s="56">
        <f t="shared" si="126"/>
        <v>1</v>
      </c>
      <c r="W69" s="56">
        <f t="shared" si="126"/>
        <v>1.0059253604518543</v>
      </c>
      <c r="X69" s="56">
        <f t="shared" si="126"/>
        <v>1.0697157491634355</v>
      </c>
      <c r="Y69" s="57">
        <f t="shared" si="126"/>
        <v>1.0964586428925212</v>
      </c>
      <c r="Z69" s="55">
        <f t="shared" ref="Z69:AJ69" si="127">IF(Z51=0,1,IF(Z51="","",IF(Z33/($Z33+$U15)&lt;1,1,Z33/($Z33+$U15))))</f>
        <v>1</v>
      </c>
      <c r="AA69" s="56">
        <f t="shared" si="127"/>
        <v>1</v>
      </c>
      <c r="AB69" s="56">
        <f t="shared" si="127"/>
        <v>1</v>
      </c>
      <c r="AC69" s="56">
        <f t="shared" si="127"/>
        <v>1</v>
      </c>
      <c r="AD69" s="56">
        <f t="shared" si="127"/>
        <v>1</v>
      </c>
      <c r="AE69" s="56">
        <f t="shared" si="127"/>
        <v>1.0029040210201932</v>
      </c>
      <c r="AF69" s="56">
        <f t="shared" si="127"/>
        <v>1.0563374319761871</v>
      </c>
      <c r="AG69" s="56">
        <f t="shared" si="127"/>
        <v>1.1157849930830723</v>
      </c>
      <c r="AH69" s="56">
        <f t="shared" si="127"/>
        <v>1.1823226302852738</v>
      </c>
      <c r="AI69" s="56">
        <f t="shared" si="127"/>
        <v>1.2572991873277546</v>
      </c>
      <c r="AJ69" s="57">
        <f t="shared" si="127"/>
        <v>1.2887316670109483</v>
      </c>
      <c r="AK69" s="55">
        <f t="shared" ref="AK69:AU69" si="128">IF(AK51=0,1,IF(AK51="","",IF(AK33/($AK33+$U15)&lt;1,1,AK33/($AK33+$U15))))</f>
        <v>1</v>
      </c>
      <c r="AL69" s="56">
        <f t="shared" si="128"/>
        <v>1</v>
      </c>
      <c r="AM69" s="56">
        <f t="shared" si="128"/>
        <v>1</v>
      </c>
      <c r="AN69" s="56">
        <f t="shared" si="128"/>
        <v>1</v>
      </c>
      <c r="AO69" s="56">
        <f t="shared" si="128"/>
        <v>1.0194439573713641</v>
      </c>
      <c r="AP69" s="56">
        <f t="shared" si="128"/>
        <v>1.0710111614407327</v>
      </c>
      <c r="AQ69" s="56">
        <f t="shared" si="128"/>
        <v>1.1280732315174931</v>
      </c>
      <c r="AR69" s="56">
        <f t="shared" si="128"/>
        <v>1.191557872252244</v>
      </c>
      <c r="AS69" s="56">
        <f t="shared" si="128"/>
        <v>1.2626140756434328</v>
      </c>
      <c r="AT69" s="56">
        <f t="shared" si="128"/>
        <v>1.3426822853183822</v>
      </c>
      <c r="AU69" s="57">
        <f t="shared" si="128"/>
        <v>1.3762493424513416</v>
      </c>
      <c r="AV69" s="55">
        <f t="shared" ref="AV69:BF69" si="129">IF(AV51=0,1,IF(AV51="","",IF(AV33/($AV33+$U15)&lt;1,1,AV33/($AV33+$U15))))</f>
        <v>1</v>
      </c>
      <c r="AW69" s="56">
        <f t="shared" si="129"/>
        <v>1</v>
      </c>
      <c r="AX69" s="56">
        <f t="shared" si="129"/>
        <v>1</v>
      </c>
      <c r="AY69" s="56">
        <f t="shared" si="129"/>
        <v>1.0079812077242665</v>
      </c>
      <c r="AZ69" s="56">
        <f t="shared" si="129"/>
        <v>1.0565136362443239</v>
      </c>
      <c r="BA69" s="56">
        <f t="shared" si="129"/>
        <v>1.1099559602566826</v>
      </c>
      <c r="BB69" s="56">
        <f t="shared" si="129"/>
        <v>1.1690929581392109</v>
      </c>
      <c r="BC69" s="56">
        <f t="shared" si="129"/>
        <v>1.2348860683375216</v>
      </c>
      <c r="BD69" s="56">
        <f t="shared" si="129"/>
        <v>1.3085260632383828</v>
      </c>
      <c r="BE69" s="56">
        <f t="shared" si="129"/>
        <v>1.3915057648095974</v>
      </c>
      <c r="BF69" s="57">
        <f t="shared" si="129"/>
        <v>1.4262934089298371</v>
      </c>
    </row>
    <row r="70" spans="1:58">
      <c r="A70" s="49"/>
      <c r="B70" s="50" t="str">
        <f t="shared" si="124"/>
        <v>6,000 teu</v>
      </c>
      <c r="C70" s="50"/>
      <c r="D70" s="51">
        <f t="shared" ref="D70:N70" si="130">IF(D52=0,1,IF(D52="","",IF(D34/($D34+$U16)&lt;1,1,D34/($D34+$U16))))</f>
        <v>1</v>
      </c>
      <c r="E70" s="52">
        <f t="shared" si="130"/>
        <v>1</v>
      </c>
      <c r="F70" s="52">
        <f t="shared" si="130"/>
        <v>1</v>
      </c>
      <c r="G70" s="52">
        <f t="shared" si="130"/>
        <v>1</v>
      </c>
      <c r="H70" s="52">
        <f t="shared" si="130"/>
        <v>1</v>
      </c>
      <c r="I70" s="52">
        <f t="shared" si="130"/>
        <v>1</v>
      </c>
      <c r="J70" s="52">
        <f t="shared" si="130"/>
        <v>1</v>
      </c>
      <c r="K70" s="52">
        <f t="shared" si="130"/>
        <v>1</v>
      </c>
      <c r="L70" s="52">
        <f t="shared" si="130"/>
        <v>1</v>
      </c>
      <c r="M70" s="52">
        <f t="shared" si="130"/>
        <v>1</v>
      </c>
      <c r="N70" s="53">
        <f t="shared" si="130"/>
        <v>1</v>
      </c>
      <c r="O70" s="51">
        <f t="shared" ref="O70:Y70" si="131">IF(O52=0,1,IF(O52="","",IF(O34/($O34+$U16)&lt;1,1,O34/($O34+$U16))))</f>
        <v>1</v>
      </c>
      <c r="P70" s="52">
        <f t="shared" si="131"/>
        <v>1</v>
      </c>
      <c r="Q70" s="52">
        <f t="shared" si="131"/>
        <v>1</v>
      </c>
      <c r="R70" s="52">
        <f t="shared" si="131"/>
        <v>1</v>
      </c>
      <c r="S70" s="52">
        <f t="shared" si="131"/>
        <v>1</v>
      </c>
      <c r="T70" s="52">
        <f t="shared" si="131"/>
        <v>1</v>
      </c>
      <c r="U70" s="52">
        <f t="shared" si="131"/>
        <v>1</v>
      </c>
      <c r="V70" s="52">
        <f t="shared" si="131"/>
        <v>1.0233083736645057</v>
      </c>
      <c r="W70" s="52">
        <f t="shared" si="131"/>
        <v>1.083231836987202</v>
      </c>
      <c r="X70" s="52">
        <f t="shared" si="131"/>
        <v>1.150609893833296</v>
      </c>
      <c r="Y70" s="53">
        <f t="shared" si="131"/>
        <v>1.202387339055794</v>
      </c>
      <c r="Z70" s="51">
        <f t="shared" ref="Z70:AJ70" si="132">IF(Z52=0,1,IF(Z52="","",IF(Z34/($Z34+$U16)&lt;1,1,Z34/($Z34+$U16))))</f>
        <v>1</v>
      </c>
      <c r="AA70" s="52">
        <f t="shared" si="132"/>
        <v>1</v>
      </c>
      <c r="AB70" s="52">
        <f t="shared" si="132"/>
        <v>1</v>
      </c>
      <c r="AC70" s="52">
        <f t="shared" si="132"/>
        <v>1</v>
      </c>
      <c r="AD70" s="52">
        <f t="shared" si="132"/>
        <v>1</v>
      </c>
      <c r="AE70" s="52">
        <f t="shared" si="132"/>
        <v>1.0357804105396093</v>
      </c>
      <c r="AF70" s="52">
        <f t="shared" si="132"/>
        <v>1.0900753514146695</v>
      </c>
      <c r="AG70" s="52">
        <f t="shared" si="132"/>
        <v>1.1503773921312259</v>
      </c>
      <c r="AH70" s="52">
        <f t="shared" si="132"/>
        <v>1.2177418340127841</v>
      </c>
      <c r="AI70" s="52">
        <f t="shared" si="132"/>
        <v>1.2934865413915699</v>
      </c>
      <c r="AJ70" s="53">
        <f t="shared" si="132"/>
        <v>1.3516934357541901</v>
      </c>
      <c r="AK70" s="51">
        <f t="shared" ref="AK70:AU70" si="133">IF(AK52=0,1,IF(AK52="","",IF(AK34/($AK34+$U16)&lt;1,1,AK34/($AK34+$U16))))</f>
        <v>1</v>
      </c>
      <c r="AL70" s="52">
        <f t="shared" si="133"/>
        <v>1</v>
      </c>
      <c r="AM70" s="52">
        <f t="shared" si="133"/>
        <v>1</v>
      </c>
      <c r="AN70" s="52">
        <f t="shared" si="133"/>
        <v>1</v>
      </c>
      <c r="AO70" s="52">
        <f t="shared" si="133"/>
        <v>1.0392109081017367</v>
      </c>
      <c r="AP70" s="52">
        <f t="shared" si="133"/>
        <v>1.0909723709573786</v>
      </c>
      <c r="AQ70" s="52">
        <f t="shared" si="133"/>
        <v>1.1481604387898219</v>
      </c>
      <c r="AR70" s="52">
        <f t="shared" si="133"/>
        <v>1.2116756971058547</v>
      </c>
      <c r="AS70" s="52">
        <f t="shared" si="133"/>
        <v>1.2826296793688101</v>
      </c>
      <c r="AT70" s="52">
        <f t="shared" si="133"/>
        <v>1.3624104728223725</v>
      </c>
      <c r="AU70" s="53">
        <f t="shared" si="133"/>
        <v>1.4237189440993789</v>
      </c>
      <c r="AV70" s="51">
        <f t="shared" ref="AV70:BF70" si="134">IF(AV52=0,1,IF(AV52="","",IF(AV34/($AV34+$U16)&lt;1,1,AV34/($AV34+$U16))))</f>
        <v>1</v>
      </c>
      <c r="AW70" s="52">
        <f t="shared" si="134"/>
        <v>1</v>
      </c>
      <c r="AX70" s="52">
        <f t="shared" si="134"/>
        <v>1</v>
      </c>
      <c r="AY70" s="52">
        <f t="shared" si="134"/>
        <v>1.0216924743260591</v>
      </c>
      <c r="AZ70" s="52">
        <f t="shared" si="134"/>
        <v>1.0701669347867846</v>
      </c>
      <c r="BA70" s="52">
        <f t="shared" si="134"/>
        <v>1.1234702687033677</v>
      </c>
      <c r="BB70" s="52">
        <f t="shared" si="134"/>
        <v>1.1823618553692703</v>
      </c>
      <c r="BC70" s="52">
        <f t="shared" si="134"/>
        <v>1.2477691069428893</v>
      </c>
      <c r="BD70" s="52">
        <f t="shared" si="134"/>
        <v>1.320836667259365</v>
      </c>
      <c r="BE70" s="52">
        <f t="shared" si="134"/>
        <v>1.4029939719214308</v>
      </c>
      <c r="BF70" s="53">
        <f t="shared" si="134"/>
        <v>1.4661287006578949</v>
      </c>
    </row>
    <row r="71" spans="1:58">
      <c r="A71" s="49"/>
      <c r="B71" s="54" t="str">
        <f t="shared" si="124"/>
        <v>9,000 teu</v>
      </c>
      <c r="C71" s="54"/>
      <c r="D71" s="55">
        <f t="shared" ref="D71:N71" si="135">IF(D53=0,1,IF(D53="","",IF(D35/($D35+$U17)&lt;1,1,D35/($D35+$U17))))</f>
        <v>1</v>
      </c>
      <c r="E71" s="56">
        <f t="shared" si="135"/>
        <v>1</v>
      </c>
      <c r="F71" s="56">
        <f t="shared" si="135"/>
        <v>1</v>
      </c>
      <c r="G71" s="56">
        <f t="shared" si="135"/>
        <v>1</v>
      </c>
      <c r="H71" s="56">
        <f t="shared" si="135"/>
        <v>1</v>
      </c>
      <c r="I71" s="56">
        <f t="shared" si="135"/>
        <v>1</v>
      </c>
      <c r="J71" s="56">
        <f t="shared" si="135"/>
        <v>1</v>
      </c>
      <c r="K71" s="56">
        <f t="shared" si="135"/>
        <v>1</v>
      </c>
      <c r="L71" s="56">
        <f t="shared" si="135"/>
        <v>1</v>
      </c>
      <c r="M71" s="56">
        <f t="shared" si="135"/>
        <v>1</v>
      </c>
      <c r="N71" s="57">
        <f t="shared" si="135"/>
        <v>1</v>
      </c>
      <c r="O71" s="55">
        <f t="shared" ref="O71:Y71" si="136">IF(O53=0,1,IF(O53="","",IF(O35/($O35+$U17)&lt;1,1,O35/($O35+$U17))))</f>
        <v>1</v>
      </c>
      <c r="P71" s="56">
        <f t="shared" si="136"/>
        <v>1</v>
      </c>
      <c r="Q71" s="56">
        <f t="shared" si="136"/>
        <v>1</v>
      </c>
      <c r="R71" s="56">
        <f t="shared" si="136"/>
        <v>1</v>
      </c>
      <c r="S71" s="56">
        <f t="shared" si="136"/>
        <v>1</v>
      </c>
      <c r="T71" s="56">
        <f t="shared" si="136"/>
        <v>1</v>
      </c>
      <c r="U71" s="56">
        <f t="shared" si="136"/>
        <v>1.0104487746818449</v>
      </c>
      <c r="V71" s="56">
        <f t="shared" si="136"/>
        <v>1.0663459409408405</v>
      </c>
      <c r="W71" s="56">
        <f t="shared" si="136"/>
        <v>1.1287896221671061</v>
      </c>
      <c r="X71" s="56">
        <f t="shared" si="136"/>
        <v>1.1990014168473566</v>
      </c>
      <c r="Y71" s="57">
        <f t="shared" si="136"/>
        <v>1.2529564806054874</v>
      </c>
      <c r="Z71" s="55">
        <f t="shared" ref="Z71:AJ71" si="137">IF(Z53=0,1,IF(Z53="","",IF(Z35/($Z35+$U17)&lt;1,1,Z35/($Z35+$U17))))</f>
        <v>1</v>
      </c>
      <c r="AA71" s="56">
        <f t="shared" si="137"/>
        <v>1</v>
      </c>
      <c r="AB71" s="56">
        <f t="shared" si="137"/>
        <v>1</v>
      </c>
      <c r="AC71" s="56">
        <f t="shared" si="137"/>
        <v>1</v>
      </c>
      <c r="AD71" s="56">
        <f t="shared" si="137"/>
        <v>1.010156779937937</v>
      </c>
      <c r="AE71" s="56">
        <f t="shared" si="137"/>
        <v>1.0604711023103248</v>
      </c>
      <c r="AF71" s="56">
        <f t="shared" si="137"/>
        <v>1.1160603133185274</v>
      </c>
      <c r="AG71" s="56">
        <f t="shared" si="137"/>
        <v>1.177799820012744</v>
      </c>
      <c r="AH71" s="56">
        <f t="shared" si="137"/>
        <v>1.24677007974322</v>
      </c>
      <c r="AI71" s="56">
        <f t="shared" si="137"/>
        <v>1.3243203717846641</v>
      </c>
      <c r="AJ71" s="57">
        <f t="shared" si="137"/>
        <v>1.3839147885149738</v>
      </c>
      <c r="AK71" s="55">
        <f t="shared" ref="AK71:AU71" si="138">IF(AK53=0,1,IF(AK53="","",IF(AK35/($AK35+$U17)&lt;1,1,AK35/($AK35+$U17))))</f>
        <v>1</v>
      </c>
      <c r="AL71" s="56">
        <f t="shared" si="138"/>
        <v>1</v>
      </c>
      <c r="AM71" s="56">
        <f t="shared" si="138"/>
        <v>1</v>
      </c>
      <c r="AN71" s="56">
        <f t="shared" si="138"/>
        <v>1.0086086031738934</v>
      </c>
      <c r="AO71" s="56">
        <f t="shared" si="138"/>
        <v>1.0564622960252097</v>
      </c>
      <c r="AP71" s="56">
        <f t="shared" si="138"/>
        <v>1.1090830234134383</v>
      </c>
      <c r="AQ71" s="56">
        <f t="shared" si="138"/>
        <v>1.1672204399633366</v>
      </c>
      <c r="AR71" s="56">
        <f t="shared" si="138"/>
        <v>1.2317900813230105</v>
      </c>
      <c r="AS71" s="56">
        <f t="shared" si="138"/>
        <v>1.3039219329320155</v>
      </c>
      <c r="AT71" s="56">
        <f t="shared" si="138"/>
        <v>1.3850271249325719</v>
      </c>
      <c r="AU71" s="57">
        <f t="shared" si="138"/>
        <v>1.4473533455545371</v>
      </c>
      <c r="AV71" s="55">
        <f t="shared" ref="AV71:BF71" si="139">IF(AV53=0,1,IF(AV53="","",IF(AV35/($AV35+$U17)&lt;1,1,AV35/($AV35+$U17))))</f>
        <v>1</v>
      </c>
      <c r="AW71" s="56">
        <f t="shared" si="139"/>
        <v>1</v>
      </c>
      <c r="AX71" s="56">
        <f t="shared" si="139"/>
        <v>1</v>
      </c>
      <c r="AY71" s="56">
        <f t="shared" si="139"/>
        <v>1.0346953012772457</v>
      </c>
      <c r="AZ71" s="56">
        <f t="shared" si="139"/>
        <v>1.0837866841845603</v>
      </c>
      <c r="BA71" s="56">
        <f t="shared" si="139"/>
        <v>1.1377683964236383</v>
      </c>
      <c r="BB71" s="56">
        <f t="shared" si="139"/>
        <v>1.1974094817200385</v>
      </c>
      <c r="BC71" s="56">
        <f t="shared" si="139"/>
        <v>1.2636491551768918</v>
      </c>
      <c r="BD71" s="56">
        <f t="shared" si="139"/>
        <v>1.3376466282277908</v>
      </c>
      <c r="BE71" s="56">
        <f t="shared" si="139"/>
        <v>1.4208495285481799</v>
      </c>
      <c r="BF71" s="57">
        <f t="shared" si="139"/>
        <v>1.4847877573328476</v>
      </c>
    </row>
    <row r="72" spans="1:58">
      <c r="A72" s="49"/>
      <c r="B72" s="50" t="str">
        <f t="shared" si="124"/>
        <v>14,000 teu</v>
      </c>
      <c r="C72" s="50"/>
      <c r="D72" s="51">
        <f t="shared" ref="D72:N72" si="140">IF(D54=0,1,IF(D54="","",IF(D36/($D36+$U18)&lt;1,1,D36/($D36+$U18))))</f>
        <v>1</v>
      </c>
      <c r="E72" s="52">
        <f t="shared" si="140"/>
        <v>1</v>
      </c>
      <c r="F72" s="52">
        <f t="shared" si="140"/>
        <v>1</v>
      </c>
      <c r="G72" s="52">
        <f t="shared" si="140"/>
        <v>1</v>
      </c>
      <c r="H72" s="52">
        <f t="shared" si="140"/>
        <v>1</v>
      </c>
      <c r="I72" s="52">
        <f t="shared" si="140"/>
        <v>1</v>
      </c>
      <c r="J72" s="52">
        <f t="shared" si="140"/>
        <v>1</v>
      </c>
      <c r="K72" s="52">
        <f t="shared" si="140"/>
        <v>1</v>
      </c>
      <c r="L72" s="52">
        <f t="shared" si="140"/>
        <v>1</v>
      </c>
      <c r="M72" s="52">
        <f t="shared" si="140"/>
        <v>1</v>
      </c>
      <c r="N72" s="53">
        <f t="shared" si="140"/>
        <v>1</v>
      </c>
      <c r="O72" s="51">
        <f t="shared" ref="O72:Y72" si="141">IF(O54=0,1,IF(O54="","",IF(O36/($O36+$U18)&lt;1,1,O36/($O36+$U18))))</f>
        <v>1</v>
      </c>
      <c r="P72" s="52">
        <f t="shared" si="141"/>
        <v>1</v>
      </c>
      <c r="Q72" s="52">
        <f t="shared" si="141"/>
        <v>1</v>
      </c>
      <c r="R72" s="52">
        <f t="shared" si="141"/>
        <v>1</v>
      </c>
      <c r="S72" s="52">
        <f t="shared" si="141"/>
        <v>1</v>
      </c>
      <c r="T72" s="52">
        <f t="shared" si="141"/>
        <v>1</v>
      </c>
      <c r="U72" s="52">
        <f t="shared" si="141"/>
        <v>1.0493576106453095</v>
      </c>
      <c r="V72" s="52">
        <f t="shared" si="141"/>
        <v>1.1084123679543529</v>
      </c>
      <c r="W72" s="52">
        <f t="shared" si="141"/>
        <v>1.1745103531993373</v>
      </c>
      <c r="X72" s="52">
        <f t="shared" si="141"/>
        <v>1.2489914975485636</v>
      </c>
      <c r="Y72" s="53">
        <f t="shared" si="141"/>
        <v>1.2802162849872776</v>
      </c>
      <c r="Z72" s="51">
        <f t="shared" ref="Z72:AJ72" si="142">IF(Z54=0,1,IF(Z54="","",IF(Z36/($Z36+$U18)&lt;1,1,Z36/($Z36+$U18))))</f>
        <v>1</v>
      </c>
      <c r="AA72" s="52">
        <f t="shared" si="142"/>
        <v>1</v>
      </c>
      <c r="AB72" s="52">
        <f t="shared" si="142"/>
        <v>1</v>
      </c>
      <c r="AC72" s="52">
        <f t="shared" si="142"/>
        <v>1</v>
      </c>
      <c r="AD72" s="52">
        <f t="shared" si="142"/>
        <v>1.0329412006241276</v>
      </c>
      <c r="AE72" s="52">
        <f t="shared" si="142"/>
        <v>1.0851911446245699</v>
      </c>
      <c r="AF72" s="52">
        <f t="shared" si="142"/>
        <v>1.1430087056086657</v>
      </c>
      <c r="AG72" s="52">
        <f t="shared" si="142"/>
        <v>1.2073338708593699</v>
      </c>
      <c r="AH72" s="52">
        <f t="shared" si="142"/>
        <v>1.2793308448096994</v>
      </c>
      <c r="AI72" s="52">
        <f t="shared" si="142"/>
        <v>1.3604591422854366</v>
      </c>
      <c r="AJ72" s="53">
        <f t="shared" si="142"/>
        <v>1.3944706208425723</v>
      </c>
      <c r="AK72" s="51">
        <f t="shared" ref="AK72:AU72" si="143">IF(AK54=0,1,IF(AK54="","",IF(AK36/($AK36+$U18)&lt;1,1,AK36/($AK36+$U18))))</f>
        <v>1</v>
      </c>
      <c r="AL72" s="52">
        <f t="shared" si="143"/>
        <v>1</v>
      </c>
      <c r="AM72" s="52">
        <f t="shared" si="143"/>
        <v>1</v>
      </c>
      <c r="AN72" s="52">
        <f t="shared" si="143"/>
        <v>1.0246840663537031</v>
      </c>
      <c r="AO72" s="52">
        <f t="shared" si="143"/>
        <v>1.074020706585548</v>
      </c>
      <c r="AP72" s="52">
        <f t="shared" si="143"/>
        <v>1.1283486022494087</v>
      </c>
      <c r="AQ72" s="52">
        <f t="shared" si="143"/>
        <v>1.1884655359758114</v>
      </c>
      <c r="AR72" s="52">
        <f t="shared" si="143"/>
        <v>1.2553488778272643</v>
      </c>
      <c r="AS72" s="52">
        <f t="shared" si="143"/>
        <v>1.3302091320096241</v>
      </c>
      <c r="AT72" s="52">
        <f t="shared" si="143"/>
        <v>1.4145638574541368</v>
      </c>
      <c r="AU72" s="53">
        <f t="shared" si="143"/>
        <v>1.4499279538904901</v>
      </c>
      <c r="AV72" s="51">
        <f t="shared" ref="AV72:BF72" si="144">IF(AV54=0,1,IF(AV54="","",IF(AV36/($AV36+$U18)&lt;1,1,AV36/($AV36+$U18))))</f>
        <v>1</v>
      </c>
      <c r="AW72" s="52">
        <f t="shared" si="144"/>
        <v>1</v>
      </c>
      <c r="AX72" s="52">
        <f t="shared" si="144"/>
        <v>1.0018152976158872</v>
      </c>
      <c r="AY72" s="52">
        <f t="shared" si="144"/>
        <v>1.0478350816053095</v>
      </c>
      <c r="AZ72" s="52">
        <f t="shared" si="144"/>
        <v>1.0982864003492687</v>
      </c>
      <c r="BA72" s="52">
        <f t="shared" si="144"/>
        <v>1.1538417435575976</v>
      </c>
      <c r="BB72" s="52">
        <f t="shared" si="144"/>
        <v>1.2153169184192729</v>
      </c>
      <c r="BC72" s="52">
        <f t="shared" si="144"/>
        <v>1.2837113770316129</v>
      </c>
      <c r="BD72" s="52">
        <f t="shared" si="144"/>
        <v>1.3602629729096449</v>
      </c>
      <c r="BE72" s="52">
        <f t="shared" si="144"/>
        <v>1.446523551679525</v>
      </c>
      <c r="BF72" s="53">
        <f t="shared" si="144"/>
        <v>1.4826866404715129</v>
      </c>
    </row>
    <row r="73" spans="1:58" s="18" customFormat="1">
      <c r="A73" s="189"/>
      <c r="B73" s="120" t="str">
        <f t="shared" si="124"/>
        <v>17,000 teu</v>
      </c>
      <c r="C73" s="120"/>
      <c r="D73" s="127">
        <f t="shared" ref="D73:N73" si="145">IF(D55=0,1,IF(D55="","",IF(D37/($D37+$U19)&lt;1,1,D37/($D37+$U19))))</f>
        <v>1</v>
      </c>
      <c r="E73" s="128">
        <f t="shared" si="145"/>
        <v>1</v>
      </c>
      <c r="F73" s="128">
        <f t="shared" si="145"/>
        <v>1</v>
      </c>
      <c r="G73" s="128">
        <f t="shared" si="145"/>
        <v>1</v>
      </c>
      <c r="H73" s="128">
        <f t="shared" si="145"/>
        <v>1</v>
      </c>
      <c r="I73" s="128">
        <f t="shared" si="145"/>
        <v>1</v>
      </c>
      <c r="J73" s="128">
        <f t="shared" si="145"/>
        <v>1</v>
      </c>
      <c r="K73" s="128">
        <f t="shared" si="145"/>
        <v>1</v>
      </c>
      <c r="L73" s="128">
        <f t="shared" si="145"/>
        <v>1</v>
      </c>
      <c r="M73" s="128">
        <f t="shared" si="145"/>
        <v>1</v>
      </c>
      <c r="N73" s="129">
        <f t="shared" si="145"/>
        <v>1</v>
      </c>
      <c r="O73" s="127">
        <f t="shared" ref="O73:Y73" si="146">IF(O55=0,1,IF(O55="","",IF(O37/($O37+$U19)&lt;1,1,O37/($O37+$U19))))</f>
        <v>1</v>
      </c>
      <c r="P73" s="128">
        <f t="shared" si="146"/>
        <v>1</v>
      </c>
      <c r="Q73" s="128">
        <f t="shared" si="146"/>
        <v>1</v>
      </c>
      <c r="R73" s="128">
        <f t="shared" si="146"/>
        <v>1</v>
      </c>
      <c r="S73" s="128">
        <f t="shared" si="146"/>
        <v>1.0030151667785987</v>
      </c>
      <c r="T73" s="128">
        <f t="shared" si="146"/>
        <v>1.0437881410378911</v>
      </c>
      <c r="U73" s="128">
        <f t="shared" si="146"/>
        <v>1.0880164520988189</v>
      </c>
      <c r="V73" s="128">
        <f t="shared" si="146"/>
        <v>1.1361587729881473</v>
      </c>
      <c r="W73" s="128">
        <f t="shared" si="146"/>
        <v>1.1887587161820428</v>
      </c>
      <c r="X73" s="128">
        <f t="shared" si="146"/>
        <v>1.2464654499772876</v>
      </c>
      <c r="Y73" s="129">
        <f t="shared" si="146"/>
        <v>1.2838594134766064</v>
      </c>
      <c r="Z73" s="127">
        <f t="shared" ref="Z73:AJ73" si="147">IF(Z55=0,1,IF(Z55="","",IF(Z37/($Z37+$U19)&lt;1,1,Z37/($Z37+$U19))))</f>
        <v>1</v>
      </c>
      <c r="AA73" s="128">
        <f t="shared" si="147"/>
        <v>1</v>
      </c>
      <c r="AB73" s="128">
        <f t="shared" si="147"/>
        <v>1</v>
      </c>
      <c r="AC73" s="128">
        <f t="shared" si="147"/>
        <v>1.0230561421259496</v>
      </c>
      <c r="AD73" s="128">
        <f t="shared" si="147"/>
        <v>1.0630192726777445</v>
      </c>
      <c r="AE73" s="128">
        <f t="shared" si="147"/>
        <v>1.1062314382337504</v>
      </c>
      <c r="AF73" s="128">
        <f t="shared" si="147"/>
        <v>1.1531056517182314</v>
      </c>
      <c r="AG73" s="128">
        <f t="shared" si="147"/>
        <v>1.2041280256880644</v>
      </c>
      <c r="AH73" s="128">
        <f t="shared" si="147"/>
        <v>1.2598746935439935</v>
      </c>
      <c r="AI73" s="128">
        <f t="shared" si="147"/>
        <v>1.3210336592500125</v>
      </c>
      <c r="AJ73" s="129">
        <f t="shared" si="147"/>
        <v>1.360664669027513</v>
      </c>
      <c r="AK73" s="127">
        <f t="shared" ref="AK73:AU73" si="148">IF(AK55=0,1,IF(AK55="","",IF(AK37/($AK37+$U19)&lt;1,1,AK37/($AK37+$U19))))</f>
        <v>1</v>
      </c>
      <c r="AL73" s="128">
        <f t="shared" si="148"/>
        <v>1</v>
      </c>
      <c r="AM73" s="128">
        <f t="shared" si="148"/>
        <v>1.0103223811408379</v>
      </c>
      <c r="AN73" s="128">
        <f t="shared" si="148"/>
        <v>1.0483044255446288</v>
      </c>
      <c r="AO73" s="128">
        <f t="shared" si="148"/>
        <v>1.0892538171674659</v>
      </c>
      <c r="AP73" s="128">
        <f t="shared" si="148"/>
        <v>1.133532427621428</v>
      </c>
      <c r="AQ73" s="128">
        <f t="shared" si="148"/>
        <v>1.1815634626901326</v>
      </c>
      <c r="AR73" s="128">
        <f t="shared" si="148"/>
        <v>1.2338450318357135</v>
      </c>
      <c r="AS73" s="128">
        <f t="shared" si="148"/>
        <v>1.2909674870132928</v>
      </c>
      <c r="AT73" s="128">
        <f t="shared" si="148"/>
        <v>1.3536358116255887</v>
      </c>
      <c r="AU73" s="129">
        <f t="shared" si="148"/>
        <v>1.3942448859743564</v>
      </c>
      <c r="AV73" s="127">
        <f t="shared" ref="AV73:BF73" si="149">IF(AV55=0,1,IF(AV55="","",IF(AV37/($AV37+$U19)&lt;1,1,AV37/($AV37+$U19))))</f>
        <v>1</v>
      </c>
      <c r="AW73" s="128">
        <f t="shared" si="149"/>
        <v>1</v>
      </c>
      <c r="AX73" s="128">
        <f t="shared" si="149"/>
        <v>1.0239686145317197</v>
      </c>
      <c r="AY73" s="128">
        <f t="shared" si="149"/>
        <v>1.0624636752284011</v>
      </c>
      <c r="AZ73" s="128">
        <f t="shared" si="149"/>
        <v>1.1039661625420105</v>
      </c>
      <c r="BA73" s="128">
        <f t="shared" si="149"/>
        <v>1.148842835816076</v>
      </c>
      <c r="BB73" s="128">
        <f t="shared" si="149"/>
        <v>1.1975226169947233</v>
      </c>
      <c r="BC73" s="128">
        <f t="shared" si="149"/>
        <v>1.250510343410419</v>
      </c>
      <c r="BD73" s="128">
        <f t="shared" si="149"/>
        <v>1.3084043407905308</v>
      </c>
      <c r="BE73" s="128">
        <f>IF(BE55=0,1,IF(BE55="","",IF(BE37/($AV37+$U19)&lt;1,1,BE37/($AV37+$U19))))</f>
        <v>1.371919114615314</v>
      </c>
      <c r="BF73" s="129">
        <f t="shared" si="149"/>
        <v>1.4130766880537735</v>
      </c>
    </row>
    <row r="74" spans="1:58">
      <c r="A74" s="58" t="str">
        <f>A$20</f>
        <v>Bulk</v>
      </c>
      <c r="B74" s="59" t="str">
        <f t="shared" si="124"/>
        <v>Handymax</v>
      </c>
      <c r="C74" s="59"/>
      <c r="D74" s="60">
        <f t="shared" ref="D74:N74" si="150">IF(D56=0,1,IF(D56="","",IF(D38/($D38+$U20)&lt;1,1,D38/($D38+$U20))))</f>
        <v>1</v>
      </c>
      <c r="E74" s="61">
        <f t="shared" si="150"/>
        <v>1</v>
      </c>
      <c r="F74" s="61">
        <f t="shared" si="150"/>
        <v>1</v>
      </c>
      <c r="G74" s="61">
        <f t="shared" si="150"/>
        <v>1</v>
      </c>
      <c r="H74" s="61">
        <f t="shared" si="150"/>
        <v>1</v>
      </c>
      <c r="I74" s="61">
        <f t="shared" si="150"/>
        <v>1</v>
      </c>
      <c r="J74" s="61">
        <f t="shared" si="150"/>
        <v>1</v>
      </c>
      <c r="K74" s="61">
        <f t="shared" si="150"/>
        <v>1</v>
      </c>
      <c r="L74" s="61">
        <f t="shared" si="150"/>
        <v>1</v>
      </c>
      <c r="M74" s="61">
        <f t="shared" si="150"/>
        <v>1</v>
      </c>
      <c r="N74" s="62">
        <f t="shared" si="150"/>
        <v>1</v>
      </c>
      <c r="O74" s="60">
        <f t="shared" ref="O74:Y74" si="151">IF(O56=0,1,IF(O56="","",IF(O38/($O38+$U20)&lt;1,1,O38/($O38+$U20))))</f>
        <v>1</v>
      </c>
      <c r="P74" s="61">
        <f t="shared" si="151"/>
        <v>1</v>
      </c>
      <c r="Q74" s="61">
        <f t="shared" si="151"/>
        <v>1</v>
      </c>
      <c r="R74" s="61">
        <f t="shared" si="151"/>
        <v>1</v>
      </c>
      <c r="S74" s="61">
        <f t="shared" si="151"/>
        <v>1</v>
      </c>
      <c r="T74" s="61">
        <f t="shared" si="151"/>
        <v>1</v>
      </c>
      <c r="U74" s="61">
        <f t="shared" si="151"/>
        <v>1</v>
      </c>
      <c r="V74" s="61">
        <f t="shared" si="151"/>
        <v>1</v>
      </c>
      <c r="W74" s="61">
        <f t="shared" si="151"/>
        <v>1</v>
      </c>
      <c r="X74" s="61">
        <f t="shared" si="151"/>
        <v>1</v>
      </c>
      <c r="Y74" s="62">
        <f t="shared" si="151"/>
        <v>1</v>
      </c>
      <c r="Z74" s="60">
        <f t="shared" ref="Z74:AJ74" si="152">IF(Z56=0,1,IF(Z56="","",IF(Z38/($Z38+$U20)&lt;1,1,Z38/($Z38+$U20))))</f>
        <v>1</v>
      </c>
      <c r="AA74" s="61">
        <f t="shared" si="152"/>
        <v>1</v>
      </c>
      <c r="AB74" s="61">
        <f t="shared" si="152"/>
        <v>1</v>
      </c>
      <c r="AC74" s="61">
        <f t="shared" si="152"/>
        <v>1</v>
      </c>
      <c r="AD74" s="61">
        <f t="shared" si="152"/>
        <v>1</v>
      </c>
      <c r="AE74" s="61">
        <f t="shared" si="152"/>
        <v>1</v>
      </c>
      <c r="AF74" s="61">
        <f t="shared" si="152"/>
        <v>1</v>
      </c>
      <c r="AG74" s="61">
        <f t="shared" si="152"/>
        <v>1.0013815671112345</v>
      </c>
      <c r="AH74" s="61">
        <f t="shared" si="152"/>
        <v>1.0187800885475302</v>
      </c>
      <c r="AI74" s="61">
        <f t="shared" si="152"/>
        <v>1.0367938818617299</v>
      </c>
      <c r="AJ74" s="62">
        <f t="shared" si="152"/>
        <v>1.0554561717352411</v>
      </c>
      <c r="AK74" s="60">
        <f t="shared" ref="AK74:AU74" si="153">IF(AK56=0,1,IF(AK56="","",IF(AK38/($AK38+$U20)&lt;1,1,AK38/($AK38+$U20))))</f>
        <v>1</v>
      </c>
      <c r="AL74" s="61">
        <f t="shared" si="153"/>
        <v>1</v>
      </c>
      <c r="AM74" s="61">
        <f t="shared" si="153"/>
        <v>1</v>
      </c>
      <c r="AN74" s="61">
        <f t="shared" si="153"/>
        <v>1</v>
      </c>
      <c r="AO74" s="61">
        <f t="shared" si="153"/>
        <v>1</v>
      </c>
      <c r="AP74" s="61">
        <f t="shared" si="153"/>
        <v>1.0004452976859264</v>
      </c>
      <c r="AQ74" s="61">
        <f t="shared" si="153"/>
        <v>1.0172438194754287</v>
      </c>
      <c r="AR74" s="61">
        <f t="shared" si="153"/>
        <v>1.034616104817514</v>
      </c>
      <c r="AS74" s="61">
        <f t="shared" si="153"/>
        <v>1.0525920603066212</v>
      </c>
      <c r="AT74" s="61">
        <f t="shared" si="153"/>
        <v>1.0712037077383689</v>
      </c>
      <c r="AU74" s="62">
        <f t="shared" si="153"/>
        <v>1.0904853744776597</v>
      </c>
      <c r="AV74" s="60">
        <f t="shared" ref="AV74:BF74" si="154">IF(AV56=0,1,IF(AV56="","",IF(AV38/($AV38+$U20)&lt;1,1,AV38/($AV38+$U20))))</f>
        <v>1</v>
      </c>
      <c r="AW74" s="61">
        <f t="shared" si="154"/>
        <v>1</v>
      </c>
      <c r="AX74" s="61">
        <f t="shared" si="154"/>
        <v>1</v>
      </c>
      <c r="AY74" s="61">
        <f t="shared" si="154"/>
        <v>1</v>
      </c>
      <c r="AZ74" s="61">
        <f t="shared" si="154"/>
        <v>1.0019273232486989</v>
      </c>
      <c r="BA74" s="61">
        <f t="shared" si="154"/>
        <v>1.0184729120729894</v>
      </c>
      <c r="BB74" s="61">
        <f t="shared" si="154"/>
        <v>1.0355741363428717</v>
      </c>
      <c r="BC74" s="61">
        <f t="shared" si="154"/>
        <v>1.053259463149486</v>
      </c>
      <c r="BD74" s="61">
        <f t="shared" si="154"/>
        <v>1.0715593379918515</v>
      </c>
      <c r="BE74" s="61">
        <f t="shared" si="154"/>
        <v>1.0905063596852242</v>
      </c>
      <c r="BF74" s="62">
        <f t="shared" si="154"/>
        <v>1.1101354741595582</v>
      </c>
    </row>
    <row r="75" spans="1:58">
      <c r="A75" s="49"/>
      <c r="B75" s="50" t="str">
        <f t="shared" si="124"/>
        <v>Panamax</v>
      </c>
      <c r="C75" s="50"/>
      <c r="D75" s="51">
        <f t="shared" ref="D75:N75" si="155">IF(D57=0,1,IF(D57="","",IF(D39/($D39+$U21)&lt;1,1,D39/($D39+$U21))))</f>
        <v>1</v>
      </c>
      <c r="E75" s="52">
        <f t="shared" si="155"/>
        <v>1</v>
      </c>
      <c r="F75" s="52">
        <f t="shared" si="155"/>
        <v>1</v>
      </c>
      <c r="G75" s="52">
        <f t="shared" si="155"/>
        <v>1</v>
      </c>
      <c r="H75" s="52">
        <f t="shared" si="155"/>
        <v>1</v>
      </c>
      <c r="I75" s="52">
        <f t="shared" si="155"/>
        <v>1</v>
      </c>
      <c r="J75" s="52">
        <f t="shared" si="155"/>
        <v>1</v>
      </c>
      <c r="K75" s="52">
        <f t="shared" si="155"/>
        <v>1</v>
      </c>
      <c r="L75" s="52">
        <f t="shared" si="155"/>
        <v>1</v>
      </c>
      <c r="M75" s="52">
        <f t="shared" si="155"/>
        <v>1</v>
      </c>
      <c r="N75" s="53">
        <f t="shared" si="155"/>
        <v>1</v>
      </c>
      <c r="O75" s="51">
        <f t="shared" ref="O75:Y75" si="156">IF(O57=0,1,IF(O57="","",IF(O39/($O39+$U21)&lt;1,1,O39/($O39+$U21))))</f>
        <v>1</v>
      </c>
      <c r="P75" s="52">
        <f t="shared" si="156"/>
        <v>1</v>
      </c>
      <c r="Q75" s="52">
        <f t="shared" si="156"/>
        <v>1</v>
      </c>
      <c r="R75" s="52">
        <f t="shared" si="156"/>
        <v>1</v>
      </c>
      <c r="S75" s="52">
        <f t="shared" si="156"/>
        <v>1</v>
      </c>
      <c r="T75" s="52">
        <f t="shared" si="156"/>
        <v>1</v>
      </c>
      <c r="U75" s="52">
        <f t="shared" si="156"/>
        <v>1</v>
      </c>
      <c r="V75" s="52">
        <f t="shared" si="156"/>
        <v>1</v>
      </c>
      <c r="W75" s="52">
        <f t="shared" si="156"/>
        <v>1</v>
      </c>
      <c r="X75" s="52">
        <f t="shared" si="156"/>
        <v>1</v>
      </c>
      <c r="Y75" s="53">
        <f t="shared" si="156"/>
        <v>1.0135942635195696</v>
      </c>
      <c r="Z75" s="51">
        <f t="shared" ref="Z75:AJ75" si="157">IF(Z57=0,1,IF(Z57="","",IF(Z39/($Z39+$U21)&lt;1,1,Z39/($Z39+$U21))))</f>
        <v>1</v>
      </c>
      <c r="AA75" s="52">
        <f t="shared" si="157"/>
        <v>1</v>
      </c>
      <c r="AB75" s="52">
        <f t="shared" si="157"/>
        <v>1</v>
      </c>
      <c r="AC75" s="52">
        <f t="shared" si="157"/>
        <v>1</v>
      </c>
      <c r="AD75" s="52">
        <f t="shared" si="157"/>
        <v>1</v>
      </c>
      <c r="AE75" s="52">
        <f t="shared" si="157"/>
        <v>1</v>
      </c>
      <c r="AF75" s="52">
        <f t="shared" si="157"/>
        <v>1.009947205600797</v>
      </c>
      <c r="AG75" s="52">
        <f t="shared" si="157"/>
        <v>1.0271948808387612</v>
      </c>
      <c r="AH75" s="52">
        <f t="shared" si="157"/>
        <v>1.0450418961429095</v>
      </c>
      <c r="AI75" s="52">
        <f t="shared" si="157"/>
        <v>1.0635200436189138</v>
      </c>
      <c r="AJ75" s="53">
        <f t="shared" si="157"/>
        <v>1.0826634044040542</v>
      </c>
      <c r="AK75" s="51">
        <f t="shared" ref="AK75:AU75" si="158">IF(AK57=0,1,IF(AK57="","",IF(AK39/($AK39+$U21)&lt;1,1,AK39/($AK39+$U21))))</f>
        <v>1</v>
      </c>
      <c r="AL75" s="52">
        <f t="shared" si="158"/>
        <v>1</v>
      </c>
      <c r="AM75" s="52">
        <f t="shared" si="158"/>
        <v>1</v>
      </c>
      <c r="AN75" s="52">
        <f t="shared" si="158"/>
        <v>1</v>
      </c>
      <c r="AO75" s="52">
        <f t="shared" si="158"/>
        <v>1.0029007489960402</v>
      </c>
      <c r="AP75" s="52">
        <f t="shared" si="158"/>
        <v>1.0194624127409289</v>
      </c>
      <c r="AQ75" s="52">
        <f t="shared" si="158"/>
        <v>1.0365802517608325</v>
      </c>
      <c r="AR75" s="52">
        <f t="shared" si="158"/>
        <v>1.0542827608041865</v>
      </c>
      <c r="AS75" s="52">
        <f t="shared" si="158"/>
        <v>1.0726004149494328</v>
      </c>
      <c r="AT75" s="52">
        <f t="shared" si="158"/>
        <v>1.0915658446833127</v>
      </c>
      <c r="AU75" s="53">
        <f t="shared" si="158"/>
        <v>1.1112140298876123</v>
      </c>
      <c r="AV75" s="51">
        <f t="shared" ref="AV75:BF75" si="159">IF(AV57=0,1,IF(AV57="","",IF(AV39/($AV39+$U21)&lt;1,1,AV39/($AV39+$U21))))</f>
        <v>1</v>
      </c>
      <c r="AW75" s="52">
        <f t="shared" si="159"/>
        <v>1</v>
      </c>
      <c r="AX75" s="52">
        <f t="shared" si="159"/>
        <v>1</v>
      </c>
      <c r="AY75" s="52">
        <f t="shared" si="159"/>
        <v>1.0007232345546002</v>
      </c>
      <c r="AZ75" s="52">
        <f t="shared" si="159"/>
        <v>1.0169804712170396</v>
      </c>
      <c r="BA75" s="52">
        <f t="shared" si="159"/>
        <v>1.0337746441362199</v>
      </c>
      <c r="BB75" s="52">
        <f t="shared" si="159"/>
        <v>1.0511328004743281</v>
      </c>
      <c r="BC75" s="52">
        <f t="shared" si="159"/>
        <v>1.0690838350175329</v>
      </c>
      <c r="BD75" s="52">
        <f t="shared" si="159"/>
        <v>1.0876586506838606</v>
      </c>
      <c r="BE75" s="52">
        <f t="shared" si="159"/>
        <v>1.1068903360594102</v>
      </c>
      <c r="BF75" s="53">
        <f t="shared" si="159"/>
        <v>1.1268143621084794</v>
      </c>
    </row>
    <row r="76" spans="1:58">
      <c r="A76" s="49"/>
      <c r="B76" s="54" t="str">
        <f t="shared" si="124"/>
        <v>Capesize</v>
      </c>
      <c r="C76" s="54"/>
      <c r="D76" s="55">
        <f t="shared" ref="D76:N76" si="160">IF(D58=0,1,IF(D58="","",IF(D40/($D40+$U22)&lt;1,1,D40/($D40+$U22))))</f>
        <v>1</v>
      </c>
      <c r="E76" s="56">
        <f t="shared" si="160"/>
        <v>1</v>
      </c>
      <c r="F76" s="56">
        <f t="shared" si="160"/>
        <v>1</v>
      </c>
      <c r="G76" s="56">
        <f t="shared" si="160"/>
        <v>1</v>
      </c>
      <c r="H76" s="56">
        <f t="shared" si="160"/>
        <v>1</v>
      </c>
      <c r="I76" s="56">
        <f t="shared" si="160"/>
        <v>1</v>
      </c>
      <c r="J76" s="56">
        <f t="shared" si="160"/>
        <v>1</v>
      </c>
      <c r="K76" s="56">
        <f t="shared" si="160"/>
        <v>1</v>
      </c>
      <c r="L76" s="56">
        <f t="shared" si="160"/>
        <v>1</v>
      </c>
      <c r="M76" s="56">
        <f t="shared" si="160"/>
        <v>1</v>
      </c>
      <c r="N76" s="57">
        <f t="shared" si="160"/>
        <v>1</v>
      </c>
      <c r="O76" s="55">
        <f t="shared" ref="O76:Y76" si="161">IF(O58=0,1,IF(O58="","",IF(O40/($O40+$U22)&lt;1,1,O40/($O40+$U22))))</f>
        <v>1</v>
      </c>
      <c r="P76" s="56">
        <f t="shared" si="161"/>
        <v>1</v>
      </c>
      <c r="Q76" s="56">
        <f t="shared" si="161"/>
        <v>1</v>
      </c>
      <c r="R76" s="56">
        <f t="shared" si="161"/>
        <v>1</v>
      </c>
      <c r="S76" s="56">
        <f t="shared" si="161"/>
        <v>1</v>
      </c>
      <c r="T76" s="56">
        <f t="shared" si="161"/>
        <v>1</v>
      </c>
      <c r="U76" s="56">
        <f t="shared" si="161"/>
        <v>1</v>
      </c>
      <c r="V76" s="56">
        <f t="shared" si="161"/>
        <v>1</v>
      </c>
      <c r="W76" s="56">
        <f t="shared" si="161"/>
        <v>1</v>
      </c>
      <c r="X76" s="56">
        <f t="shared" si="161"/>
        <v>1.0162295922890832</v>
      </c>
      <c r="Y76" s="57">
        <f t="shared" si="161"/>
        <v>1.0243594290273959</v>
      </c>
      <c r="Z76" s="55">
        <f t="shared" ref="Z76:AJ76" si="162">IF(Z58=0,1,IF(Z58="","",IF(Z40/($Z40+$U22)&lt;1,1,Z40/($Z40+$U22))))</f>
        <v>1</v>
      </c>
      <c r="AA76" s="56">
        <f t="shared" si="162"/>
        <v>1</v>
      </c>
      <c r="AB76" s="56">
        <f t="shared" si="162"/>
        <v>1</v>
      </c>
      <c r="AC76" s="56">
        <f t="shared" si="162"/>
        <v>1</v>
      </c>
      <c r="AD76" s="56">
        <f t="shared" si="162"/>
        <v>1</v>
      </c>
      <c r="AE76" s="56">
        <f t="shared" si="162"/>
        <v>1.0059445066313895</v>
      </c>
      <c r="AF76" s="56">
        <f t="shared" si="162"/>
        <v>1.022994413523447</v>
      </c>
      <c r="AG76" s="56">
        <f t="shared" si="162"/>
        <v>1.0406322482393684</v>
      </c>
      <c r="AH76" s="56">
        <f t="shared" si="162"/>
        <v>1.0588889543488309</v>
      </c>
      <c r="AI76" s="56">
        <f t="shared" si="162"/>
        <v>1.0777976856764886</v>
      </c>
      <c r="AJ76" s="57">
        <f t="shared" si="162"/>
        <v>1.0864200671619006</v>
      </c>
      <c r="AK76" s="55">
        <f t="shared" ref="AK76:AU76" si="163">IF(AK58=0,1,IF(AK58="","",IF(AK40/($AK40+$U22)&lt;1,1,AK40/($AK40+$U22))))</f>
        <v>1</v>
      </c>
      <c r="AL76" s="56">
        <f t="shared" si="163"/>
        <v>1</v>
      </c>
      <c r="AM76" s="56">
        <f t="shared" si="163"/>
        <v>1</v>
      </c>
      <c r="AN76" s="56">
        <f t="shared" si="163"/>
        <v>1</v>
      </c>
      <c r="AO76" s="56">
        <f t="shared" si="163"/>
        <v>1.0121981390468537</v>
      </c>
      <c r="AP76" s="56">
        <f t="shared" si="163"/>
        <v>1.0290681080309678</v>
      </c>
      <c r="AQ76" s="56">
        <f t="shared" si="163"/>
        <v>1.0465099403704758</v>
      </c>
      <c r="AR76" s="56">
        <f t="shared" si="163"/>
        <v>1.0645532152044495</v>
      </c>
      <c r="AS76" s="56">
        <f t="shared" si="163"/>
        <v>1.0832295874010187</v>
      </c>
      <c r="AT76" s="56">
        <f t="shared" si="163"/>
        <v>1.1025729728903224</v>
      </c>
      <c r="AU76" s="57">
        <f t="shared" si="163"/>
        <v>1.1113935566734454</v>
      </c>
      <c r="AV76" s="55">
        <f t="shared" ref="AV76:BF76" si="164">IF(AV58=0,1,IF(AV58="","",IF(AV40/($AV40+$U22)&lt;1,1,AV40/($AV40+$U22))))</f>
        <v>1</v>
      </c>
      <c r="AW76" s="56">
        <f t="shared" si="164"/>
        <v>1</v>
      </c>
      <c r="AX76" s="56">
        <f t="shared" si="164"/>
        <v>1</v>
      </c>
      <c r="AY76" s="56">
        <f t="shared" si="164"/>
        <v>1.0079537519804629</v>
      </c>
      <c r="AZ76" s="56">
        <f t="shared" si="164"/>
        <v>1.0244775839801423</v>
      </c>
      <c r="BA76" s="56">
        <f t="shared" si="164"/>
        <v>1.0415522103798116</v>
      </c>
      <c r="BB76" s="56">
        <f t="shared" si="164"/>
        <v>1.0592056376743846</v>
      </c>
      <c r="BC76" s="56">
        <f t="shared" si="164"/>
        <v>1.0774678038411842</v>
      </c>
      <c r="BD76" s="56">
        <f t="shared" si="164"/>
        <v>1.0963707477682227</v>
      </c>
      <c r="BE76" s="56">
        <f t="shared" si="164"/>
        <v>1.1159487968355122</v>
      </c>
      <c r="BF76" s="57">
        <f t="shared" si="164"/>
        <v>1.1248763872101966</v>
      </c>
    </row>
    <row r="77" spans="1:58">
      <c r="C77" s="86"/>
      <c r="D77" s="87"/>
      <c r="E77" s="88"/>
      <c r="F77" s="88"/>
      <c r="G77" s="86"/>
      <c r="H77" s="86"/>
      <c r="I77" s="87"/>
      <c r="J77" s="86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58">
      <c r="C78" s="86"/>
      <c r="D78" s="87"/>
      <c r="E78" s="88"/>
      <c r="F78" s="88"/>
      <c r="G78" s="86"/>
      <c r="H78" s="86"/>
      <c r="I78" s="89"/>
      <c r="J78" s="86"/>
      <c r="K78" s="94">
        <v>1</v>
      </c>
      <c r="L78" s="95" t="s">
        <v>61</v>
      </c>
      <c r="M78" s="95"/>
      <c r="N78" s="96"/>
      <c r="O78" s="19"/>
      <c r="P78" s="19"/>
      <c r="Q78" s="19"/>
      <c r="R78" s="19"/>
      <c r="S78" s="19"/>
      <c r="T78" s="19"/>
      <c r="U78" s="19"/>
      <c r="V78" s="19"/>
    </row>
    <row r="79" spans="1:58">
      <c r="C79" s="86"/>
      <c r="D79" s="87"/>
      <c r="E79" s="88"/>
      <c r="F79" s="88"/>
      <c r="G79" s="86"/>
      <c r="H79" s="89"/>
      <c r="I79" s="86"/>
      <c r="J79" s="86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58">
      <c r="C80" s="86"/>
      <c r="D80" s="87"/>
      <c r="E80" s="88"/>
      <c r="F80" s="88"/>
      <c r="G80" s="86"/>
      <c r="H80" s="86"/>
      <c r="I80" s="86"/>
      <c r="J80" s="86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77">
      <c r="A81" s="7" t="s">
        <v>90</v>
      </c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</row>
    <row r="82" spans="1:77">
      <c r="A82" s="5"/>
      <c r="B82" s="6"/>
      <c r="C82" s="6"/>
      <c r="D82" s="281" t="s">
        <v>182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3"/>
      <c r="O82" s="281" t="s">
        <v>182</v>
      </c>
      <c r="P82" s="282"/>
      <c r="Q82" s="282"/>
      <c r="R82" s="282"/>
      <c r="S82" s="282"/>
      <c r="T82" s="282"/>
      <c r="U82" s="282"/>
      <c r="V82" s="282"/>
      <c r="W82" s="282"/>
      <c r="X82" s="282"/>
      <c r="Y82" s="283"/>
      <c r="Z82" s="281" t="s">
        <v>182</v>
      </c>
      <c r="AA82" s="282"/>
      <c r="AB82" s="282"/>
      <c r="AC82" s="282"/>
      <c r="AD82" s="282"/>
      <c r="AE82" s="282"/>
      <c r="AF82" s="282"/>
      <c r="AG82" s="282"/>
      <c r="AH82" s="282"/>
      <c r="AI82" s="282"/>
      <c r="AJ82" s="283"/>
      <c r="AK82" s="281" t="s">
        <v>182</v>
      </c>
      <c r="AL82" s="282"/>
      <c r="AM82" s="282"/>
      <c r="AN82" s="282"/>
      <c r="AO82" s="282"/>
      <c r="AP82" s="282"/>
      <c r="AQ82" s="282"/>
      <c r="AR82" s="282"/>
      <c r="AS82" s="282"/>
      <c r="AT82" s="282"/>
      <c r="AU82" s="283"/>
      <c r="AV82" s="281" t="s">
        <v>182</v>
      </c>
      <c r="AW82" s="282"/>
      <c r="AX82" s="282"/>
      <c r="AY82" s="282"/>
      <c r="AZ82" s="282"/>
      <c r="BA82" s="282"/>
      <c r="BB82" s="282"/>
      <c r="BC82" s="282"/>
      <c r="BD82" s="282"/>
      <c r="BE82" s="282"/>
      <c r="BF82" s="283"/>
    </row>
    <row r="83" spans="1:77">
      <c r="A83" s="5" t="s">
        <v>0</v>
      </c>
      <c r="B83" s="6" t="s">
        <v>3</v>
      </c>
      <c r="C83" s="6"/>
      <c r="D83" s="281" t="s">
        <v>16</v>
      </c>
      <c r="E83" s="282"/>
      <c r="F83" s="282"/>
      <c r="G83" s="282"/>
      <c r="H83" s="282"/>
      <c r="I83" s="282"/>
      <c r="J83" s="282"/>
      <c r="K83" s="282"/>
      <c r="L83" s="282"/>
      <c r="M83" s="282"/>
      <c r="N83" s="283"/>
      <c r="O83" s="281" t="s">
        <v>8</v>
      </c>
      <c r="P83" s="282"/>
      <c r="Q83" s="282"/>
      <c r="R83" s="282"/>
      <c r="S83" s="282"/>
      <c r="T83" s="282"/>
      <c r="U83" s="282"/>
      <c r="V83" s="282"/>
      <c r="W83" s="282"/>
      <c r="X83" s="282"/>
      <c r="Y83" s="283"/>
      <c r="Z83" s="281" t="s">
        <v>9</v>
      </c>
      <c r="AA83" s="282"/>
      <c r="AB83" s="282"/>
      <c r="AC83" s="282"/>
      <c r="AD83" s="282"/>
      <c r="AE83" s="282"/>
      <c r="AF83" s="282"/>
      <c r="AG83" s="282"/>
      <c r="AH83" s="282"/>
      <c r="AI83" s="282"/>
      <c r="AJ83" s="283"/>
      <c r="AK83" s="281" t="s">
        <v>10</v>
      </c>
      <c r="AL83" s="282"/>
      <c r="AM83" s="282"/>
      <c r="AN83" s="282"/>
      <c r="AO83" s="282"/>
      <c r="AP83" s="282"/>
      <c r="AQ83" s="282"/>
      <c r="AR83" s="282"/>
      <c r="AS83" s="282"/>
      <c r="AT83" s="282"/>
      <c r="AU83" s="283"/>
      <c r="AV83" s="281" t="s">
        <v>11</v>
      </c>
      <c r="AW83" s="282"/>
      <c r="AX83" s="282"/>
      <c r="AY83" s="282"/>
      <c r="AZ83" s="282"/>
      <c r="BA83" s="282"/>
      <c r="BB83" s="282"/>
      <c r="BC83" s="282"/>
      <c r="BD83" s="282"/>
      <c r="BE83" s="282"/>
      <c r="BF83" s="283"/>
    </row>
    <row r="84" spans="1:77">
      <c r="A84" s="5"/>
      <c r="B84" s="6"/>
      <c r="C84" s="6"/>
      <c r="D84" s="14" t="s">
        <v>18</v>
      </c>
      <c r="E84" s="15" t="s">
        <v>32</v>
      </c>
      <c r="F84" s="15" t="s">
        <v>33</v>
      </c>
      <c r="G84" s="15" t="s">
        <v>34</v>
      </c>
      <c r="H84" s="15" t="s">
        <v>19</v>
      </c>
      <c r="I84" s="15" t="s">
        <v>35</v>
      </c>
      <c r="J84" s="15" t="s">
        <v>20</v>
      </c>
      <c r="K84" s="15" t="s">
        <v>36</v>
      </c>
      <c r="L84" s="15" t="s">
        <v>21</v>
      </c>
      <c r="M84" s="15" t="s">
        <v>38</v>
      </c>
      <c r="N84" s="15" t="s">
        <v>39</v>
      </c>
      <c r="O84" s="14" t="s">
        <v>18</v>
      </c>
      <c r="P84" s="15" t="s">
        <v>32</v>
      </c>
      <c r="Q84" s="15" t="s">
        <v>33</v>
      </c>
      <c r="R84" s="15" t="s">
        <v>34</v>
      </c>
      <c r="S84" s="15" t="s">
        <v>19</v>
      </c>
      <c r="T84" s="15" t="s">
        <v>35</v>
      </c>
      <c r="U84" s="15" t="s">
        <v>20</v>
      </c>
      <c r="V84" s="15" t="s">
        <v>36</v>
      </c>
      <c r="W84" s="15" t="s">
        <v>21</v>
      </c>
      <c r="X84" s="15" t="s">
        <v>38</v>
      </c>
      <c r="Y84" s="15" t="s">
        <v>39</v>
      </c>
      <c r="Z84" s="14" t="s">
        <v>18</v>
      </c>
      <c r="AA84" s="15" t="s">
        <v>32</v>
      </c>
      <c r="AB84" s="15" t="s">
        <v>33</v>
      </c>
      <c r="AC84" s="15" t="s">
        <v>34</v>
      </c>
      <c r="AD84" s="15" t="s">
        <v>19</v>
      </c>
      <c r="AE84" s="15" t="s">
        <v>35</v>
      </c>
      <c r="AF84" s="15" t="s">
        <v>20</v>
      </c>
      <c r="AG84" s="15" t="s">
        <v>36</v>
      </c>
      <c r="AH84" s="15" t="s">
        <v>21</v>
      </c>
      <c r="AI84" s="15" t="s">
        <v>38</v>
      </c>
      <c r="AJ84" s="15" t="s">
        <v>39</v>
      </c>
      <c r="AK84" s="14" t="s">
        <v>18</v>
      </c>
      <c r="AL84" s="15" t="s">
        <v>32</v>
      </c>
      <c r="AM84" s="15" t="s">
        <v>33</v>
      </c>
      <c r="AN84" s="15" t="s">
        <v>34</v>
      </c>
      <c r="AO84" s="15" t="s">
        <v>19</v>
      </c>
      <c r="AP84" s="15" t="s">
        <v>35</v>
      </c>
      <c r="AQ84" s="15" t="s">
        <v>20</v>
      </c>
      <c r="AR84" s="15" t="s">
        <v>36</v>
      </c>
      <c r="AS84" s="15" t="s">
        <v>21</v>
      </c>
      <c r="AT84" s="15" t="s">
        <v>38</v>
      </c>
      <c r="AU84" s="15" t="s">
        <v>39</v>
      </c>
      <c r="AV84" s="14" t="s">
        <v>18</v>
      </c>
      <c r="AW84" s="15" t="s">
        <v>32</v>
      </c>
      <c r="AX84" s="15" t="s">
        <v>33</v>
      </c>
      <c r="AY84" s="15" t="s">
        <v>34</v>
      </c>
      <c r="AZ84" s="15" t="s">
        <v>19</v>
      </c>
      <c r="BA84" s="15" t="s">
        <v>35</v>
      </c>
      <c r="BB84" s="15" t="s">
        <v>20</v>
      </c>
      <c r="BC84" s="15" t="s">
        <v>36</v>
      </c>
      <c r="BD84" s="15" t="s">
        <v>21</v>
      </c>
      <c r="BE84" s="15" t="s">
        <v>38</v>
      </c>
      <c r="BF84" s="15" t="s">
        <v>39</v>
      </c>
    </row>
    <row r="85" spans="1:77">
      <c r="A85" s="5"/>
      <c r="B85" s="6"/>
      <c r="C85" s="6"/>
      <c r="D85" s="14" t="s">
        <v>134</v>
      </c>
      <c r="E85" s="15" t="s">
        <v>134</v>
      </c>
      <c r="F85" s="15" t="s">
        <v>134</v>
      </c>
      <c r="G85" s="15" t="s">
        <v>134</v>
      </c>
      <c r="H85" s="15" t="s">
        <v>134</v>
      </c>
      <c r="I85" s="15" t="s">
        <v>134</v>
      </c>
      <c r="J85" s="15" t="s">
        <v>134</v>
      </c>
      <c r="K85" s="15" t="s">
        <v>134</v>
      </c>
      <c r="L85" s="15" t="s">
        <v>134</v>
      </c>
      <c r="M85" s="15" t="s">
        <v>134</v>
      </c>
      <c r="N85" s="16" t="s">
        <v>134</v>
      </c>
      <c r="O85" s="14" t="s">
        <v>134</v>
      </c>
      <c r="P85" s="15" t="s">
        <v>134</v>
      </c>
      <c r="Q85" s="15" t="s">
        <v>134</v>
      </c>
      <c r="R85" s="15" t="s">
        <v>134</v>
      </c>
      <c r="S85" s="15" t="s">
        <v>134</v>
      </c>
      <c r="T85" s="15" t="s">
        <v>134</v>
      </c>
      <c r="U85" s="15" t="s">
        <v>134</v>
      </c>
      <c r="V85" s="15" t="s">
        <v>134</v>
      </c>
      <c r="W85" s="15" t="s">
        <v>134</v>
      </c>
      <c r="X85" s="15" t="s">
        <v>134</v>
      </c>
      <c r="Y85" s="16" t="s">
        <v>134</v>
      </c>
      <c r="Z85" s="14" t="s">
        <v>134</v>
      </c>
      <c r="AA85" s="15" t="s">
        <v>134</v>
      </c>
      <c r="AB85" s="15" t="s">
        <v>134</v>
      </c>
      <c r="AC85" s="15" t="s">
        <v>134</v>
      </c>
      <c r="AD85" s="15" t="s">
        <v>134</v>
      </c>
      <c r="AE85" s="15" t="s">
        <v>134</v>
      </c>
      <c r="AF85" s="15" t="s">
        <v>134</v>
      </c>
      <c r="AG85" s="15" t="s">
        <v>134</v>
      </c>
      <c r="AH85" s="15" t="s">
        <v>134</v>
      </c>
      <c r="AI85" s="15" t="s">
        <v>134</v>
      </c>
      <c r="AJ85" s="16" t="s">
        <v>134</v>
      </c>
      <c r="AK85" s="14" t="s">
        <v>134</v>
      </c>
      <c r="AL85" s="15" t="s">
        <v>134</v>
      </c>
      <c r="AM85" s="15" t="s">
        <v>134</v>
      </c>
      <c r="AN85" s="15" t="s">
        <v>134</v>
      </c>
      <c r="AO85" s="15" t="s">
        <v>134</v>
      </c>
      <c r="AP85" s="15" t="s">
        <v>134</v>
      </c>
      <c r="AQ85" s="15" t="s">
        <v>134</v>
      </c>
      <c r="AR85" s="15" t="s">
        <v>134</v>
      </c>
      <c r="AS85" s="15" t="s">
        <v>134</v>
      </c>
      <c r="AT85" s="15" t="s">
        <v>134</v>
      </c>
      <c r="AU85" s="16" t="s">
        <v>134</v>
      </c>
      <c r="AV85" s="14" t="s">
        <v>134</v>
      </c>
      <c r="AW85" s="15" t="s">
        <v>134</v>
      </c>
      <c r="AX85" s="15" t="s">
        <v>134</v>
      </c>
      <c r="AY85" s="15" t="s">
        <v>134</v>
      </c>
      <c r="AZ85" s="15" t="s">
        <v>134</v>
      </c>
      <c r="BA85" s="15" t="s">
        <v>134</v>
      </c>
      <c r="BB85" s="15" t="s">
        <v>134</v>
      </c>
      <c r="BC85" s="15" t="s">
        <v>134</v>
      </c>
      <c r="BD85" s="15" t="s">
        <v>134</v>
      </c>
      <c r="BE85" s="15" t="s">
        <v>134</v>
      </c>
      <c r="BF85" s="16" t="s">
        <v>134</v>
      </c>
    </row>
    <row r="86" spans="1:77">
      <c r="A86" s="49" t="str">
        <f>A$14</f>
        <v>Container</v>
      </c>
      <c r="B86" s="50" t="str">
        <f>B68</f>
        <v>1,000 teu</v>
      </c>
      <c r="C86" s="50"/>
      <c r="D86" s="130">
        <f>IF(D68=0,1,IF(D68="","",ROUNDUP(D68*$C14,0)))</f>
        <v>12</v>
      </c>
      <c r="E86" s="131">
        <f t="shared" ref="E86:N86" si="165">IF(E68=0,1,IF(E68="","",ROUNDUP(E68*$C14,0)))</f>
        <v>12</v>
      </c>
      <c r="F86" s="131">
        <f t="shared" si="165"/>
        <v>12</v>
      </c>
      <c r="G86" s="131">
        <f t="shared" si="165"/>
        <v>12</v>
      </c>
      <c r="H86" s="131">
        <f t="shared" si="165"/>
        <v>12</v>
      </c>
      <c r="I86" s="131">
        <f t="shared" si="165"/>
        <v>12</v>
      </c>
      <c r="J86" s="131">
        <f t="shared" si="165"/>
        <v>12</v>
      </c>
      <c r="K86" s="131">
        <f t="shared" si="165"/>
        <v>12</v>
      </c>
      <c r="L86" s="131">
        <f t="shared" si="165"/>
        <v>12</v>
      </c>
      <c r="M86" s="131">
        <f t="shared" si="165"/>
        <v>12</v>
      </c>
      <c r="N86" s="132">
        <f t="shared" si="165"/>
        <v>12</v>
      </c>
      <c r="O86" s="130">
        <f>IF(O68=0,1,IF(O68="","",ROUNDUP(O68*$C14,0)))</f>
        <v>12</v>
      </c>
      <c r="P86" s="131">
        <f t="shared" ref="P86:Y86" si="166">IF(P68=0,1,IF(P68="","",ROUNDUP(P68*$C14,0)))</f>
        <v>12</v>
      </c>
      <c r="Q86" s="131">
        <f t="shared" si="166"/>
        <v>12</v>
      </c>
      <c r="R86" s="131">
        <f t="shared" si="166"/>
        <v>12</v>
      </c>
      <c r="S86" s="131">
        <f t="shared" si="166"/>
        <v>12</v>
      </c>
      <c r="T86" s="131">
        <f t="shared" si="166"/>
        <v>12</v>
      </c>
      <c r="U86" s="131">
        <f t="shared" si="166"/>
        <v>12</v>
      </c>
      <c r="V86" s="131">
        <f t="shared" si="166"/>
        <v>12</v>
      </c>
      <c r="W86" s="131">
        <f t="shared" si="166"/>
        <v>12</v>
      </c>
      <c r="X86" s="131">
        <f t="shared" si="166"/>
        <v>12</v>
      </c>
      <c r="Y86" s="132">
        <f t="shared" si="166"/>
        <v>12</v>
      </c>
      <c r="Z86" s="130">
        <f>IF(Z68=0,1,IF(Z68="","",ROUNDUP(Z68*$C14,0)))</f>
        <v>12</v>
      </c>
      <c r="AA86" s="131">
        <f t="shared" ref="AA86:AJ86" si="167">IF(AA68=0,1,IF(AA68="","",ROUNDUP(AA68*$C14,0)))</f>
        <v>12</v>
      </c>
      <c r="AB86" s="131">
        <f t="shared" si="167"/>
        <v>12</v>
      </c>
      <c r="AC86" s="131">
        <f t="shared" si="167"/>
        <v>12</v>
      </c>
      <c r="AD86" s="131">
        <f t="shared" si="167"/>
        <v>12</v>
      </c>
      <c r="AE86" s="131">
        <f t="shared" si="167"/>
        <v>12</v>
      </c>
      <c r="AF86" s="131">
        <f t="shared" si="167"/>
        <v>12</v>
      </c>
      <c r="AG86" s="131">
        <f t="shared" si="167"/>
        <v>13</v>
      </c>
      <c r="AH86" s="131">
        <f t="shared" si="167"/>
        <v>13</v>
      </c>
      <c r="AI86" s="131">
        <f t="shared" si="167"/>
        <v>14</v>
      </c>
      <c r="AJ86" s="132">
        <f t="shared" si="167"/>
        <v>14</v>
      </c>
      <c r="AK86" s="130">
        <f>IF(AK68=0,1,IF(AK68="","",ROUNDUP(AK68*$C14,0)))</f>
        <v>12</v>
      </c>
      <c r="AL86" s="131">
        <f t="shared" ref="AL86:AU86" si="168">IF(AL68=0,1,IF(AL68="","",ROUNDUP(AL68*$C14,0)))</f>
        <v>12</v>
      </c>
      <c r="AM86" s="131">
        <f t="shared" si="168"/>
        <v>12</v>
      </c>
      <c r="AN86" s="131">
        <f t="shared" si="168"/>
        <v>12</v>
      </c>
      <c r="AO86" s="131">
        <f t="shared" si="168"/>
        <v>12</v>
      </c>
      <c r="AP86" s="131">
        <f t="shared" si="168"/>
        <v>13</v>
      </c>
      <c r="AQ86" s="131">
        <f t="shared" si="168"/>
        <v>13</v>
      </c>
      <c r="AR86" s="131">
        <f t="shared" si="168"/>
        <v>14</v>
      </c>
      <c r="AS86" s="131">
        <f t="shared" si="168"/>
        <v>14</v>
      </c>
      <c r="AT86" s="131">
        <f t="shared" si="168"/>
        <v>15</v>
      </c>
      <c r="AU86" s="132">
        <f t="shared" si="168"/>
        <v>15</v>
      </c>
      <c r="AV86" s="130">
        <f>IF(AV68=0,1,IF(AV68="","",ROUNDUP(AV68*$C14,0)))</f>
        <v>12</v>
      </c>
      <c r="AW86" s="131">
        <f t="shared" ref="AW86:BF86" si="169">IF(AW68=0,1,IF(AW68="","",ROUNDUP(AW68*$C14,0)))</f>
        <v>12</v>
      </c>
      <c r="AX86" s="131">
        <f t="shared" si="169"/>
        <v>12</v>
      </c>
      <c r="AY86" s="131">
        <f t="shared" si="169"/>
        <v>12</v>
      </c>
      <c r="AZ86" s="131">
        <f t="shared" si="169"/>
        <v>13</v>
      </c>
      <c r="BA86" s="131">
        <f t="shared" si="169"/>
        <v>13</v>
      </c>
      <c r="BB86" s="131">
        <f t="shared" si="169"/>
        <v>14</v>
      </c>
      <c r="BC86" s="131">
        <f t="shared" si="169"/>
        <v>14</v>
      </c>
      <c r="BD86" s="131">
        <f t="shared" si="169"/>
        <v>15</v>
      </c>
      <c r="BE86" s="131">
        <f t="shared" si="169"/>
        <v>15</v>
      </c>
      <c r="BF86" s="132">
        <f t="shared" si="169"/>
        <v>16</v>
      </c>
    </row>
    <row r="87" spans="1:77">
      <c r="A87" s="49"/>
      <c r="B87" s="54" t="str">
        <f t="shared" ref="B87:B94" si="170">B69</f>
        <v>3,000 teu</v>
      </c>
      <c r="C87" s="54"/>
      <c r="D87" s="133">
        <f t="shared" ref="D87:N87" si="171">IF(D69=0,1,IF(D69="","",ROUNDUP(D69*$C15,0)))</f>
        <v>12</v>
      </c>
      <c r="E87" s="134">
        <f t="shared" si="171"/>
        <v>12</v>
      </c>
      <c r="F87" s="134">
        <f t="shared" si="171"/>
        <v>12</v>
      </c>
      <c r="G87" s="134">
        <f t="shared" si="171"/>
        <v>12</v>
      </c>
      <c r="H87" s="134">
        <f t="shared" si="171"/>
        <v>12</v>
      </c>
      <c r="I87" s="134">
        <f t="shared" si="171"/>
        <v>12</v>
      </c>
      <c r="J87" s="134">
        <f t="shared" si="171"/>
        <v>12</v>
      </c>
      <c r="K87" s="134">
        <f t="shared" si="171"/>
        <v>12</v>
      </c>
      <c r="L87" s="134">
        <f t="shared" si="171"/>
        <v>12</v>
      </c>
      <c r="M87" s="134">
        <f t="shared" si="171"/>
        <v>12</v>
      </c>
      <c r="N87" s="135">
        <f t="shared" si="171"/>
        <v>12</v>
      </c>
      <c r="O87" s="133">
        <f t="shared" ref="O87:Y87" si="172">IF(O69=0,1,IF(O69="","",ROUNDUP(O69*$C15,0)))</f>
        <v>12</v>
      </c>
      <c r="P87" s="134">
        <f t="shared" si="172"/>
        <v>12</v>
      </c>
      <c r="Q87" s="134">
        <f t="shared" si="172"/>
        <v>12</v>
      </c>
      <c r="R87" s="134">
        <f t="shared" si="172"/>
        <v>12</v>
      </c>
      <c r="S87" s="134">
        <f t="shared" si="172"/>
        <v>12</v>
      </c>
      <c r="T87" s="134">
        <f t="shared" si="172"/>
        <v>12</v>
      </c>
      <c r="U87" s="134">
        <f t="shared" si="172"/>
        <v>12</v>
      </c>
      <c r="V87" s="134">
        <f t="shared" si="172"/>
        <v>12</v>
      </c>
      <c r="W87" s="134">
        <f t="shared" si="172"/>
        <v>13</v>
      </c>
      <c r="X87" s="134">
        <f t="shared" si="172"/>
        <v>13</v>
      </c>
      <c r="Y87" s="135">
        <f t="shared" si="172"/>
        <v>14</v>
      </c>
      <c r="Z87" s="133">
        <f t="shared" ref="Z87:BF87" si="173">IF(Z69=0,1,IF(Z69="","",ROUNDUP(Z69*$C15,0)))</f>
        <v>12</v>
      </c>
      <c r="AA87" s="134">
        <f t="shared" si="173"/>
        <v>12</v>
      </c>
      <c r="AB87" s="134">
        <f t="shared" si="173"/>
        <v>12</v>
      </c>
      <c r="AC87" s="134">
        <f t="shared" si="173"/>
        <v>12</v>
      </c>
      <c r="AD87" s="134">
        <f t="shared" si="173"/>
        <v>12</v>
      </c>
      <c r="AE87" s="134">
        <f t="shared" si="173"/>
        <v>13</v>
      </c>
      <c r="AF87" s="134">
        <f t="shared" si="173"/>
        <v>13</v>
      </c>
      <c r="AG87" s="134">
        <f t="shared" si="173"/>
        <v>14</v>
      </c>
      <c r="AH87" s="134">
        <f t="shared" si="173"/>
        <v>15</v>
      </c>
      <c r="AI87" s="134">
        <f t="shared" si="173"/>
        <v>16</v>
      </c>
      <c r="AJ87" s="135">
        <f t="shared" si="173"/>
        <v>16</v>
      </c>
      <c r="AK87" s="133">
        <f t="shared" si="173"/>
        <v>12</v>
      </c>
      <c r="AL87" s="134">
        <f t="shared" si="173"/>
        <v>12</v>
      </c>
      <c r="AM87" s="134">
        <f t="shared" si="173"/>
        <v>12</v>
      </c>
      <c r="AN87" s="134">
        <f t="shared" si="173"/>
        <v>12</v>
      </c>
      <c r="AO87" s="134">
        <f t="shared" si="173"/>
        <v>13</v>
      </c>
      <c r="AP87" s="134">
        <f t="shared" si="173"/>
        <v>13</v>
      </c>
      <c r="AQ87" s="134">
        <f t="shared" si="173"/>
        <v>14</v>
      </c>
      <c r="AR87" s="134">
        <f t="shared" si="173"/>
        <v>15</v>
      </c>
      <c r="AS87" s="134">
        <f t="shared" si="173"/>
        <v>16</v>
      </c>
      <c r="AT87" s="134">
        <f t="shared" si="173"/>
        <v>17</v>
      </c>
      <c r="AU87" s="135">
        <f t="shared" si="173"/>
        <v>17</v>
      </c>
      <c r="AV87" s="133">
        <f t="shared" si="173"/>
        <v>12</v>
      </c>
      <c r="AW87" s="134">
        <f t="shared" si="173"/>
        <v>12</v>
      </c>
      <c r="AX87" s="134">
        <f t="shared" si="173"/>
        <v>12</v>
      </c>
      <c r="AY87" s="134">
        <f t="shared" si="173"/>
        <v>13</v>
      </c>
      <c r="AZ87" s="134">
        <f t="shared" si="173"/>
        <v>13</v>
      </c>
      <c r="BA87" s="134">
        <f t="shared" si="173"/>
        <v>14</v>
      </c>
      <c r="BB87" s="134">
        <f t="shared" si="173"/>
        <v>15</v>
      </c>
      <c r="BC87" s="134">
        <f t="shared" si="173"/>
        <v>15</v>
      </c>
      <c r="BD87" s="134">
        <f t="shared" si="173"/>
        <v>16</v>
      </c>
      <c r="BE87" s="134">
        <f t="shared" si="173"/>
        <v>17</v>
      </c>
      <c r="BF87" s="135">
        <f t="shared" si="173"/>
        <v>18</v>
      </c>
    </row>
    <row r="88" spans="1:77">
      <c r="A88" s="49"/>
      <c r="B88" s="50" t="str">
        <f t="shared" si="170"/>
        <v>6,000 teu</v>
      </c>
      <c r="C88" s="50"/>
      <c r="D88" s="130">
        <f t="shared" ref="D88:N88" si="174">IF(D70=0,1,IF(D70="","",ROUNDUP(D70*$C16,0)))</f>
        <v>12</v>
      </c>
      <c r="E88" s="131">
        <f t="shared" si="174"/>
        <v>12</v>
      </c>
      <c r="F88" s="131">
        <f t="shared" si="174"/>
        <v>12</v>
      </c>
      <c r="G88" s="131">
        <f t="shared" si="174"/>
        <v>12</v>
      </c>
      <c r="H88" s="131">
        <f t="shared" si="174"/>
        <v>12</v>
      </c>
      <c r="I88" s="131">
        <f t="shared" si="174"/>
        <v>12</v>
      </c>
      <c r="J88" s="131">
        <f t="shared" si="174"/>
        <v>12</v>
      </c>
      <c r="K88" s="131">
        <f t="shared" si="174"/>
        <v>12</v>
      </c>
      <c r="L88" s="131">
        <f t="shared" si="174"/>
        <v>12</v>
      </c>
      <c r="M88" s="131">
        <f t="shared" si="174"/>
        <v>12</v>
      </c>
      <c r="N88" s="132">
        <f t="shared" si="174"/>
        <v>12</v>
      </c>
      <c r="O88" s="130">
        <f t="shared" ref="O88:Y88" si="175">IF(O70=0,1,IF(O70="","",ROUNDUP(O70*$C16,0)))</f>
        <v>12</v>
      </c>
      <c r="P88" s="131">
        <f t="shared" si="175"/>
        <v>12</v>
      </c>
      <c r="Q88" s="131">
        <f t="shared" si="175"/>
        <v>12</v>
      </c>
      <c r="R88" s="131">
        <f t="shared" si="175"/>
        <v>12</v>
      </c>
      <c r="S88" s="131">
        <f t="shared" si="175"/>
        <v>12</v>
      </c>
      <c r="T88" s="131">
        <f t="shared" si="175"/>
        <v>12</v>
      </c>
      <c r="U88" s="131">
        <f t="shared" si="175"/>
        <v>12</v>
      </c>
      <c r="V88" s="131">
        <f t="shared" si="175"/>
        <v>13</v>
      </c>
      <c r="W88" s="131">
        <f t="shared" si="175"/>
        <v>13</v>
      </c>
      <c r="X88" s="131">
        <f t="shared" si="175"/>
        <v>14</v>
      </c>
      <c r="Y88" s="132">
        <f t="shared" si="175"/>
        <v>15</v>
      </c>
      <c r="Z88" s="130">
        <f t="shared" ref="Z88:BF88" si="176">IF(Z70=0,1,IF(Z70="","",ROUNDUP(Z70*$C16,0)))</f>
        <v>12</v>
      </c>
      <c r="AA88" s="131">
        <f t="shared" si="176"/>
        <v>12</v>
      </c>
      <c r="AB88" s="131">
        <f t="shared" si="176"/>
        <v>12</v>
      </c>
      <c r="AC88" s="131">
        <f t="shared" si="176"/>
        <v>12</v>
      </c>
      <c r="AD88" s="131">
        <f t="shared" si="176"/>
        <v>12</v>
      </c>
      <c r="AE88" s="131">
        <f t="shared" si="176"/>
        <v>13</v>
      </c>
      <c r="AF88" s="131">
        <f t="shared" si="176"/>
        <v>14</v>
      </c>
      <c r="AG88" s="131">
        <f t="shared" si="176"/>
        <v>14</v>
      </c>
      <c r="AH88" s="131">
        <f t="shared" si="176"/>
        <v>15</v>
      </c>
      <c r="AI88" s="131">
        <f t="shared" si="176"/>
        <v>16</v>
      </c>
      <c r="AJ88" s="132">
        <f t="shared" si="176"/>
        <v>17</v>
      </c>
      <c r="AK88" s="130">
        <f t="shared" si="176"/>
        <v>12</v>
      </c>
      <c r="AL88" s="131">
        <f t="shared" si="176"/>
        <v>12</v>
      </c>
      <c r="AM88" s="131">
        <f t="shared" si="176"/>
        <v>12</v>
      </c>
      <c r="AN88" s="131">
        <f t="shared" si="176"/>
        <v>12</v>
      </c>
      <c r="AO88" s="131">
        <f t="shared" si="176"/>
        <v>13</v>
      </c>
      <c r="AP88" s="131">
        <f t="shared" si="176"/>
        <v>14</v>
      </c>
      <c r="AQ88" s="131">
        <f t="shared" si="176"/>
        <v>14</v>
      </c>
      <c r="AR88" s="131">
        <f t="shared" si="176"/>
        <v>15</v>
      </c>
      <c r="AS88" s="131">
        <f t="shared" si="176"/>
        <v>16</v>
      </c>
      <c r="AT88" s="131">
        <f t="shared" si="176"/>
        <v>17</v>
      </c>
      <c r="AU88" s="132">
        <f t="shared" si="176"/>
        <v>18</v>
      </c>
      <c r="AV88" s="130">
        <f t="shared" si="176"/>
        <v>12</v>
      </c>
      <c r="AW88" s="131">
        <f t="shared" si="176"/>
        <v>12</v>
      </c>
      <c r="AX88" s="131">
        <f t="shared" si="176"/>
        <v>12</v>
      </c>
      <c r="AY88" s="131">
        <f t="shared" si="176"/>
        <v>13</v>
      </c>
      <c r="AZ88" s="131">
        <f t="shared" si="176"/>
        <v>13</v>
      </c>
      <c r="BA88" s="131">
        <f t="shared" si="176"/>
        <v>14</v>
      </c>
      <c r="BB88" s="131">
        <f t="shared" si="176"/>
        <v>15</v>
      </c>
      <c r="BC88" s="131">
        <f t="shared" si="176"/>
        <v>15</v>
      </c>
      <c r="BD88" s="131">
        <f t="shared" si="176"/>
        <v>16</v>
      </c>
      <c r="BE88" s="131">
        <f t="shared" si="176"/>
        <v>17</v>
      </c>
      <c r="BF88" s="132">
        <f t="shared" si="176"/>
        <v>18</v>
      </c>
    </row>
    <row r="89" spans="1:77">
      <c r="A89" s="49"/>
      <c r="B89" s="54" t="str">
        <f t="shared" si="170"/>
        <v>9,000 teu</v>
      </c>
      <c r="C89" s="54"/>
      <c r="D89" s="133">
        <f t="shared" ref="D89:N89" si="177">IF(D71=0,1,IF(D71="","",ROUNDUP(D71*$C17,0)))</f>
        <v>12</v>
      </c>
      <c r="E89" s="134">
        <f t="shared" si="177"/>
        <v>12</v>
      </c>
      <c r="F89" s="134">
        <f t="shared" si="177"/>
        <v>12</v>
      </c>
      <c r="G89" s="134">
        <f t="shared" si="177"/>
        <v>12</v>
      </c>
      <c r="H89" s="134">
        <f t="shared" si="177"/>
        <v>12</v>
      </c>
      <c r="I89" s="134">
        <f t="shared" si="177"/>
        <v>12</v>
      </c>
      <c r="J89" s="134">
        <f t="shared" si="177"/>
        <v>12</v>
      </c>
      <c r="K89" s="134">
        <f t="shared" si="177"/>
        <v>12</v>
      </c>
      <c r="L89" s="134">
        <f t="shared" si="177"/>
        <v>12</v>
      </c>
      <c r="M89" s="134">
        <f t="shared" si="177"/>
        <v>12</v>
      </c>
      <c r="N89" s="135">
        <f t="shared" si="177"/>
        <v>12</v>
      </c>
      <c r="O89" s="133">
        <f t="shared" ref="O89:Y89" si="178">IF(O71=0,1,IF(O71="","",ROUNDUP(O71*$C17,0)))</f>
        <v>12</v>
      </c>
      <c r="P89" s="134">
        <f t="shared" si="178"/>
        <v>12</v>
      </c>
      <c r="Q89" s="134">
        <f t="shared" si="178"/>
        <v>12</v>
      </c>
      <c r="R89" s="134">
        <f t="shared" si="178"/>
        <v>12</v>
      </c>
      <c r="S89" s="134">
        <f t="shared" si="178"/>
        <v>12</v>
      </c>
      <c r="T89" s="134">
        <f t="shared" si="178"/>
        <v>12</v>
      </c>
      <c r="U89" s="134">
        <f t="shared" si="178"/>
        <v>13</v>
      </c>
      <c r="V89" s="134">
        <f t="shared" si="178"/>
        <v>13</v>
      </c>
      <c r="W89" s="134">
        <f t="shared" si="178"/>
        <v>14</v>
      </c>
      <c r="X89" s="134">
        <f t="shared" si="178"/>
        <v>15</v>
      </c>
      <c r="Y89" s="135">
        <f t="shared" si="178"/>
        <v>16</v>
      </c>
      <c r="Z89" s="133">
        <f t="shared" ref="Z89:BF89" si="179">IF(Z71=0,1,IF(Z71="","",ROUNDUP(Z71*$C17,0)))</f>
        <v>12</v>
      </c>
      <c r="AA89" s="134">
        <f t="shared" si="179"/>
        <v>12</v>
      </c>
      <c r="AB89" s="134">
        <f t="shared" si="179"/>
        <v>12</v>
      </c>
      <c r="AC89" s="134">
        <f t="shared" si="179"/>
        <v>12</v>
      </c>
      <c r="AD89" s="134">
        <f t="shared" si="179"/>
        <v>13</v>
      </c>
      <c r="AE89" s="134">
        <f t="shared" si="179"/>
        <v>13</v>
      </c>
      <c r="AF89" s="134">
        <f t="shared" si="179"/>
        <v>14</v>
      </c>
      <c r="AG89" s="134">
        <f t="shared" si="179"/>
        <v>15</v>
      </c>
      <c r="AH89" s="134">
        <f t="shared" si="179"/>
        <v>15</v>
      </c>
      <c r="AI89" s="134">
        <f t="shared" si="179"/>
        <v>16</v>
      </c>
      <c r="AJ89" s="135">
        <f t="shared" si="179"/>
        <v>17</v>
      </c>
      <c r="AK89" s="133">
        <f t="shared" si="179"/>
        <v>12</v>
      </c>
      <c r="AL89" s="134">
        <f t="shared" si="179"/>
        <v>12</v>
      </c>
      <c r="AM89" s="134">
        <f t="shared" si="179"/>
        <v>12</v>
      </c>
      <c r="AN89" s="134">
        <f t="shared" si="179"/>
        <v>13</v>
      </c>
      <c r="AO89" s="134">
        <f t="shared" si="179"/>
        <v>13</v>
      </c>
      <c r="AP89" s="134">
        <f t="shared" si="179"/>
        <v>14</v>
      </c>
      <c r="AQ89" s="134">
        <f t="shared" si="179"/>
        <v>15</v>
      </c>
      <c r="AR89" s="134">
        <f t="shared" si="179"/>
        <v>15</v>
      </c>
      <c r="AS89" s="134">
        <f t="shared" si="179"/>
        <v>16</v>
      </c>
      <c r="AT89" s="134">
        <f t="shared" si="179"/>
        <v>17</v>
      </c>
      <c r="AU89" s="135">
        <f t="shared" si="179"/>
        <v>18</v>
      </c>
      <c r="AV89" s="133">
        <f t="shared" si="179"/>
        <v>12</v>
      </c>
      <c r="AW89" s="134">
        <f t="shared" si="179"/>
        <v>12</v>
      </c>
      <c r="AX89" s="134">
        <f t="shared" si="179"/>
        <v>12</v>
      </c>
      <c r="AY89" s="134">
        <f t="shared" si="179"/>
        <v>13</v>
      </c>
      <c r="AZ89" s="134">
        <f t="shared" si="179"/>
        <v>14</v>
      </c>
      <c r="BA89" s="134">
        <f t="shared" si="179"/>
        <v>14</v>
      </c>
      <c r="BB89" s="134">
        <f t="shared" si="179"/>
        <v>15</v>
      </c>
      <c r="BC89" s="134">
        <f t="shared" si="179"/>
        <v>16</v>
      </c>
      <c r="BD89" s="134">
        <f t="shared" si="179"/>
        <v>17</v>
      </c>
      <c r="BE89" s="134">
        <f t="shared" si="179"/>
        <v>18</v>
      </c>
      <c r="BF89" s="135">
        <f t="shared" si="179"/>
        <v>18</v>
      </c>
    </row>
    <row r="90" spans="1:77">
      <c r="A90" s="49"/>
      <c r="B90" s="50" t="str">
        <f t="shared" si="170"/>
        <v>14,000 teu</v>
      </c>
      <c r="C90" s="50"/>
      <c r="D90" s="130">
        <f t="shared" ref="D90:N90" si="180">IF(D72=0,1,IF(D72="","",ROUNDUP(D72*$C18,0)))</f>
        <v>15</v>
      </c>
      <c r="E90" s="131">
        <f t="shared" si="180"/>
        <v>15</v>
      </c>
      <c r="F90" s="131">
        <f t="shared" si="180"/>
        <v>15</v>
      </c>
      <c r="G90" s="131">
        <f t="shared" si="180"/>
        <v>15</v>
      </c>
      <c r="H90" s="131">
        <f t="shared" si="180"/>
        <v>15</v>
      </c>
      <c r="I90" s="131">
        <f t="shared" si="180"/>
        <v>15</v>
      </c>
      <c r="J90" s="131">
        <f t="shared" si="180"/>
        <v>15</v>
      </c>
      <c r="K90" s="131">
        <f t="shared" si="180"/>
        <v>15</v>
      </c>
      <c r="L90" s="131">
        <f t="shared" si="180"/>
        <v>15</v>
      </c>
      <c r="M90" s="131">
        <f t="shared" si="180"/>
        <v>15</v>
      </c>
      <c r="N90" s="132">
        <f t="shared" si="180"/>
        <v>15</v>
      </c>
      <c r="O90" s="130">
        <f t="shared" ref="O90:Y90" si="181">IF(O72=0,1,IF(O72="","",ROUNDUP(O72*$C18,0)))</f>
        <v>15</v>
      </c>
      <c r="P90" s="131">
        <f t="shared" si="181"/>
        <v>15</v>
      </c>
      <c r="Q90" s="131">
        <f t="shared" si="181"/>
        <v>15</v>
      </c>
      <c r="R90" s="131">
        <f t="shared" si="181"/>
        <v>15</v>
      </c>
      <c r="S90" s="131">
        <f t="shared" si="181"/>
        <v>15</v>
      </c>
      <c r="T90" s="131">
        <f t="shared" si="181"/>
        <v>15</v>
      </c>
      <c r="U90" s="131">
        <f t="shared" si="181"/>
        <v>16</v>
      </c>
      <c r="V90" s="131">
        <f t="shared" si="181"/>
        <v>17</v>
      </c>
      <c r="W90" s="131">
        <f t="shared" si="181"/>
        <v>18</v>
      </c>
      <c r="X90" s="131">
        <f t="shared" si="181"/>
        <v>19</v>
      </c>
      <c r="Y90" s="132">
        <f t="shared" si="181"/>
        <v>20</v>
      </c>
      <c r="Z90" s="130">
        <f t="shared" ref="Z90:BF90" si="182">IF(Z72=0,1,IF(Z72="","",ROUNDUP(Z72*$C18,0)))</f>
        <v>15</v>
      </c>
      <c r="AA90" s="131">
        <f t="shared" si="182"/>
        <v>15</v>
      </c>
      <c r="AB90" s="131">
        <f t="shared" si="182"/>
        <v>15</v>
      </c>
      <c r="AC90" s="131">
        <f t="shared" si="182"/>
        <v>15</v>
      </c>
      <c r="AD90" s="131">
        <f t="shared" si="182"/>
        <v>16</v>
      </c>
      <c r="AE90" s="131">
        <f t="shared" si="182"/>
        <v>17</v>
      </c>
      <c r="AF90" s="131">
        <f t="shared" si="182"/>
        <v>18</v>
      </c>
      <c r="AG90" s="131">
        <f t="shared" si="182"/>
        <v>19</v>
      </c>
      <c r="AH90" s="131">
        <f t="shared" si="182"/>
        <v>20</v>
      </c>
      <c r="AI90" s="131">
        <f t="shared" si="182"/>
        <v>21</v>
      </c>
      <c r="AJ90" s="132">
        <f t="shared" si="182"/>
        <v>21</v>
      </c>
      <c r="AK90" s="130">
        <f t="shared" si="182"/>
        <v>15</v>
      </c>
      <c r="AL90" s="131">
        <f t="shared" si="182"/>
        <v>15</v>
      </c>
      <c r="AM90" s="131">
        <f t="shared" si="182"/>
        <v>15</v>
      </c>
      <c r="AN90" s="131">
        <f t="shared" si="182"/>
        <v>16</v>
      </c>
      <c r="AO90" s="131">
        <f t="shared" si="182"/>
        <v>17</v>
      </c>
      <c r="AP90" s="131">
        <f t="shared" si="182"/>
        <v>17</v>
      </c>
      <c r="AQ90" s="131">
        <f t="shared" si="182"/>
        <v>18</v>
      </c>
      <c r="AR90" s="131">
        <f t="shared" si="182"/>
        <v>19</v>
      </c>
      <c r="AS90" s="131">
        <f t="shared" si="182"/>
        <v>20</v>
      </c>
      <c r="AT90" s="131">
        <f t="shared" si="182"/>
        <v>22</v>
      </c>
      <c r="AU90" s="132">
        <f t="shared" si="182"/>
        <v>22</v>
      </c>
      <c r="AV90" s="130">
        <f t="shared" si="182"/>
        <v>15</v>
      </c>
      <c r="AW90" s="131">
        <f t="shared" si="182"/>
        <v>15</v>
      </c>
      <c r="AX90" s="131">
        <f t="shared" si="182"/>
        <v>16</v>
      </c>
      <c r="AY90" s="131">
        <f t="shared" si="182"/>
        <v>16</v>
      </c>
      <c r="AZ90" s="131">
        <f t="shared" si="182"/>
        <v>17</v>
      </c>
      <c r="BA90" s="131">
        <f t="shared" si="182"/>
        <v>18</v>
      </c>
      <c r="BB90" s="131">
        <f t="shared" si="182"/>
        <v>19</v>
      </c>
      <c r="BC90" s="131">
        <f t="shared" si="182"/>
        <v>20</v>
      </c>
      <c r="BD90" s="131">
        <f t="shared" si="182"/>
        <v>21</v>
      </c>
      <c r="BE90" s="131">
        <f t="shared" si="182"/>
        <v>22</v>
      </c>
      <c r="BF90" s="132">
        <f t="shared" si="182"/>
        <v>23</v>
      </c>
    </row>
    <row r="91" spans="1:77" s="18" customFormat="1">
      <c r="A91" s="189"/>
      <c r="B91" s="120" t="str">
        <f t="shared" si="170"/>
        <v>17,000 teu</v>
      </c>
      <c r="C91" s="120"/>
      <c r="D91" s="136">
        <f t="shared" ref="D91:N91" si="183">IF(D73=0,1,IF(D73="","",ROUNDUP(D73*$C19,0)))</f>
        <v>15</v>
      </c>
      <c r="E91" s="137">
        <f t="shared" si="183"/>
        <v>15</v>
      </c>
      <c r="F91" s="137">
        <f t="shared" si="183"/>
        <v>15</v>
      </c>
      <c r="G91" s="137">
        <f t="shared" si="183"/>
        <v>15</v>
      </c>
      <c r="H91" s="137">
        <f t="shared" si="183"/>
        <v>15</v>
      </c>
      <c r="I91" s="137">
        <f t="shared" si="183"/>
        <v>15</v>
      </c>
      <c r="J91" s="137">
        <f t="shared" si="183"/>
        <v>15</v>
      </c>
      <c r="K91" s="137">
        <f t="shared" si="183"/>
        <v>15</v>
      </c>
      <c r="L91" s="137">
        <f t="shared" si="183"/>
        <v>15</v>
      </c>
      <c r="M91" s="137">
        <f t="shared" si="183"/>
        <v>15</v>
      </c>
      <c r="N91" s="138">
        <f t="shared" si="183"/>
        <v>15</v>
      </c>
      <c r="O91" s="136">
        <f t="shared" ref="O91:Y91" si="184">IF(O73=0,1,IF(O73="","",ROUNDUP(O73*$C19,0)))</f>
        <v>15</v>
      </c>
      <c r="P91" s="137">
        <f t="shared" si="184"/>
        <v>15</v>
      </c>
      <c r="Q91" s="137">
        <f t="shared" si="184"/>
        <v>15</v>
      </c>
      <c r="R91" s="137">
        <f t="shared" si="184"/>
        <v>15</v>
      </c>
      <c r="S91" s="137">
        <f t="shared" si="184"/>
        <v>16</v>
      </c>
      <c r="T91" s="137">
        <f t="shared" si="184"/>
        <v>16</v>
      </c>
      <c r="U91" s="137">
        <f t="shared" si="184"/>
        <v>17</v>
      </c>
      <c r="V91" s="137">
        <f t="shared" si="184"/>
        <v>18</v>
      </c>
      <c r="W91" s="137">
        <f t="shared" si="184"/>
        <v>18</v>
      </c>
      <c r="X91" s="137">
        <f t="shared" si="184"/>
        <v>19</v>
      </c>
      <c r="Y91" s="138">
        <f t="shared" si="184"/>
        <v>20</v>
      </c>
      <c r="Z91" s="136">
        <f t="shared" ref="Z91:BF91" si="185">IF(Z73=0,1,IF(Z73="","",ROUNDUP(Z73*$C19,0)))</f>
        <v>15</v>
      </c>
      <c r="AA91" s="137">
        <f t="shared" si="185"/>
        <v>15</v>
      </c>
      <c r="AB91" s="137">
        <f t="shared" si="185"/>
        <v>15</v>
      </c>
      <c r="AC91" s="137">
        <f t="shared" si="185"/>
        <v>16</v>
      </c>
      <c r="AD91" s="137">
        <f t="shared" si="185"/>
        <v>16</v>
      </c>
      <c r="AE91" s="137">
        <f t="shared" si="185"/>
        <v>17</v>
      </c>
      <c r="AF91" s="137">
        <f t="shared" si="185"/>
        <v>18</v>
      </c>
      <c r="AG91" s="137">
        <f t="shared" si="185"/>
        <v>19</v>
      </c>
      <c r="AH91" s="137">
        <f t="shared" si="185"/>
        <v>19</v>
      </c>
      <c r="AI91" s="137">
        <f t="shared" si="185"/>
        <v>20</v>
      </c>
      <c r="AJ91" s="138">
        <f t="shared" si="185"/>
        <v>21</v>
      </c>
      <c r="AK91" s="136">
        <f t="shared" si="185"/>
        <v>15</v>
      </c>
      <c r="AL91" s="137">
        <f t="shared" si="185"/>
        <v>15</v>
      </c>
      <c r="AM91" s="137">
        <f t="shared" si="185"/>
        <v>16</v>
      </c>
      <c r="AN91" s="137">
        <f t="shared" si="185"/>
        <v>16</v>
      </c>
      <c r="AO91" s="137">
        <f t="shared" si="185"/>
        <v>17</v>
      </c>
      <c r="AP91" s="137">
        <f t="shared" si="185"/>
        <v>18</v>
      </c>
      <c r="AQ91" s="137">
        <f t="shared" si="185"/>
        <v>18</v>
      </c>
      <c r="AR91" s="137">
        <f t="shared" si="185"/>
        <v>19</v>
      </c>
      <c r="AS91" s="137">
        <f t="shared" si="185"/>
        <v>20</v>
      </c>
      <c r="AT91" s="137">
        <f t="shared" si="185"/>
        <v>21</v>
      </c>
      <c r="AU91" s="138">
        <f t="shared" si="185"/>
        <v>21</v>
      </c>
      <c r="AV91" s="136">
        <f t="shared" si="185"/>
        <v>15</v>
      </c>
      <c r="AW91" s="137">
        <f t="shared" si="185"/>
        <v>15</v>
      </c>
      <c r="AX91" s="137">
        <f t="shared" si="185"/>
        <v>16</v>
      </c>
      <c r="AY91" s="137">
        <f t="shared" si="185"/>
        <v>16</v>
      </c>
      <c r="AZ91" s="137">
        <f t="shared" si="185"/>
        <v>17</v>
      </c>
      <c r="BA91" s="137">
        <f t="shared" si="185"/>
        <v>18</v>
      </c>
      <c r="BB91" s="137">
        <f t="shared" si="185"/>
        <v>18</v>
      </c>
      <c r="BC91" s="137">
        <f t="shared" si="185"/>
        <v>19</v>
      </c>
      <c r="BD91" s="137">
        <f t="shared" si="185"/>
        <v>20</v>
      </c>
      <c r="BE91" s="137">
        <f t="shared" si="185"/>
        <v>21</v>
      </c>
      <c r="BF91" s="138">
        <f t="shared" si="185"/>
        <v>22</v>
      </c>
    </row>
    <row r="92" spans="1:77">
      <c r="A92" s="58" t="str">
        <f>A$20</f>
        <v>Bulk</v>
      </c>
      <c r="B92" s="59" t="str">
        <f t="shared" si="170"/>
        <v>Handymax</v>
      </c>
      <c r="C92" s="59"/>
      <c r="D92" s="139">
        <f t="shared" ref="D92:N92" si="186">IF(D74=0,1,IF(D74="","",ROUNDUP(D74*$C20,0)))</f>
        <v>12</v>
      </c>
      <c r="E92" s="140">
        <f t="shared" si="186"/>
        <v>12</v>
      </c>
      <c r="F92" s="140">
        <f t="shared" si="186"/>
        <v>12</v>
      </c>
      <c r="G92" s="140">
        <f t="shared" si="186"/>
        <v>12</v>
      </c>
      <c r="H92" s="140">
        <f t="shared" si="186"/>
        <v>12</v>
      </c>
      <c r="I92" s="140">
        <f t="shared" si="186"/>
        <v>12</v>
      </c>
      <c r="J92" s="140">
        <f t="shared" si="186"/>
        <v>12</v>
      </c>
      <c r="K92" s="140">
        <f t="shared" si="186"/>
        <v>12</v>
      </c>
      <c r="L92" s="140">
        <f t="shared" si="186"/>
        <v>12</v>
      </c>
      <c r="M92" s="140">
        <f t="shared" si="186"/>
        <v>12</v>
      </c>
      <c r="N92" s="141">
        <f t="shared" si="186"/>
        <v>12</v>
      </c>
      <c r="O92" s="139">
        <f t="shared" ref="O92:Y92" si="187">IF(O74=0,1,IF(O74="","",ROUNDUP(O74*$C20,0)))</f>
        <v>12</v>
      </c>
      <c r="P92" s="140">
        <f t="shared" si="187"/>
        <v>12</v>
      </c>
      <c r="Q92" s="140">
        <f t="shared" si="187"/>
        <v>12</v>
      </c>
      <c r="R92" s="140">
        <f t="shared" si="187"/>
        <v>12</v>
      </c>
      <c r="S92" s="140">
        <f t="shared" si="187"/>
        <v>12</v>
      </c>
      <c r="T92" s="140">
        <f t="shared" si="187"/>
        <v>12</v>
      </c>
      <c r="U92" s="140">
        <f t="shared" si="187"/>
        <v>12</v>
      </c>
      <c r="V92" s="140">
        <f t="shared" si="187"/>
        <v>12</v>
      </c>
      <c r="W92" s="140">
        <f t="shared" si="187"/>
        <v>12</v>
      </c>
      <c r="X92" s="140">
        <f t="shared" si="187"/>
        <v>12</v>
      </c>
      <c r="Y92" s="141">
        <f t="shared" si="187"/>
        <v>12</v>
      </c>
      <c r="Z92" s="139">
        <f t="shared" ref="Z92:BF92" si="188">IF(Z74=0,1,IF(Z74="","",ROUNDUP(Z74*$C20,0)))</f>
        <v>12</v>
      </c>
      <c r="AA92" s="140">
        <f t="shared" si="188"/>
        <v>12</v>
      </c>
      <c r="AB92" s="140">
        <f t="shared" si="188"/>
        <v>12</v>
      </c>
      <c r="AC92" s="140">
        <f t="shared" si="188"/>
        <v>12</v>
      </c>
      <c r="AD92" s="140">
        <f t="shared" si="188"/>
        <v>12</v>
      </c>
      <c r="AE92" s="140">
        <f t="shared" si="188"/>
        <v>12</v>
      </c>
      <c r="AF92" s="140">
        <f t="shared" si="188"/>
        <v>12</v>
      </c>
      <c r="AG92" s="140">
        <f t="shared" si="188"/>
        <v>13</v>
      </c>
      <c r="AH92" s="140">
        <f t="shared" si="188"/>
        <v>13</v>
      </c>
      <c r="AI92" s="140">
        <f t="shared" si="188"/>
        <v>13</v>
      </c>
      <c r="AJ92" s="141">
        <f t="shared" si="188"/>
        <v>13</v>
      </c>
      <c r="AK92" s="139">
        <f t="shared" si="188"/>
        <v>12</v>
      </c>
      <c r="AL92" s="140">
        <f t="shared" si="188"/>
        <v>12</v>
      </c>
      <c r="AM92" s="140">
        <f t="shared" si="188"/>
        <v>12</v>
      </c>
      <c r="AN92" s="140">
        <f t="shared" si="188"/>
        <v>12</v>
      </c>
      <c r="AO92" s="140">
        <f t="shared" si="188"/>
        <v>12</v>
      </c>
      <c r="AP92" s="140">
        <f t="shared" si="188"/>
        <v>13</v>
      </c>
      <c r="AQ92" s="140">
        <f t="shared" si="188"/>
        <v>13</v>
      </c>
      <c r="AR92" s="140">
        <f t="shared" si="188"/>
        <v>13</v>
      </c>
      <c r="AS92" s="140">
        <f t="shared" si="188"/>
        <v>13</v>
      </c>
      <c r="AT92" s="140">
        <f t="shared" si="188"/>
        <v>13</v>
      </c>
      <c r="AU92" s="141">
        <f t="shared" si="188"/>
        <v>14</v>
      </c>
      <c r="AV92" s="139">
        <f t="shared" si="188"/>
        <v>12</v>
      </c>
      <c r="AW92" s="140">
        <f t="shared" si="188"/>
        <v>12</v>
      </c>
      <c r="AX92" s="140">
        <f t="shared" si="188"/>
        <v>12</v>
      </c>
      <c r="AY92" s="140">
        <f t="shared" si="188"/>
        <v>12</v>
      </c>
      <c r="AZ92" s="140">
        <f t="shared" si="188"/>
        <v>13</v>
      </c>
      <c r="BA92" s="140">
        <f t="shared" si="188"/>
        <v>13</v>
      </c>
      <c r="BB92" s="140">
        <f t="shared" si="188"/>
        <v>13</v>
      </c>
      <c r="BC92" s="140">
        <f t="shared" si="188"/>
        <v>13</v>
      </c>
      <c r="BD92" s="140">
        <f t="shared" si="188"/>
        <v>13</v>
      </c>
      <c r="BE92" s="140">
        <f t="shared" si="188"/>
        <v>14</v>
      </c>
      <c r="BF92" s="141">
        <f t="shared" si="188"/>
        <v>14</v>
      </c>
    </row>
    <row r="93" spans="1:77">
      <c r="A93" s="49"/>
      <c r="B93" s="50" t="str">
        <f t="shared" si="170"/>
        <v>Panamax</v>
      </c>
      <c r="C93" s="50"/>
      <c r="D93" s="130">
        <f t="shared" ref="D93:N93" si="189">IF(D75=0,1,IF(D75="","",ROUNDUP(D75*$C21,0)))</f>
        <v>12</v>
      </c>
      <c r="E93" s="131">
        <f t="shared" si="189"/>
        <v>12</v>
      </c>
      <c r="F93" s="131">
        <f t="shared" si="189"/>
        <v>12</v>
      </c>
      <c r="G93" s="131">
        <f t="shared" si="189"/>
        <v>12</v>
      </c>
      <c r="H93" s="131">
        <f t="shared" si="189"/>
        <v>12</v>
      </c>
      <c r="I93" s="131">
        <f t="shared" si="189"/>
        <v>12</v>
      </c>
      <c r="J93" s="131">
        <f t="shared" si="189"/>
        <v>12</v>
      </c>
      <c r="K93" s="131">
        <f t="shared" si="189"/>
        <v>12</v>
      </c>
      <c r="L93" s="131">
        <f t="shared" si="189"/>
        <v>12</v>
      </c>
      <c r="M93" s="131">
        <f t="shared" si="189"/>
        <v>12</v>
      </c>
      <c r="N93" s="132">
        <f t="shared" si="189"/>
        <v>12</v>
      </c>
      <c r="O93" s="130">
        <f t="shared" ref="O93:Y93" si="190">IF(O75=0,1,IF(O75="","",ROUNDUP(O75*$C21,0)))</f>
        <v>12</v>
      </c>
      <c r="P93" s="131">
        <f t="shared" si="190"/>
        <v>12</v>
      </c>
      <c r="Q93" s="131">
        <f t="shared" si="190"/>
        <v>12</v>
      </c>
      <c r="R93" s="131">
        <f t="shared" si="190"/>
        <v>12</v>
      </c>
      <c r="S93" s="131">
        <f t="shared" si="190"/>
        <v>12</v>
      </c>
      <c r="T93" s="131">
        <f t="shared" si="190"/>
        <v>12</v>
      </c>
      <c r="U93" s="131">
        <f t="shared" si="190"/>
        <v>12</v>
      </c>
      <c r="V93" s="131">
        <f t="shared" si="190"/>
        <v>12</v>
      </c>
      <c r="W93" s="131">
        <f t="shared" si="190"/>
        <v>12</v>
      </c>
      <c r="X93" s="131">
        <f t="shared" si="190"/>
        <v>12</v>
      </c>
      <c r="Y93" s="132">
        <f t="shared" si="190"/>
        <v>13</v>
      </c>
      <c r="Z93" s="130">
        <f t="shared" ref="Z93:BF93" si="191">IF(Z75=0,1,IF(Z75="","",ROUNDUP(Z75*$C21,0)))</f>
        <v>12</v>
      </c>
      <c r="AA93" s="131">
        <f t="shared" si="191"/>
        <v>12</v>
      </c>
      <c r="AB93" s="131">
        <f t="shared" si="191"/>
        <v>12</v>
      </c>
      <c r="AC93" s="131">
        <f t="shared" si="191"/>
        <v>12</v>
      </c>
      <c r="AD93" s="131">
        <f t="shared" si="191"/>
        <v>12</v>
      </c>
      <c r="AE93" s="131">
        <f t="shared" si="191"/>
        <v>12</v>
      </c>
      <c r="AF93" s="131">
        <f t="shared" si="191"/>
        <v>13</v>
      </c>
      <c r="AG93" s="131">
        <f t="shared" si="191"/>
        <v>13</v>
      </c>
      <c r="AH93" s="131">
        <f t="shared" si="191"/>
        <v>13</v>
      </c>
      <c r="AI93" s="131">
        <f t="shared" si="191"/>
        <v>13</v>
      </c>
      <c r="AJ93" s="132">
        <f t="shared" si="191"/>
        <v>13</v>
      </c>
      <c r="AK93" s="130">
        <f t="shared" si="191"/>
        <v>12</v>
      </c>
      <c r="AL93" s="131">
        <f t="shared" si="191"/>
        <v>12</v>
      </c>
      <c r="AM93" s="131">
        <f t="shared" si="191"/>
        <v>12</v>
      </c>
      <c r="AN93" s="131">
        <f t="shared" si="191"/>
        <v>12</v>
      </c>
      <c r="AO93" s="131">
        <f t="shared" si="191"/>
        <v>13</v>
      </c>
      <c r="AP93" s="131">
        <f t="shared" si="191"/>
        <v>13</v>
      </c>
      <c r="AQ93" s="131">
        <f t="shared" si="191"/>
        <v>13</v>
      </c>
      <c r="AR93" s="131">
        <f t="shared" si="191"/>
        <v>13</v>
      </c>
      <c r="AS93" s="131">
        <f t="shared" si="191"/>
        <v>13</v>
      </c>
      <c r="AT93" s="131">
        <f t="shared" si="191"/>
        <v>14</v>
      </c>
      <c r="AU93" s="132">
        <f t="shared" si="191"/>
        <v>14</v>
      </c>
      <c r="AV93" s="130">
        <f t="shared" si="191"/>
        <v>12</v>
      </c>
      <c r="AW93" s="131">
        <f t="shared" si="191"/>
        <v>12</v>
      </c>
      <c r="AX93" s="131">
        <f t="shared" si="191"/>
        <v>12</v>
      </c>
      <c r="AY93" s="131">
        <f t="shared" si="191"/>
        <v>13</v>
      </c>
      <c r="AZ93" s="131">
        <f t="shared" si="191"/>
        <v>13</v>
      </c>
      <c r="BA93" s="131">
        <f t="shared" si="191"/>
        <v>13</v>
      </c>
      <c r="BB93" s="131">
        <f t="shared" si="191"/>
        <v>13</v>
      </c>
      <c r="BC93" s="131">
        <f t="shared" si="191"/>
        <v>13</v>
      </c>
      <c r="BD93" s="131">
        <f t="shared" si="191"/>
        <v>14</v>
      </c>
      <c r="BE93" s="131">
        <f t="shared" si="191"/>
        <v>14</v>
      </c>
      <c r="BF93" s="132">
        <f t="shared" si="191"/>
        <v>14</v>
      </c>
    </row>
    <row r="94" spans="1:77">
      <c r="A94" s="49"/>
      <c r="B94" s="54" t="str">
        <f t="shared" si="170"/>
        <v>Capesize</v>
      </c>
      <c r="C94" s="54"/>
      <c r="D94" s="133">
        <f t="shared" ref="D94:N94" si="192">IF(D76=0,1,IF(D76="","",ROUNDUP(D76*$C22,0)))</f>
        <v>12</v>
      </c>
      <c r="E94" s="134">
        <f t="shared" si="192"/>
        <v>12</v>
      </c>
      <c r="F94" s="134">
        <f t="shared" si="192"/>
        <v>12</v>
      </c>
      <c r="G94" s="134">
        <f t="shared" si="192"/>
        <v>12</v>
      </c>
      <c r="H94" s="134">
        <f t="shared" si="192"/>
        <v>12</v>
      </c>
      <c r="I94" s="134">
        <f t="shared" si="192"/>
        <v>12</v>
      </c>
      <c r="J94" s="134">
        <f t="shared" si="192"/>
        <v>12</v>
      </c>
      <c r="K94" s="134">
        <f t="shared" si="192"/>
        <v>12</v>
      </c>
      <c r="L94" s="134">
        <f t="shared" si="192"/>
        <v>12</v>
      </c>
      <c r="M94" s="134">
        <f t="shared" si="192"/>
        <v>12</v>
      </c>
      <c r="N94" s="135">
        <f t="shared" si="192"/>
        <v>12</v>
      </c>
      <c r="O94" s="133">
        <f t="shared" ref="O94:Y94" si="193">IF(O76=0,1,IF(O76="","",ROUNDUP(O76*$C22,0)))</f>
        <v>12</v>
      </c>
      <c r="P94" s="134">
        <f t="shared" si="193"/>
        <v>12</v>
      </c>
      <c r="Q94" s="134">
        <f t="shared" si="193"/>
        <v>12</v>
      </c>
      <c r="R94" s="134">
        <f t="shared" si="193"/>
        <v>12</v>
      </c>
      <c r="S94" s="134">
        <f t="shared" si="193"/>
        <v>12</v>
      </c>
      <c r="T94" s="134">
        <f t="shared" si="193"/>
        <v>12</v>
      </c>
      <c r="U94" s="134">
        <f t="shared" si="193"/>
        <v>12</v>
      </c>
      <c r="V94" s="134">
        <f t="shared" si="193"/>
        <v>12</v>
      </c>
      <c r="W94" s="134">
        <f t="shared" si="193"/>
        <v>12</v>
      </c>
      <c r="X94" s="134">
        <f t="shared" si="193"/>
        <v>13</v>
      </c>
      <c r="Y94" s="135">
        <f t="shared" si="193"/>
        <v>13</v>
      </c>
      <c r="Z94" s="133">
        <f t="shared" ref="Z94:BF94" si="194">IF(Z76=0,1,IF(Z76="","",ROUNDUP(Z76*$C22,0)))</f>
        <v>12</v>
      </c>
      <c r="AA94" s="134">
        <f t="shared" si="194"/>
        <v>12</v>
      </c>
      <c r="AB94" s="134">
        <f t="shared" si="194"/>
        <v>12</v>
      </c>
      <c r="AC94" s="134">
        <f t="shared" si="194"/>
        <v>12</v>
      </c>
      <c r="AD94" s="134">
        <f t="shared" si="194"/>
        <v>12</v>
      </c>
      <c r="AE94" s="134">
        <f t="shared" si="194"/>
        <v>13</v>
      </c>
      <c r="AF94" s="134">
        <f t="shared" si="194"/>
        <v>13</v>
      </c>
      <c r="AG94" s="134">
        <f t="shared" si="194"/>
        <v>13</v>
      </c>
      <c r="AH94" s="134">
        <f t="shared" si="194"/>
        <v>13</v>
      </c>
      <c r="AI94" s="134">
        <f t="shared" si="194"/>
        <v>13</v>
      </c>
      <c r="AJ94" s="135">
        <f t="shared" si="194"/>
        <v>14</v>
      </c>
      <c r="AK94" s="133">
        <f t="shared" si="194"/>
        <v>12</v>
      </c>
      <c r="AL94" s="134">
        <f t="shared" si="194"/>
        <v>12</v>
      </c>
      <c r="AM94" s="134">
        <f t="shared" si="194"/>
        <v>12</v>
      </c>
      <c r="AN94" s="134">
        <f t="shared" si="194"/>
        <v>12</v>
      </c>
      <c r="AO94" s="134">
        <f t="shared" si="194"/>
        <v>13</v>
      </c>
      <c r="AP94" s="134">
        <f t="shared" si="194"/>
        <v>13</v>
      </c>
      <c r="AQ94" s="134">
        <f t="shared" si="194"/>
        <v>13</v>
      </c>
      <c r="AR94" s="134">
        <f t="shared" si="194"/>
        <v>13</v>
      </c>
      <c r="AS94" s="134">
        <f t="shared" si="194"/>
        <v>13</v>
      </c>
      <c r="AT94" s="134">
        <f t="shared" si="194"/>
        <v>14</v>
      </c>
      <c r="AU94" s="135">
        <f t="shared" si="194"/>
        <v>14</v>
      </c>
      <c r="AV94" s="133">
        <f t="shared" si="194"/>
        <v>12</v>
      </c>
      <c r="AW94" s="134">
        <f t="shared" si="194"/>
        <v>12</v>
      </c>
      <c r="AX94" s="134">
        <f t="shared" si="194"/>
        <v>12</v>
      </c>
      <c r="AY94" s="134">
        <f t="shared" si="194"/>
        <v>13</v>
      </c>
      <c r="AZ94" s="134">
        <f t="shared" si="194"/>
        <v>13</v>
      </c>
      <c r="BA94" s="134">
        <f t="shared" si="194"/>
        <v>13</v>
      </c>
      <c r="BB94" s="134">
        <f t="shared" si="194"/>
        <v>13</v>
      </c>
      <c r="BC94" s="134">
        <f t="shared" si="194"/>
        <v>13</v>
      </c>
      <c r="BD94" s="134">
        <f t="shared" si="194"/>
        <v>14</v>
      </c>
      <c r="BE94" s="134">
        <f t="shared" si="194"/>
        <v>14</v>
      </c>
      <c r="BF94" s="135">
        <f t="shared" si="194"/>
        <v>14</v>
      </c>
    </row>
    <row r="95" spans="1:77" s="40" customFormat="1">
      <c r="A95" s="73"/>
      <c r="B95" s="73"/>
      <c r="C95" s="73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</row>
    <row r="96" spans="1:77" s="40" customFormat="1">
      <c r="A96" s="73"/>
      <c r="B96" s="73"/>
      <c r="C96" s="73"/>
      <c r="D96" s="73"/>
      <c r="E96" s="73"/>
      <c r="F96" s="73"/>
      <c r="G96" s="73"/>
      <c r="H96" s="73"/>
      <c r="I96" s="73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</row>
    <row r="97" spans="1:77" s="40" customFormat="1">
      <c r="C97" s="73"/>
      <c r="D97" s="73"/>
      <c r="E97" s="73"/>
      <c r="F97" s="73"/>
      <c r="G97" s="73"/>
      <c r="H97" s="73"/>
      <c r="I97" s="73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</row>
    <row r="98" spans="1:77" s="40" customFormat="1">
      <c r="C98" s="73"/>
      <c r="D98" s="73"/>
      <c r="E98" s="73"/>
      <c r="F98" s="73"/>
      <c r="G98" s="73"/>
      <c r="H98" s="73"/>
      <c r="I98" s="73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</row>
    <row r="99" spans="1:77" s="40" customFormat="1">
      <c r="A99" s="42" t="s">
        <v>145</v>
      </c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6"/>
      <c r="BA99" s="276"/>
      <c r="BB99" s="276"/>
      <c r="BC99" s="276"/>
      <c r="BD99" s="276"/>
      <c r="BE99" s="276"/>
      <c r="BF99" s="276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</row>
    <row r="100" spans="1:77" s="40" customFormat="1">
      <c r="A100" s="44"/>
      <c r="B100" s="45"/>
      <c r="C100" s="45"/>
      <c r="D100" s="277" t="s">
        <v>76</v>
      </c>
      <c r="E100" s="278"/>
      <c r="F100" s="278"/>
      <c r="G100" s="278"/>
      <c r="H100" s="278"/>
      <c r="I100" s="278"/>
      <c r="J100" s="278"/>
      <c r="K100" s="278"/>
      <c r="L100" s="278"/>
      <c r="M100" s="278"/>
      <c r="N100" s="279"/>
      <c r="O100" s="277" t="s">
        <v>76</v>
      </c>
      <c r="P100" s="278"/>
      <c r="Q100" s="278"/>
      <c r="R100" s="278"/>
      <c r="S100" s="278"/>
      <c r="T100" s="278"/>
      <c r="U100" s="278"/>
      <c r="V100" s="278"/>
      <c r="W100" s="278"/>
      <c r="X100" s="278"/>
      <c r="Y100" s="279"/>
      <c r="Z100" s="277" t="s">
        <v>76</v>
      </c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9"/>
      <c r="AK100" s="277" t="s">
        <v>76</v>
      </c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9"/>
      <c r="AV100" s="277" t="s">
        <v>76</v>
      </c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9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</row>
    <row r="101" spans="1:77" s="40" customFormat="1">
      <c r="A101" s="44" t="s">
        <v>0</v>
      </c>
      <c r="B101" s="45" t="s">
        <v>3</v>
      </c>
      <c r="C101" s="45"/>
      <c r="D101" s="277" t="s">
        <v>16</v>
      </c>
      <c r="E101" s="278"/>
      <c r="F101" s="278"/>
      <c r="G101" s="278"/>
      <c r="H101" s="278"/>
      <c r="I101" s="278"/>
      <c r="J101" s="278"/>
      <c r="K101" s="278"/>
      <c r="L101" s="278"/>
      <c r="M101" s="278"/>
      <c r="N101" s="279"/>
      <c r="O101" s="277" t="s">
        <v>8</v>
      </c>
      <c r="P101" s="278"/>
      <c r="Q101" s="278"/>
      <c r="R101" s="278"/>
      <c r="S101" s="278"/>
      <c r="T101" s="278"/>
      <c r="U101" s="278"/>
      <c r="V101" s="278"/>
      <c r="W101" s="278"/>
      <c r="X101" s="278"/>
      <c r="Y101" s="279"/>
      <c r="Z101" s="277" t="s">
        <v>9</v>
      </c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9"/>
      <c r="AK101" s="277" t="s">
        <v>10</v>
      </c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9"/>
      <c r="AV101" s="277" t="s">
        <v>11</v>
      </c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9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</row>
    <row r="102" spans="1:77" s="40" customFormat="1">
      <c r="A102" s="44"/>
      <c r="B102" s="45"/>
      <c r="C102" s="45"/>
      <c r="D102" s="46" t="s">
        <v>18</v>
      </c>
      <c r="E102" s="47" t="s">
        <v>32</v>
      </c>
      <c r="F102" s="47" t="s">
        <v>33</v>
      </c>
      <c r="G102" s="47" t="s">
        <v>34</v>
      </c>
      <c r="H102" s="47" t="s">
        <v>19</v>
      </c>
      <c r="I102" s="47" t="s">
        <v>35</v>
      </c>
      <c r="J102" s="47" t="s">
        <v>20</v>
      </c>
      <c r="K102" s="47" t="s">
        <v>36</v>
      </c>
      <c r="L102" s="47" t="s">
        <v>21</v>
      </c>
      <c r="M102" s="47" t="s">
        <v>38</v>
      </c>
      <c r="N102" s="47" t="s">
        <v>39</v>
      </c>
      <c r="O102" s="46" t="s">
        <v>18</v>
      </c>
      <c r="P102" s="47" t="s">
        <v>32</v>
      </c>
      <c r="Q102" s="47" t="s">
        <v>33</v>
      </c>
      <c r="R102" s="47" t="s">
        <v>34</v>
      </c>
      <c r="S102" s="47" t="s">
        <v>19</v>
      </c>
      <c r="T102" s="47" t="s">
        <v>35</v>
      </c>
      <c r="U102" s="47" t="s">
        <v>20</v>
      </c>
      <c r="V102" s="47" t="s">
        <v>36</v>
      </c>
      <c r="W102" s="47" t="s">
        <v>21</v>
      </c>
      <c r="X102" s="47" t="s">
        <v>38</v>
      </c>
      <c r="Y102" s="47" t="s">
        <v>39</v>
      </c>
      <c r="Z102" s="46" t="s">
        <v>18</v>
      </c>
      <c r="AA102" s="47" t="s">
        <v>32</v>
      </c>
      <c r="AB102" s="47" t="s">
        <v>33</v>
      </c>
      <c r="AC102" s="47" t="s">
        <v>34</v>
      </c>
      <c r="AD102" s="47" t="s">
        <v>19</v>
      </c>
      <c r="AE102" s="47" t="s">
        <v>35</v>
      </c>
      <c r="AF102" s="47" t="s">
        <v>20</v>
      </c>
      <c r="AG102" s="47" t="s">
        <v>36</v>
      </c>
      <c r="AH102" s="47" t="s">
        <v>21</v>
      </c>
      <c r="AI102" s="47" t="s">
        <v>38</v>
      </c>
      <c r="AJ102" s="47" t="s">
        <v>39</v>
      </c>
      <c r="AK102" s="46" t="s">
        <v>18</v>
      </c>
      <c r="AL102" s="47" t="s">
        <v>32</v>
      </c>
      <c r="AM102" s="47" t="s">
        <v>33</v>
      </c>
      <c r="AN102" s="47" t="s">
        <v>34</v>
      </c>
      <c r="AO102" s="47" t="s">
        <v>19</v>
      </c>
      <c r="AP102" s="47" t="s">
        <v>35</v>
      </c>
      <c r="AQ102" s="47" t="s">
        <v>20</v>
      </c>
      <c r="AR102" s="47" t="s">
        <v>36</v>
      </c>
      <c r="AS102" s="47" t="s">
        <v>21</v>
      </c>
      <c r="AT102" s="47" t="s">
        <v>38</v>
      </c>
      <c r="AU102" s="47" t="s">
        <v>39</v>
      </c>
      <c r="AV102" s="46" t="s">
        <v>18</v>
      </c>
      <c r="AW102" s="47" t="s">
        <v>32</v>
      </c>
      <c r="AX102" s="47" t="s">
        <v>33</v>
      </c>
      <c r="AY102" s="47" t="s">
        <v>34</v>
      </c>
      <c r="AZ102" s="47" t="s">
        <v>19</v>
      </c>
      <c r="BA102" s="47" t="s">
        <v>35</v>
      </c>
      <c r="BB102" s="47" t="s">
        <v>20</v>
      </c>
      <c r="BC102" s="47" t="s">
        <v>36</v>
      </c>
      <c r="BD102" s="47" t="s">
        <v>21</v>
      </c>
      <c r="BE102" s="47" t="s">
        <v>38</v>
      </c>
      <c r="BF102" s="47" t="s">
        <v>39</v>
      </c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</row>
    <row r="103" spans="1:77" s="40" customFormat="1">
      <c r="A103" s="44"/>
      <c r="B103" s="45"/>
      <c r="C103" s="45"/>
      <c r="D103" s="46"/>
      <c r="E103" s="47"/>
      <c r="F103" s="47"/>
      <c r="G103" s="47"/>
      <c r="H103" s="47"/>
      <c r="I103" s="47"/>
      <c r="J103" s="47"/>
      <c r="K103" s="47"/>
      <c r="L103" s="47"/>
      <c r="M103" s="47"/>
      <c r="N103" s="48"/>
      <c r="O103" s="46"/>
      <c r="P103" s="47"/>
      <c r="Q103" s="47"/>
      <c r="R103" s="47"/>
      <c r="S103" s="47"/>
      <c r="T103" s="47"/>
      <c r="U103" s="47"/>
      <c r="V103" s="47"/>
      <c r="W103" s="47"/>
      <c r="X103" s="47"/>
      <c r="Y103" s="48"/>
      <c r="Z103" s="46"/>
      <c r="AA103" s="47"/>
      <c r="AB103" s="47"/>
      <c r="AC103" s="47"/>
      <c r="AD103" s="47"/>
      <c r="AE103" s="47"/>
      <c r="AF103" s="47"/>
      <c r="AG103" s="47"/>
      <c r="AH103" s="47"/>
      <c r="AI103" s="47"/>
      <c r="AJ103" s="48"/>
      <c r="AK103" s="46"/>
      <c r="AL103" s="47"/>
      <c r="AM103" s="47"/>
      <c r="AN103" s="47"/>
      <c r="AO103" s="47"/>
      <c r="AP103" s="47"/>
      <c r="AQ103" s="47"/>
      <c r="AR103" s="47"/>
      <c r="AS103" s="47"/>
      <c r="AT103" s="47"/>
      <c r="AU103" s="48"/>
      <c r="AV103" s="46"/>
      <c r="AW103" s="47"/>
      <c r="AX103" s="47"/>
      <c r="AY103" s="47"/>
      <c r="AZ103" s="47"/>
      <c r="BA103" s="47"/>
      <c r="BB103" s="47"/>
      <c r="BC103" s="47"/>
      <c r="BD103" s="47"/>
      <c r="BE103" s="47"/>
      <c r="BF103" s="48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</row>
    <row r="104" spans="1:77" s="40" customFormat="1">
      <c r="A104" s="49" t="str">
        <f>A$14</f>
        <v>Container</v>
      </c>
      <c r="B104" s="50" t="str">
        <f t="shared" ref="B104:B112" si="195">B68</f>
        <v>1,000 teu</v>
      </c>
      <c r="C104" s="50"/>
      <c r="D104" s="51">
        <f>IF(O32="","",(VLOOKUP($B104,'Ship &amp; EF Parameters'!$B$15:$D$23,3,FALSE)*(I14/'Ship &amp; EF Parameters'!$C15)^3)/((1-VLOOKUP($B104,'Ship &amp; EF Parameters'!$B$15:$E$23,4,FALSE))*(1-VLOOKUP($B104,'Ship &amp; EF Parameters'!$B$15:$G$23,6,FALSE))))</f>
        <v>0.51102736727833387</v>
      </c>
      <c r="E104" s="52">
        <f>IF(P32="","",(VLOOKUP($B104,'Ship &amp; EF Parameters'!$B$15:$D$23,3,FALSE)*(J14/'Ship &amp; EF Parameters'!$C15)^3)/((1-VLOOKUP($B104,'Ship &amp; EF Parameters'!$B$15:$E$23,4,FALSE))*(1-VLOOKUP($B104,'Ship &amp; EF Parameters'!$B$15:$G$23,6,FALSE))))</f>
        <v>0.46816728611446023</v>
      </c>
      <c r="F104" s="52">
        <f>IF(Q32="","",(VLOOKUP($B104,'Ship &amp; EF Parameters'!$B$15:$D$23,3,FALSE)*(K14/'Ship &amp; EF Parameters'!$C15)^3)/((1-VLOOKUP($B104,'Ship &amp; EF Parameters'!$B$15:$E$23,4,FALSE))*(1-VLOOKUP($B104,'Ship &amp; EF Parameters'!$B$15:$G$23,6,FALSE))))</f>
        <v>0.42777327131365867</v>
      </c>
      <c r="G104" s="52">
        <f>IF(R32="","",(VLOOKUP($B104,'Ship &amp; EF Parameters'!$B$15:$D$23,3,FALSE)*(L14/'Ship &amp; EF Parameters'!$C15)^3)/((1-VLOOKUP($B104,'Ship &amp; EF Parameters'!$B$15:$E$23,4,FALSE))*(1-VLOOKUP($B104,'Ship &amp; EF Parameters'!$B$15:$G$23,6,FALSE))))</f>
        <v>0.38977225424294926</v>
      </c>
      <c r="H104" s="52">
        <f>IF(S32="","",(VLOOKUP($B104,'Ship &amp; EF Parameters'!$B$15:$D$23,3,FALSE)*(M14/'Ship &amp; EF Parameters'!$C15)^3)/((1-VLOOKUP($B104,'Ship &amp; EF Parameters'!$B$15:$E$23,4,FALSE))*(1-VLOOKUP($B104,'Ship &amp; EF Parameters'!$B$15:$G$23,6,FALSE))))</f>
        <v>0.35409116626935205</v>
      </c>
      <c r="I104" s="52">
        <f>IF(T32="","",(VLOOKUP($B104,'Ship &amp; EF Parameters'!$B$15:$D$23,3,FALSE)*(N14/'Ship &amp; EF Parameters'!$C15)^3)/((1-VLOOKUP($B104,'Ship &amp; EF Parameters'!$B$15:$E$23,4,FALSE))*(1-VLOOKUP($B104,'Ship &amp; EF Parameters'!$B$15:$G$23,6,FALSE))))</f>
        <v>0.32065693875988716</v>
      </c>
      <c r="J104" s="52">
        <f>IF(U32="","",(VLOOKUP($B104,'Ship &amp; EF Parameters'!$B$15:$D$23,3,FALSE)*(O14/'Ship &amp; EF Parameters'!$C15)^3)/((1-VLOOKUP($B104,'Ship &amp; EF Parameters'!$B$15:$E$23,4,FALSE))*(1-VLOOKUP($B104,'Ship &amp; EF Parameters'!$B$15:$G$23,6,FALSE))))</f>
        <v>0.28939650308157472</v>
      </c>
      <c r="K104" s="52">
        <f>IF(V32="","",(VLOOKUP($B104,'Ship &amp; EF Parameters'!$B$15:$D$23,3,FALSE)*(P14/'Ship &amp; EF Parameters'!$C15)^3)/((1-VLOOKUP($B104,'Ship &amp; EF Parameters'!$B$15:$E$23,4,FALSE))*(1-VLOOKUP($B104,'Ship &amp; EF Parameters'!$B$15:$G$23,6,FALSE))))</f>
        <v>0.26023679060143473</v>
      </c>
      <c r="L104" s="52">
        <f>IF(W32="","",(VLOOKUP($B104,'Ship &amp; EF Parameters'!$B$15:$D$23,3,FALSE)*(Q14/'Ship &amp; EF Parameters'!$C15)^3)/((1-VLOOKUP($B104,'Ship &amp; EF Parameters'!$B$15:$E$23,4,FALSE))*(1-VLOOKUP($B104,'Ship &amp; EF Parameters'!$B$15:$G$23,6,FALSE))))</f>
        <v>0.23310473268648729</v>
      </c>
      <c r="M104" s="52">
        <f>IF(X32="","",(VLOOKUP($B104,'Ship &amp; EF Parameters'!$B$15:$D$23,3,FALSE)*(R14/'Ship &amp; EF Parameters'!$C15)^3)/((1-VLOOKUP($B104,'Ship &amp; EF Parameters'!$B$15:$E$23,4,FALSE))*(1-VLOOKUP($B104,'Ship &amp; EF Parameters'!$B$15:$G$23,6,FALSE))))</f>
        <v>0.20792726070375259</v>
      </c>
      <c r="N104" s="53">
        <f>IF(Y32="","",(VLOOKUP($B104,'Ship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0.19028289838518939</v>
      </c>
      <c r="O104" s="51">
        <f>IF(O32="","",(VLOOKUP($B104,'Ship &amp; EF Parameters'!$B$15:$D$23,3,FALSE)*(I14/'Ship &amp; EF Parameters'!$C15)^3)/((1-VLOOKUP($B104,'Ship &amp; EF Parameters'!$B$15:$E$23,4,FALSE))*(1-VLOOKUP($B104,'Ship &amp; EF Parameters'!$B$15:$G$23,6,FALSE))))</f>
        <v>0.51102736727833387</v>
      </c>
      <c r="P104" s="52">
        <f>IF(P32="","",(VLOOKUP($B104,'Ship &amp; EF Parameters'!$B$15:$D$23,3,FALSE)*(J14/'Ship &amp; EF Parameters'!$C15)^3)/((1-VLOOKUP($B104,'Ship &amp; EF Parameters'!$B$15:$E$23,4,FALSE))*(1-VLOOKUP($B104,'Ship &amp; EF Parameters'!$B$15:$G$23,6,FALSE))))</f>
        <v>0.46816728611446023</v>
      </c>
      <c r="Q104" s="52">
        <f>IF(Q32="","",(VLOOKUP($B104,'Ship &amp; EF Parameters'!$B$15:$D$23,3,FALSE)*(K14/'Ship &amp; EF Parameters'!$C15)^3)/((1-VLOOKUP($B104,'Ship &amp; EF Parameters'!$B$15:$E$23,4,FALSE))*(1-VLOOKUP($B104,'Ship &amp; EF Parameters'!$B$15:$G$23,6,FALSE))))</f>
        <v>0.42777327131365867</v>
      </c>
      <c r="R104" s="52">
        <f>IF(R32="","",(VLOOKUP($B104,'Ship &amp; EF Parameters'!$B$15:$D$23,3,FALSE)*(L14/'Ship &amp; EF Parameters'!$C15)^3)/((1-VLOOKUP($B104,'Ship &amp; EF Parameters'!$B$15:$E$23,4,FALSE))*(1-VLOOKUP($B104,'Ship &amp; EF Parameters'!$B$15:$G$23,6,FALSE))))</f>
        <v>0.38977225424294926</v>
      </c>
      <c r="S104" s="52">
        <f>IF(S32="","",(VLOOKUP($B104,'Ship &amp; EF Parameters'!$B$15:$D$23,3,FALSE)*(M14/'Ship &amp; EF Parameters'!$C15)^3)/((1-VLOOKUP($B104,'Ship &amp; EF Parameters'!$B$15:$E$23,4,FALSE))*(1-VLOOKUP($B104,'Ship &amp; EF Parameters'!$B$15:$G$23,6,FALSE))))</f>
        <v>0.35409116626935205</v>
      </c>
      <c r="T104" s="52">
        <f>IF(T32="","",(VLOOKUP($B104,'Ship &amp; EF Parameters'!$B$15:$D$23,3,FALSE)*(N14/'Ship &amp; EF Parameters'!$C15)^3)/((1-VLOOKUP($B104,'Ship &amp; EF Parameters'!$B$15:$E$23,4,FALSE))*(1-VLOOKUP($B104,'Ship &amp; EF Parameters'!$B$15:$G$23,6,FALSE))))</f>
        <v>0.32065693875988716</v>
      </c>
      <c r="U104" s="52">
        <f>IF(U32="","",(VLOOKUP($B104,'Ship &amp; EF Parameters'!$B$15:$D$23,3,FALSE)*(O14/'Ship &amp; EF Parameters'!$C15)^3)/((1-VLOOKUP($B104,'Ship &amp; EF Parameters'!$B$15:$E$23,4,FALSE))*(1-VLOOKUP($B104,'Ship &amp; EF Parameters'!$B$15:$G$23,6,FALSE))))</f>
        <v>0.28939650308157472</v>
      </c>
      <c r="V104" s="52">
        <f>IF(V32="","",(VLOOKUP($B104,'Ship &amp; EF Parameters'!$B$15:$D$23,3,FALSE)*(P14/'Ship &amp; EF Parameters'!$C15)^3)/((1-VLOOKUP($B104,'Ship &amp; EF Parameters'!$B$15:$E$23,4,FALSE))*(1-VLOOKUP($B104,'Ship &amp; EF Parameters'!$B$15:$G$23,6,FALSE))))</f>
        <v>0.26023679060143473</v>
      </c>
      <c r="W104" s="52">
        <f>IF(W32="","",(VLOOKUP($B104,'Ship &amp; EF Parameters'!$B$15:$D$23,3,FALSE)*(Q14/'Ship &amp; EF Parameters'!$C15)^3)/((1-VLOOKUP($B104,'Ship &amp; EF Parameters'!$B$15:$E$23,4,FALSE))*(1-VLOOKUP($B104,'Ship &amp; EF Parameters'!$B$15:$G$23,6,FALSE))))</f>
        <v>0.23310473268648729</v>
      </c>
      <c r="X104" s="52">
        <f>IF(X32="","",(VLOOKUP($B104,'Ship &amp; EF Parameters'!$B$15:$D$23,3,FALSE)*(R14/'Ship &amp; EF Parameters'!$C15)^3)/((1-VLOOKUP($B104,'Ship &amp; EF Parameters'!$B$15:$E$23,4,FALSE))*(1-VLOOKUP($B104,'Ship &amp; EF Parameters'!$B$15:$G$23,6,FALSE))))</f>
        <v>0.20792726070375259</v>
      </c>
      <c r="Y104" s="53">
        <f>IF(Y32="","",(VLOOKUP($B104,'Ship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0.19028289838518939</v>
      </c>
      <c r="Z104" s="51">
        <f>IF(Z32="","",(VLOOKUP($B104,'Ship &amp; EF Parameters'!$B$15:$D$23,3,FALSE)*(I14/'Ship &amp; EF Parameters'!$C15)^3)/((1-VLOOKUP($B104,'Ship &amp; EF Parameters'!$B$15:$E$23,4,FALSE))*(1-VLOOKUP($B104,'Ship &amp; EF Parameters'!$B$15:$G$23,6,FALSE))))</f>
        <v>0.51102736727833387</v>
      </c>
      <c r="AA104" s="52">
        <f>IF(AA32="","",(VLOOKUP($B104,'Ship &amp; EF Parameters'!$B$15:$D$23,3,FALSE)*(J14/'Ship &amp; EF Parameters'!$C15)^3)/((1-VLOOKUP($B104,'Ship &amp; EF Parameters'!$B$15:$E$23,4,FALSE))*(1-VLOOKUP($B104,'Ship &amp; EF Parameters'!$B$15:$G$23,6,FALSE))))</f>
        <v>0.46816728611446023</v>
      </c>
      <c r="AB104" s="52">
        <f>IF(AB32="","",(VLOOKUP($B104,'Ship &amp; EF Parameters'!$B$15:$D$23,3,FALSE)*(K14/'Ship &amp; EF Parameters'!$C15)^3)/((1-VLOOKUP($B104,'Ship &amp; EF Parameters'!$B$15:$E$23,4,FALSE))*(1-VLOOKUP($B104,'Ship &amp; EF Parameters'!$B$15:$G$23,6,FALSE))))</f>
        <v>0.42777327131365867</v>
      </c>
      <c r="AC104" s="52">
        <f>IF(AC32="","",(VLOOKUP($B104,'Ship &amp; EF Parameters'!$B$15:$D$23,3,FALSE)*(L14/'Ship &amp; EF Parameters'!$C15)^3)/((1-VLOOKUP($B104,'Ship &amp; EF Parameters'!$B$15:$E$23,4,FALSE))*(1-VLOOKUP($B104,'Ship &amp; EF Parameters'!$B$15:$G$23,6,FALSE))))</f>
        <v>0.38977225424294926</v>
      </c>
      <c r="AD104" s="52">
        <f>IF(AD32="","",(VLOOKUP($B104,'Ship &amp; EF Parameters'!$B$15:$D$23,3,FALSE)*(M14/'Ship &amp; EF Parameters'!$C15)^3)/((1-VLOOKUP($B104,'Ship &amp; EF Parameters'!$B$15:$E$23,4,FALSE))*(1-VLOOKUP($B104,'Ship &amp; EF Parameters'!$B$15:$G$23,6,FALSE))))</f>
        <v>0.35409116626935205</v>
      </c>
      <c r="AE104" s="52">
        <f>IF(AE32="","",(VLOOKUP($B104,'Ship &amp; EF Parameters'!$B$15:$D$23,3,FALSE)*(N14/'Ship &amp; EF Parameters'!$C15)^3)/((1-VLOOKUP($B104,'Ship &amp; EF Parameters'!$B$15:$E$23,4,FALSE))*(1-VLOOKUP($B104,'Ship &amp; EF Parameters'!$B$15:$G$23,6,FALSE))))</f>
        <v>0.32065693875988716</v>
      </c>
      <c r="AF104" s="52">
        <f>IF(AF32="","",(VLOOKUP($B104,'Ship &amp; EF Parameters'!$B$15:$D$23,3,FALSE)*(O14/'Ship &amp; EF Parameters'!$C15)^3)/((1-VLOOKUP($B104,'Ship &amp; EF Parameters'!$B$15:$E$23,4,FALSE))*(1-VLOOKUP($B104,'Ship &amp; EF Parameters'!$B$15:$G$23,6,FALSE))))</f>
        <v>0.28939650308157472</v>
      </c>
      <c r="AG104" s="52">
        <f>IF(AG32="","",(VLOOKUP($B104,'Ship &amp; EF Parameters'!$B$15:$D$23,3,FALSE)*(P14/'Ship &amp; EF Parameters'!$C15)^3)/((1-VLOOKUP($B104,'Ship &amp; EF Parameters'!$B$15:$E$23,4,FALSE))*(1-VLOOKUP($B104,'Ship &amp; EF Parameters'!$B$15:$G$23,6,FALSE))))</f>
        <v>0.26023679060143473</v>
      </c>
      <c r="AH104" s="52">
        <f>IF(AH32="","",(VLOOKUP($B104,'Ship &amp; EF Parameters'!$B$15:$D$23,3,FALSE)*(Q14/'Ship &amp; EF Parameters'!$C15)^3)/((1-VLOOKUP($B104,'Ship &amp; EF Parameters'!$B$15:$E$23,4,FALSE))*(1-VLOOKUP($B104,'Ship &amp; EF Parameters'!$B$15:$G$23,6,FALSE))))</f>
        <v>0.23310473268648729</v>
      </c>
      <c r="AI104" s="52">
        <f>IF(AI32="","",(VLOOKUP($B104,'Ship &amp; EF Parameters'!$B$15:$D$23,3,FALSE)*(R14/'Ship &amp; EF Parameters'!$C15)^3)/((1-VLOOKUP($B104,'Ship &amp; EF Parameters'!$B$15:$E$23,4,FALSE))*(1-VLOOKUP($B104,'Ship &amp; EF Parameters'!$B$15:$G$23,6,FALSE))))</f>
        <v>0.20792726070375259</v>
      </c>
      <c r="AJ104" s="53">
        <f>IF(AJ32="","",(VLOOKUP($B104,'Ship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0.19028289838518939</v>
      </c>
      <c r="AK104" s="51">
        <f>IF(AK32="","",(VLOOKUP($B104,'Ship &amp; EF Parameters'!$B$15:$D$23,3,FALSE)*(I14/'Ship &amp; EF Parameters'!$C15)^3)/((1-VLOOKUP($B104,'Ship &amp; EF Parameters'!$B$15:$E$23,4,FALSE))*(1-VLOOKUP($B104,'Ship &amp; EF Parameters'!$B$15:$G$23,6,FALSE))))</f>
        <v>0.51102736727833387</v>
      </c>
      <c r="AL104" s="52">
        <f>IF(AL32="","",(VLOOKUP($B104,'Ship &amp; EF Parameters'!$B$15:$D$23,3,FALSE)*(J14/'Ship &amp; EF Parameters'!$C15)^3)/((1-VLOOKUP($B104,'Ship &amp; EF Parameters'!$B$15:$E$23,4,FALSE))*(1-VLOOKUP($B104,'Ship &amp; EF Parameters'!$B$15:$G$23,6,FALSE))))</f>
        <v>0.46816728611446023</v>
      </c>
      <c r="AM104" s="52">
        <f>IF(AM32="","",(VLOOKUP($B104,'Ship &amp; EF Parameters'!$B$15:$D$23,3,FALSE)*(K14/'Ship &amp; EF Parameters'!$C15)^3)/((1-VLOOKUP($B104,'Ship &amp; EF Parameters'!$B$15:$E$23,4,FALSE))*(1-VLOOKUP($B104,'Ship &amp; EF Parameters'!$B$15:$G$23,6,FALSE))))</f>
        <v>0.42777327131365867</v>
      </c>
      <c r="AN104" s="52">
        <f>IF(AN32="","",(VLOOKUP($B104,'Ship &amp; EF Parameters'!$B$15:$D$23,3,FALSE)*(L14/'Ship &amp; EF Parameters'!$C15)^3)/((1-VLOOKUP($B104,'Ship &amp; EF Parameters'!$B$15:$E$23,4,FALSE))*(1-VLOOKUP($B104,'Ship &amp; EF Parameters'!$B$15:$G$23,6,FALSE))))</f>
        <v>0.38977225424294926</v>
      </c>
      <c r="AO104" s="52">
        <f>IF(AO32="","",(VLOOKUP($B104,'Ship &amp; EF Parameters'!$B$15:$D$23,3,FALSE)*(M14/'Ship &amp; EF Parameters'!$C15)^3)/((1-VLOOKUP($B104,'Ship &amp; EF Parameters'!$B$15:$E$23,4,FALSE))*(1-VLOOKUP($B104,'Ship &amp; EF Parameters'!$B$15:$G$23,6,FALSE))))</f>
        <v>0.35409116626935205</v>
      </c>
      <c r="AP104" s="52">
        <f>IF(AP32="","",(VLOOKUP($B104,'Ship &amp; EF Parameters'!$B$15:$D$23,3,FALSE)*(N14/'Ship &amp; EF Parameters'!$C15)^3)/((1-VLOOKUP($B104,'Ship &amp; EF Parameters'!$B$15:$E$23,4,FALSE))*(1-VLOOKUP($B104,'Ship &amp; EF Parameters'!$B$15:$G$23,6,FALSE))))</f>
        <v>0.32065693875988716</v>
      </c>
      <c r="AQ104" s="52">
        <f>IF(AQ32="","",(VLOOKUP($B104,'Ship &amp; EF Parameters'!$B$15:$D$23,3,FALSE)*(O14/'Ship &amp; EF Parameters'!$C15)^3)/((1-VLOOKUP($B104,'Ship &amp; EF Parameters'!$B$15:$E$23,4,FALSE))*(1-VLOOKUP($B104,'Ship &amp; EF Parameters'!$B$15:$G$23,6,FALSE))))</f>
        <v>0.28939650308157472</v>
      </c>
      <c r="AR104" s="52">
        <f>IF(AR32="","",(VLOOKUP($B104,'Ship &amp; EF Parameters'!$B$15:$D$23,3,FALSE)*(P14/'Ship &amp; EF Parameters'!$C15)^3)/((1-VLOOKUP($B104,'Ship &amp; EF Parameters'!$B$15:$E$23,4,FALSE))*(1-VLOOKUP($B104,'Ship &amp; EF Parameters'!$B$15:$G$23,6,FALSE))))</f>
        <v>0.26023679060143473</v>
      </c>
      <c r="AS104" s="52">
        <f>IF(AS32="","",(VLOOKUP($B104,'Ship &amp; EF Parameters'!$B$15:$D$23,3,FALSE)*(Q14/'Ship &amp; EF Parameters'!$C15)^3)/((1-VLOOKUP($B104,'Ship &amp; EF Parameters'!$B$15:$E$23,4,FALSE))*(1-VLOOKUP($B104,'Ship &amp; EF Parameters'!$B$15:$G$23,6,FALSE))))</f>
        <v>0.23310473268648729</v>
      </c>
      <c r="AT104" s="52">
        <f>IF(AT32="","",(VLOOKUP($B104,'Ship &amp; EF Parameters'!$B$15:$D$23,3,FALSE)*(R14/'Ship &amp; EF Parameters'!$C15)^3)/((1-VLOOKUP($B104,'Ship &amp; EF Parameters'!$B$15:$E$23,4,FALSE))*(1-VLOOKUP($B104,'Ship &amp; EF Parameters'!$B$15:$G$23,6,FALSE))))</f>
        <v>0.20792726070375259</v>
      </c>
      <c r="AU104" s="53">
        <f>IF(AU32="","",(VLOOKUP($B104,'Ship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0.19028289838518939</v>
      </c>
      <c r="AV104" s="51">
        <f>IF(AV32="","",(VLOOKUP($B104,'Ship &amp; EF Parameters'!$B$15:$D$23,3,FALSE)*(I14/'Ship &amp; EF Parameters'!$C15)^3)/((1-VLOOKUP($B104,'Ship &amp; EF Parameters'!$B$15:$E$23,4,FALSE))*(1-VLOOKUP($B104,'Ship &amp; EF Parameters'!$B$15:$G$23,6,FALSE))))</f>
        <v>0.51102736727833387</v>
      </c>
      <c r="AW104" s="52">
        <f>IF(AW32="","",(VLOOKUP($B104,'Ship &amp; EF Parameters'!$B$15:$D$23,3,FALSE)*(J14/'Ship &amp; EF Parameters'!$C15)^3)/((1-VLOOKUP($B104,'Ship &amp; EF Parameters'!$B$15:$E$23,4,FALSE))*(1-VLOOKUP($B104,'Ship &amp; EF Parameters'!$B$15:$G$23,6,FALSE))))</f>
        <v>0.46816728611446023</v>
      </c>
      <c r="AX104" s="52">
        <f>IF(AX32="","",(VLOOKUP($B104,'Ship &amp; EF Parameters'!$B$15:$D$23,3,FALSE)*(K14/'Ship &amp; EF Parameters'!$C15)^3)/((1-VLOOKUP($B104,'Ship &amp; EF Parameters'!$B$15:$E$23,4,FALSE))*(1-VLOOKUP($B104,'Ship &amp; EF Parameters'!$B$15:$G$23,6,FALSE))))</f>
        <v>0.42777327131365867</v>
      </c>
      <c r="AY104" s="52">
        <f>IF(AY32="","",(VLOOKUP($B104,'Ship &amp; EF Parameters'!$B$15:$D$23,3,FALSE)*(L14/'Ship &amp; EF Parameters'!$C15)^3)/((1-VLOOKUP($B104,'Ship &amp; EF Parameters'!$B$15:$E$23,4,FALSE))*(1-VLOOKUP($B104,'Ship &amp; EF Parameters'!$B$15:$G$23,6,FALSE))))</f>
        <v>0.38977225424294926</v>
      </c>
      <c r="AZ104" s="52">
        <f>IF(AZ32="","",(VLOOKUP($B104,'Ship &amp; EF Parameters'!$B$15:$D$23,3,FALSE)*(M14/'Ship &amp; EF Parameters'!$C15)^3)/((1-VLOOKUP($B104,'Ship &amp; EF Parameters'!$B$15:$E$23,4,FALSE))*(1-VLOOKUP($B104,'Ship &amp; EF Parameters'!$B$15:$G$23,6,FALSE))))</f>
        <v>0.35409116626935205</v>
      </c>
      <c r="BA104" s="52">
        <f>IF(BA32="","",(VLOOKUP($B104,'Ship &amp; EF Parameters'!$B$15:$D$23,3,FALSE)*(N14/'Ship &amp; EF Parameters'!$C15)^3)/((1-VLOOKUP($B104,'Ship &amp; EF Parameters'!$B$15:$E$23,4,FALSE))*(1-VLOOKUP($B104,'Ship &amp; EF Parameters'!$B$15:$G$23,6,FALSE))))</f>
        <v>0.32065693875988716</v>
      </c>
      <c r="BB104" s="52">
        <f>IF(BB32="","",(VLOOKUP($B104,'Ship &amp; EF Parameters'!$B$15:$D$23,3,FALSE)*(O14/'Ship &amp; EF Parameters'!$C15)^3)/((1-VLOOKUP($B104,'Ship &amp; EF Parameters'!$B$15:$E$23,4,FALSE))*(1-VLOOKUP($B104,'Ship &amp; EF Parameters'!$B$15:$G$23,6,FALSE))))</f>
        <v>0.28939650308157472</v>
      </c>
      <c r="BC104" s="52">
        <f>IF(BC32="","",(VLOOKUP($B104,'Ship &amp; EF Parameters'!$B$15:$D$23,3,FALSE)*(P14/'Ship &amp; EF Parameters'!$C15)^3)/((1-VLOOKUP($B104,'Ship &amp; EF Parameters'!$B$15:$E$23,4,FALSE))*(1-VLOOKUP($B104,'Ship &amp; EF Parameters'!$B$15:$G$23,6,FALSE))))</f>
        <v>0.26023679060143473</v>
      </c>
      <c r="BD104" s="52">
        <f>IF(BD32="","",(VLOOKUP($B104,'Ship &amp; EF Parameters'!$B$15:$D$23,3,FALSE)*(Q14/'Ship &amp; EF Parameters'!$C15)^3)/((1-VLOOKUP($B104,'Ship &amp; EF Parameters'!$B$15:$E$23,4,FALSE))*(1-VLOOKUP($B104,'Ship &amp; EF Parameters'!$B$15:$G$23,6,FALSE))))</f>
        <v>0.23310473268648729</v>
      </c>
      <c r="BE104" s="52">
        <f>IF(BE32="","",(VLOOKUP($B104,'Ship &amp; EF Parameters'!$B$15:$D$23,3,FALSE)*(R14/'Ship &amp; EF Parameters'!$C15)^3)/((1-VLOOKUP($B104,'Ship &amp; EF Parameters'!$B$15:$E$23,4,FALSE))*(1-VLOOKUP($B104,'Ship &amp; EF Parameters'!$B$15:$G$23,6,FALSE))))</f>
        <v>0.20792726070375259</v>
      </c>
      <c r="BF104" s="53">
        <f>IF(BF32="","",(VLOOKUP($B104,'Ship &amp; EF Parameters'!$B$15:$D$23,3,FALSE)*(S14/'Ship &amp; EF Parameters'!$C15)^3)/((1-VLOOKUP($B104,'Ship &amp; EF Parameters'!$B$15:$E$23,4,FALSE))*(1-VLOOKUP($B104,'Ship &amp; EF Parameters'!$B$15:$G$23,6,FALSE))))</f>
        <v>0.19028289838518939</v>
      </c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</row>
    <row r="105" spans="1:77" s="40" customFormat="1">
      <c r="A105" s="49"/>
      <c r="B105" s="54" t="str">
        <f t="shared" si="195"/>
        <v>3,000 teu</v>
      </c>
      <c r="C105" s="54"/>
      <c r="D105" s="55">
        <f>IF(O33="","",(VLOOKUP($B105,'Ship &amp; EF Parameters'!$B$15:$D$23,3,FALSE)*(I15/'Ship &amp; EF Parameters'!$C16)^3)/((1-VLOOKUP($B105,'Ship &amp; EF Parameters'!$B$15:$E$23,4,FALSE))*(1-VLOOKUP($B105,'Ship &amp; EF Parameters'!$B$15:$G$23,6,FALSE))))</f>
        <v>0.50877661237882643</v>
      </c>
      <c r="E105" s="56">
        <f>IF(P33="","",(VLOOKUP($B105,'Ship &amp; EF Parameters'!$B$15:$D$23,3,FALSE)*(J15/'Ship &amp; EF Parameters'!$C16)^3)/((1-VLOOKUP($B105,'Ship &amp; EF Parameters'!$B$15:$E$23,4,FALSE))*(1-VLOOKUP($B105,'Ship &amp; EF Parameters'!$B$15:$G$23,6,FALSE))))</f>
        <v>0.44960896520931903</v>
      </c>
      <c r="F105" s="56">
        <f>IF(Q33="","",(VLOOKUP($B105,'Ship &amp; EF Parameters'!$B$15:$D$23,3,FALSE)*(K15/'Ship &amp; EF Parameters'!$C16)^3)/((1-VLOOKUP($B105,'Ship &amp; EF Parameters'!$B$15:$E$23,4,FALSE))*(1-VLOOKUP($B105,'Ship &amp; EF Parameters'!$B$15:$G$23,6,FALSE))))</f>
        <v>0.39521612654330746</v>
      </c>
      <c r="G105" s="56">
        <f>IF(R33="","",(VLOOKUP($B105,'Ship &amp; EF Parameters'!$B$15:$D$23,3,FALSE)*(L15/'Ship &amp; EF Parameters'!$C16)^3)/((1-VLOOKUP($B105,'Ship &amp; EF Parameters'!$B$15:$E$23,4,FALSE))*(1-VLOOKUP($B105,'Ship &amp; EF Parameters'!$B$15:$G$23,6,FALSE))))</f>
        <v>0.34539721446964072</v>
      </c>
      <c r="H105" s="56">
        <f>IF(S33="","",(VLOOKUP($B105,'Ship &amp; EF Parameters'!$B$15:$D$23,3,FALSE)*(M15/'Ship &amp; EF Parameters'!$C16)^3)/((1-VLOOKUP($B105,'Ship &amp; EF Parameters'!$B$15:$E$23,4,FALSE))*(1-VLOOKUP($B105,'Ship &amp; EF Parameters'!$B$15:$G$23,6,FALSE))))</f>
        <v>0.29995134707716897</v>
      </c>
      <c r="I105" s="56">
        <f>IF(T33="","",(VLOOKUP($B105,'Ship &amp; EF Parameters'!$B$15:$D$23,3,FALSE)*(N15/'Ship &amp; EF Parameters'!$C16)^3)/((1-VLOOKUP($B105,'Ship &amp; EF Parameters'!$B$15:$E$23,4,FALSE))*(1-VLOOKUP($B105,'Ship &amp; EF Parameters'!$B$15:$G$23,6,FALSE))))</f>
        <v>0.25867764245474167</v>
      </c>
      <c r="J105" s="56">
        <f>IF(U33="","",(VLOOKUP($B105,'Ship &amp; EF Parameters'!$B$15:$D$23,3,FALSE)*(O15/'Ship &amp; EF Parameters'!$C16)^3)/((1-VLOOKUP($B105,'Ship &amp; EF Parameters'!$B$15:$E$23,4,FALSE))*(1-VLOOKUP($B105,'Ship &amp; EF Parameters'!$B$15:$G$23,6,FALSE))))</f>
        <v>0.2213752186912088</v>
      </c>
      <c r="K105" s="56">
        <f>IF(V33="","",(VLOOKUP($B105,'Ship &amp; EF Parameters'!$B$15:$D$23,3,FALSE)*(P15/'Ship &amp; EF Parameters'!$C16)^3)/((1-VLOOKUP($B105,'Ship &amp; EF Parameters'!$B$15:$E$23,4,FALSE))*(1-VLOOKUP($B105,'Ship &amp; EF Parameters'!$B$15:$G$23,6,FALSE))))</f>
        <v>0.18784319387541998</v>
      </c>
      <c r="L105" s="56">
        <f>IF(W33="","",(VLOOKUP($B105,'Ship &amp; EF Parameters'!$B$15:$D$23,3,FALSE)*(Q15/'Ship &amp; EF Parameters'!$C16)^3)/((1-VLOOKUP($B105,'Ship &amp; EF Parameters'!$B$15:$E$23,4,FALSE))*(1-VLOOKUP($B105,'Ship &amp; EF Parameters'!$B$15:$G$23,6,FALSE))))</f>
        <v>0.15788068609622466</v>
      </c>
      <c r="M105" s="56">
        <f>IF(X33="","",(VLOOKUP($B105,'Ship &amp; EF Parameters'!$B$15:$D$23,3,FALSE)*(R15/'Ship &amp; EF Parameters'!$C16)^3)/((1-VLOOKUP($B105,'Ship &amp; EF Parameters'!$B$15:$E$23,4,FALSE))*(1-VLOOKUP($B105,'Ship &amp; EF Parameters'!$B$15:$G$23,6,FALSE))))</f>
        <v>0.13128681344247289</v>
      </c>
      <c r="N105" s="57">
        <f>IF(Y33="","",(VLOOKUP($B105,'Ship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0.12191285762421129</v>
      </c>
      <c r="O105" s="55">
        <f>IF(O33="","",(VLOOKUP($B105,'Ship &amp; EF Parameters'!$B$15:$D$23,3,FALSE)*(I15/'Ship &amp; EF Parameters'!$C16)^3)/((1-VLOOKUP($B105,'Ship &amp; EF Parameters'!$B$15:$E$23,4,FALSE))*(1-VLOOKUP($B105,'Ship &amp; EF Parameters'!$B$15:$G$23,6,FALSE))))</f>
        <v>0.50877661237882643</v>
      </c>
      <c r="P105" s="56">
        <f>IF(P33="","",(VLOOKUP($B105,'Ship &amp; EF Parameters'!$B$15:$D$23,3,FALSE)*(J15/'Ship &amp; EF Parameters'!$C16)^3)/((1-VLOOKUP($B105,'Ship &amp; EF Parameters'!$B$15:$E$23,4,FALSE))*(1-VLOOKUP($B105,'Ship &amp; EF Parameters'!$B$15:$G$23,6,FALSE))))</f>
        <v>0.44960896520931903</v>
      </c>
      <c r="Q105" s="56">
        <f>IF(Q33="","",(VLOOKUP($B105,'Ship &amp; EF Parameters'!$B$15:$D$23,3,FALSE)*(K15/'Ship &amp; EF Parameters'!$C16)^3)/((1-VLOOKUP($B105,'Ship &amp; EF Parameters'!$B$15:$E$23,4,FALSE))*(1-VLOOKUP($B105,'Ship &amp; EF Parameters'!$B$15:$G$23,6,FALSE))))</f>
        <v>0.39521612654330746</v>
      </c>
      <c r="R105" s="56">
        <f>IF(R33="","",(VLOOKUP($B105,'Ship &amp; EF Parameters'!$B$15:$D$23,3,FALSE)*(L15/'Ship &amp; EF Parameters'!$C16)^3)/((1-VLOOKUP($B105,'Ship &amp; EF Parameters'!$B$15:$E$23,4,FALSE))*(1-VLOOKUP($B105,'Ship &amp; EF Parameters'!$B$15:$G$23,6,FALSE))))</f>
        <v>0.34539721446964072</v>
      </c>
      <c r="S105" s="56">
        <f>IF(S33="","",(VLOOKUP($B105,'Ship &amp; EF Parameters'!$B$15:$D$23,3,FALSE)*(M15/'Ship &amp; EF Parameters'!$C16)^3)/((1-VLOOKUP($B105,'Ship &amp; EF Parameters'!$B$15:$E$23,4,FALSE))*(1-VLOOKUP($B105,'Ship &amp; EF Parameters'!$B$15:$G$23,6,FALSE))))</f>
        <v>0.29995134707716897</v>
      </c>
      <c r="T105" s="56">
        <f>IF(T33="","",(VLOOKUP($B105,'Ship &amp; EF Parameters'!$B$15:$D$23,3,FALSE)*(N15/'Ship &amp; EF Parameters'!$C16)^3)/((1-VLOOKUP($B105,'Ship &amp; EF Parameters'!$B$15:$E$23,4,FALSE))*(1-VLOOKUP($B105,'Ship &amp; EF Parameters'!$B$15:$G$23,6,FALSE))))</f>
        <v>0.25867764245474167</v>
      </c>
      <c r="U105" s="56">
        <f>IF(U33="","",(VLOOKUP($B105,'Ship &amp; EF Parameters'!$B$15:$D$23,3,FALSE)*(O15/'Ship &amp; EF Parameters'!$C16)^3)/((1-VLOOKUP($B105,'Ship &amp; EF Parameters'!$B$15:$E$23,4,FALSE))*(1-VLOOKUP($B105,'Ship &amp; EF Parameters'!$B$15:$G$23,6,FALSE))))</f>
        <v>0.2213752186912088</v>
      </c>
      <c r="V105" s="56">
        <f>IF(V33="","",(VLOOKUP($B105,'Ship &amp; EF Parameters'!$B$15:$D$23,3,FALSE)*(P15/'Ship &amp; EF Parameters'!$C16)^3)/((1-VLOOKUP($B105,'Ship &amp; EF Parameters'!$B$15:$E$23,4,FALSE))*(1-VLOOKUP($B105,'Ship &amp; EF Parameters'!$B$15:$G$23,6,FALSE))))</f>
        <v>0.18784319387541998</v>
      </c>
      <c r="W105" s="56">
        <f>IF(W33="","",(VLOOKUP($B105,'Ship &amp; EF Parameters'!$B$15:$D$23,3,FALSE)*(Q15/'Ship &amp; EF Parameters'!$C16)^3)/((1-VLOOKUP($B105,'Ship &amp; EF Parameters'!$B$15:$E$23,4,FALSE))*(1-VLOOKUP($B105,'Ship &amp; EF Parameters'!$B$15:$G$23,6,FALSE))))</f>
        <v>0.15788068609622466</v>
      </c>
      <c r="X105" s="56">
        <f>IF(X33="","",(VLOOKUP($B105,'Ship &amp; EF Parameters'!$B$15:$D$23,3,FALSE)*(R15/'Ship &amp; EF Parameters'!$C16)^3)/((1-VLOOKUP($B105,'Ship &amp; EF Parameters'!$B$15:$E$23,4,FALSE))*(1-VLOOKUP($B105,'Ship &amp; EF Parameters'!$B$15:$G$23,6,FALSE))))</f>
        <v>0.13128681344247289</v>
      </c>
      <c r="Y105" s="57">
        <f>IF(Y33="","",(VLOOKUP($B105,'Ship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0.12191285762421129</v>
      </c>
      <c r="Z105" s="55">
        <f>IF(Z33="","",(VLOOKUP($B105,'Ship &amp; EF Parameters'!$B$15:$D$23,3,FALSE)*(I15/'Ship &amp; EF Parameters'!$C16)^3)/((1-VLOOKUP($B105,'Ship &amp; EF Parameters'!$B$15:$E$23,4,FALSE))*(1-VLOOKUP($B105,'Ship &amp; EF Parameters'!$B$15:$G$23,6,FALSE))))</f>
        <v>0.50877661237882643</v>
      </c>
      <c r="AA105" s="56">
        <f>IF(AA33="","",(VLOOKUP($B105,'Ship &amp; EF Parameters'!$B$15:$D$23,3,FALSE)*(J15/'Ship &amp; EF Parameters'!$C16)^3)/((1-VLOOKUP($B105,'Ship &amp; EF Parameters'!$B$15:$E$23,4,FALSE))*(1-VLOOKUP($B105,'Ship &amp; EF Parameters'!$B$15:$G$23,6,FALSE))))</f>
        <v>0.44960896520931903</v>
      </c>
      <c r="AB105" s="56">
        <f>IF(AB33="","",(VLOOKUP($B105,'Ship &amp; EF Parameters'!$B$15:$D$23,3,FALSE)*(K15/'Ship &amp; EF Parameters'!$C16)^3)/((1-VLOOKUP($B105,'Ship &amp; EF Parameters'!$B$15:$E$23,4,FALSE))*(1-VLOOKUP($B105,'Ship &amp; EF Parameters'!$B$15:$G$23,6,FALSE))))</f>
        <v>0.39521612654330746</v>
      </c>
      <c r="AC105" s="56">
        <f>IF(AC33="","",(VLOOKUP($B105,'Ship &amp; EF Parameters'!$B$15:$D$23,3,FALSE)*(L15/'Ship &amp; EF Parameters'!$C16)^3)/((1-VLOOKUP($B105,'Ship &amp; EF Parameters'!$B$15:$E$23,4,FALSE))*(1-VLOOKUP($B105,'Ship &amp; EF Parameters'!$B$15:$G$23,6,FALSE))))</f>
        <v>0.34539721446964072</v>
      </c>
      <c r="AD105" s="56">
        <f>IF(AD33="","",(VLOOKUP($B105,'Ship &amp; EF Parameters'!$B$15:$D$23,3,FALSE)*(M15/'Ship &amp; EF Parameters'!$C16)^3)/((1-VLOOKUP($B105,'Ship &amp; EF Parameters'!$B$15:$E$23,4,FALSE))*(1-VLOOKUP($B105,'Ship &amp; EF Parameters'!$B$15:$G$23,6,FALSE))))</f>
        <v>0.29995134707716897</v>
      </c>
      <c r="AE105" s="56">
        <f>IF(AE33="","",(VLOOKUP($B105,'Ship &amp; EF Parameters'!$B$15:$D$23,3,FALSE)*(N15/'Ship &amp; EF Parameters'!$C16)^3)/((1-VLOOKUP($B105,'Ship &amp; EF Parameters'!$B$15:$E$23,4,FALSE))*(1-VLOOKUP($B105,'Ship &amp; EF Parameters'!$B$15:$G$23,6,FALSE))))</f>
        <v>0.25867764245474167</v>
      </c>
      <c r="AF105" s="56">
        <f>IF(AF33="","",(VLOOKUP($B105,'Ship &amp; EF Parameters'!$B$15:$D$23,3,FALSE)*(O15/'Ship &amp; EF Parameters'!$C16)^3)/((1-VLOOKUP($B105,'Ship &amp; EF Parameters'!$B$15:$E$23,4,FALSE))*(1-VLOOKUP($B105,'Ship &amp; EF Parameters'!$B$15:$G$23,6,FALSE))))</f>
        <v>0.2213752186912088</v>
      </c>
      <c r="AG105" s="56">
        <f>IF(AG33="","",(VLOOKUP($B105,'Ship &amp; EF Parameters'!$B$15:$D$23,3,FALSE)*(P15/'Ship &amp; EF Parameters'!$C16)^3)/((1-VLOOKUP($B105,'Ship &amp; EF Parameters'!$B$15:$E$23,4,FALSE))*(1-VLOOKUP($B105,'Ship &amp; EF Parameters'!$B$15:$G$23,6,FALSE))))</f>
        <v>0.18784319387541998</v>
      </c>
      <c r="AH105" s="56">
        <f>IF(AH33="","",(VLOOKUP($B105,'Ship &amp; EF Parameters'!$B$15:$D$23,3,FALSE)*(Q15/'Ship &amp; EF Parameters'!$C16)^3)/((1-VLOOKUP($B105,'Ship &amp; EF Parameters'!$B$15:$E$23,4,FALSE))*(1-VLOOKUP($B105,'Ship &amp; EF Parameters'!$B$15:$G$23,6,FALSE))))</f>
        <v>0.15788068609622466</v>
      </c>
      <c r="AI105" s="56">
        <f>IF(AI33="","",(VLOOKUP($B105,'Ship &amp; EF Parameters'!$B$15:$D$23,3,FALSE)*(R15/'Ship &amp; EF Parameters'!$C16)^3)/((1-VLOOKUP($B105,'Ship &amp; EF Parameters'!$B$15:$E$23,4,FALSE))*(1-VLOOKUP($B105,'Ship &amp; EF Parameters'!$B$15:$G$23,6,FALSE))))</f>
        <v>0.13128681344247289</v>
      </c>
      <c r="AJ105" s="57">
        <f>IF(AJ33="","",(VLOOKUP($B105,'Ship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0.12191285762421129</v>
      </c>
      <c r="AK105" s="55">
        <f>IF(AK33="","",(VLOOKUP($B105,'Ship &amp; EF Parameters'!$B$15:$D$23,3,FALSE)*(I15/'Ship &amp; EF Parameters'!$C16)^3)/((1-VLOOKUP($B105,'Ship &amp; EF Parameters'!$B$15:$E$23,4,FALSE))*(1-VLOOKUP($B105,'Ship &amp; EF Parameters'!$B$15:$G$23,6,FALSE))))</f>
        <v>0.50877661237882643</v>
      </c>
      <c r="AL105" s="56">
        <f>IF(AL33="","",(VLOOKUP($B105,'Ship &amp; EF Parameters'!$B$15:$D$23,3,FALSE)*(J15/'Ship &amp; EF Parameters'!$C16)^3)/((1-VLOOKUP($B105,'Ship &amp; EF Parameters'!$B$15:$E$23,4,FALSE))*(1-VLOOKUP($B105,'Ship &amp; EF Parameters'!$B$15:$G$23,6,FALSE))))</f>
        <v>0.44960896520931903</v>
      </c>
      <c r="AM105" s="56">
        <f>IF(AM33="","",(VLOOKUP($B105,'Ship &amp; EF Parameters'!$B$15:$D$23,3,FALSE)*(K15/'Ship &amp; EF Parameters'!$C16)^3)/((1-VLOOKUP($B105,'Ship &amp; EF Parameters'!$B$15:$E$23,4,FALSE))*(1-VLOOKUP($B105,'Ship &amp; EF Parameters'!$B$15:$G$23,6,FALSE))))</f>
        <v>0.39521612654330746</v>
      </c>
      <c r="AN105" s="56">
        <f>IF(AN33="","",(VLOOKUP($B105,'Ship &amp; EF Parameters'!$B$15:$D$23,3,FALSE)*(L15/'Ship &amp; EF Parameters'!$C16)^3)/((1-VLOOKUP($B105,'Ship &amp; EF Parameters'!$B$15:$E$23,4,FALSE))*(1-VLOOKUP($B105,'Ship &amp; EF Parameters'!$B$15:$G$23,6,FALSE))))</f>
        <v>0.34539721446964072</v>
      </c>
      <c r="AO105" s="56">
        <f>IF(AO33="","",(VLOOKUP($B105,'Ship &amp; EF Parameters'!$B$15:$D$23,3,FALSE)*(M15/'Ship &amp; EF Parameters'!$C16)^3)/((1-VLOOKUP($B105,'Ship &amp; EF Parameters'!$B$15:$E$23,4,FALSE))*(1-VLOOKUP($B105,'Ship &amp; EF Parameters'!$B$15:$G$23,6,FALSE))))</f>
        <v>0.29995134707716897</v>
      </c>
      <c r="AP105" s="56">
        <f>IF(AP33="","",(VLOOKUP($B105,'Ship &amp; EF Parameters'!$B$15:$D$23,3,FALSE)*(N15/'Ship &amp; EF Parameters'!$C16)^3)/((1-VLOOKUP($B105,'Ship &amp; EF Parameters'!$B$15:$E$23,4,FALSE))*(1-VLOOKUP($B105,'Ship &amp; EF Parameters'!$B$15:$G$23,6,FALSE))))</f>
        <v>0.25867764245474167</v>
      </c>
      <c r="AQ105" s="56">
        <f>IF(AQ33="","",(VLOOKUP($B105,'Ship &amp; EF Parameters'!$B$15:$D$23,3,FALSE)*(O15/'Ship &amp; EF Parameters'!$C16)^3)/((1-VLOOKUP($B105,'Ship &amp; EF Parameters'!$B$15:$E$23,4,FALSE))*(1-VLOOKUP($B105,'Ship &amp; EF Parameters'!$B$15:$G$23,6,FALSE))))</f>
        <v>0.2213752186912088</v>
      </c>
      <c r="AR105" s="56">
        <f>IF(AR33="","",(VLOOKUP($B105,'Ship &amp; EF Parameters'!$B$15:$D$23,3,FALSE)*(P15/'Ship &amp; EF Parameters'!$C16)^3)/((1-VLOOKUP($B105,'Ship &amp; EF Parameters'!$B$15:$E$23,4,FALSE))*(1-VLOOKUP($B105,'Ship &amp; EF Parameters'!$B$15:$G$23,6,FALSE))))</f>
        <v>0.18784319387541998</v>
      </c>
      <c r="AS105" s="56">
        <f>IF(AS33="","",(VLOOKUP($B105,'Ship &amp; EF Parameters'!$B$15:$D$23,3,FALSE)*(Q15/'Ship &amp; EF Parameters'!$C16)^3)/((1-VLOOKUP($B105,'Ship &amp; EF Parameters'!$B$15:$E$23,4,FALSE))*(1-VLOOKUP($B105,'Ship &amp; EF Parameters'!$B$15:$G$23,6,FALSE))))</f>
        <v>0.15788068609622466</v>
      </c>
      <c r="AT105" s="56">
        <f>IF(AT33="","",(VLOOKUP($B105,'Ship &amp; EF Parameters'!$B$15:$D$23,3,FALSE)*(R15/'Ship &amp; EF Parameters'!$C16)^3)/((1-VLOOKUP($B105,'Ship &amp; EF Parameters'!$B$15:$E$23,4,FALSE))*(1-VLOOKUP($B105,'Ship &amp; EF Parameters'!$B$15:$G$23,6,FALSE))))</f>
        <v>0.13128681344247289</v>
      </c>
      <c r="AU105" s="57">
        <f>IF(AU33="","",(VLOOKUP($B105,'Ship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0.12191285762421129</v>
      </c>
      <c r="AV105" s="55">
        <f>IF(AV33="","",(VLOOKUP($B105,'Ship &amp; EF Parameters'!$B$15:$D$23,3,FALSE)*(I15/'Ship &amp; EF Parameters'!$C16)^3)/((1-VLOOKUP($B105,'Ship &amp; EF Parameters'!$B$15:$E$23,4,FALSE))*(1-VLOOKUP($B105,'Ship &amp; EF Parameters'!$B$15:$G$23,6,FALSE))))</f>
        <v>0.50877661237882643</v>
      </c>
      <c r="AW105" s="56">
        <f>IF(AW33="","",(VLOOKUP($B105,'Ship &amp; EF Parameters'!$B$15:$D$23,3,FALSE)*(J15/'Ship &amp; EF Parameters'!$C16)^3)/((1-VLOOKUP($B105,'Ship &amp; EF Parameters'!$B$15:$E$23,4,FALSE))*(1-VLOOKUP($B105,'Ship &amp; EF Parameters'!$B$15:$G$23,6,FALSE))))</f>
        <v>0.44960896520931903</v>
      </c>
      <c r="AX105" s="56">
        <f>IF(AX33="","",(VLOOKUP($B105,'Ship &amp; EF Parameters'!$B$15:$D$23,3,FALSE)*(K15/'Ship &amp; EF Parameters'!$C16)^3)/((1-VLOOKUP($B105,'Ship &amp; EF Parameters'!$B$15:$E$23,4,FALSE))*(1-VLOOKUP($B105,'Ship &amp; EF Parameters'!$B$15:$G$23,6,FALSE))))</f>
        <v>0.39521612654330746</v>
      </c>
      <c r="AY105" s="56">
        <f>IF(AY33="","",(VLOOKUP($B105,'Ship &amp; EF Parameters'!$B$15:$D$23,3,FALSE)*(L15/'Ship &amp; EF Parameters'!$C16)^3)/((1-VLOOKUP($B105,'Ship &amp; EF Parameters'!$B$15:$E$23,4,FALSE))*(1-VLOOKUP($B105,'Ship &amp; EF Parameters'!$B$15:$G$23,6,FALSE))))</f>
        <v>0.34539721446964072</v>
      </c>
      <c r="AZ105" s="56">
        <f>IF(AZ33="","",(VLOOKUP($B105,'Ship &amp; EF Parameters'!$B$15:$D$23,3,FALSE)*(M15/'Ship &amp; EF Parameters'!$C16)^3)/((1-VLOOKUP($B105,'Ship &amp; EF Parameters'!$B$15:$E$23,4,FALSE))*(1-VLOOKUP($B105,'Ship &amp; EF Parameters'!$B$15:$G$23,6,FALSE))))</f>
        <v>0.29995134707716897</v>
      </c>
      <c r="BA105" s="56">
        <f>IF(BA33="","",(VLOOKUP($B105,'Ship &amp; EF Parameters'!$B$15:$D$23,3,FALSE)*(N15/'Ship &amp; EF Parameters'!$C16)^3)/((1-VLOOKUP($B105,'Ship &amp; EF Parameters'!$B$15:$E$23,4,FALSE))*(1-VLOOKUP($B105,'Ship &amp; EF Parameters'!$B$15:$G$23,6,FALSE))))</f>
        <v>0.25867764245474167</v>
      </c>
      <c r="BB105" s="56">
        <f>IF(BB33="","",(VLOOKUP($B105,'Ship &amp; EF Parameters'!$B$15:$D$23,3,FALSE)*(O15/'Ship &amp; EF Parameters'!$C16)^3)/((1-VLOOKUP($B105,'Ship &amp; EF Parameters'!$B$15:$E$23,4,FALSE))*(1-VLOOKUP($B105,'Ship &amp; EF Parameters'!$B$15:$G$23,6,FALSE))))</f>
        <v>0.2213752186912088</v>
      </c>
      <c r="BC105" s="56">
        <f>IF(BC33="","",(VLOOKUP($B105,'Ship &amp; EF Parameters'!$B$15:$D$23,3,FALSE)*(P15/'Ship &amp; EF Parameters'!$C16)^3)/((1-VLOOKUP($B105,'Ship &amp; EF Parameters'!$B$15:$E$23,4,FALSE))*(1-VLOOKUP($B105,'Ship &amp; EF Parameters'!$B$15:$G$23,6,FALSE))))</f>
        <v>0.18784319387541998</v>
      </c>
      <c r="BD105" s="56">
        <f>IF(BD33="","",(VLOOKUP($B105,'Ship &amp; EF Parameters'!$B$15:$D$23,3,FALSE)*(Q15/'Ship &amp; EF Parameters'!$C16)^3)/((1-VLOOKUP($B105,'Ship &amp; EF Parameters'!$B$15:$E$23,4,FALSE))*(1-VLOOKUP($B105,'Ship &amp; EF Parameters'!$B$15:$G$23,6,FALSE))))</f>
        <v>0.15788068609622466</v>
      </c>
      <c r="BE105" s="56">
        <f>IF(BE33="","",(VLOOKUP($B105,'Ship &amp; EF Parameters'!$B$15:$D$23,3,FALSE)*(R15/'Ship &amp; EF Parameters'!$C16)^3)/((1-VLOOKUP($B105,'Ship &amp; EF Parameters'!$B$15:$E$23,4,FALSE))*(1-VLOOKUP($B105,'Ship &amp; EF Parameters'!$B$15:$G$23,6,FALSE))))</f>
        <v>0.13128681344247289</v>
      </c>
      <c r="BF105" s="57">
        <f>IF(BF33="","",(VLOOKUP($B105,'Ship &amp; EF Parameters'!$B$15:$D$23,3,FALSE)*(S15/'Ship &amp; EF Parameters'!$C16)^3)/((1-VLOOKUP($B105,'Ship &amp; EF Parameters'!$B$15:$E$23,4,FALSE))*(1-VLOOKUP($B105,'Ship &amp; EF Parameters'!$B$15:$G$23,6,FALSE))))</f>
        <v>0.12191285762421129</v>
      </c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</row>
    <row r="106" spans="1:77" s="40" customFormat="1">
      <c r="A106" s="49"/>
      <c r="B106" s="50" t="str">
        <f t="shared" si="195"/>
        <v>6,000 teu</v>
      </c>
      <c r="C106" s="50"/>
      <c r="D106" s="51">
        <f>IF(O34="","",(VLOOKUP($B106,'Ship &amp; EF Parameters'!$B$15:$D$23,3,FALSE)*(I16/'Ship &amp; EF Parameters'!$C17)^3)/((1-VLOOKUP($B106,'Ship &amp; EF Parameters'!$B$15:$E$23,4,FALSE))*(1-VLOOKUP($B106,'Ship &amp; EF Parameters'!$B$15:$G$23,6,FALSE))))</f>
        <v>0.36706878364760381</v>
      </c>
      <c r="E106" s="52">
        <f>IF(P34="","",(VLOOKUP($B106,'Ship &amp; EF Parameters'!$B$15:$D$23,3,FALSE)*(J16/'Ship &amp; EF Parameters'!$C17)^3)/((1-VLOOKUP($B106,'Ship &amp; EF Parameters'!$B$15:$E$23,4,FALSE))*(1-VLOOKUP($B106,'Ship &amp; EF Parameters'!$B$15:$G$23,6,FALSE))))</f>
        <v>0.32488350742951705</v>
      </c>
      <c r="F106" s="52">
        <f>IF(Q34="","",(VLOOKUP($B106,'Ship &amp; EF Parameters'!$B$15:$D$23,3,FALSE)*(K16/'Ship &amp; EF Parameters'!$C17)^3)/((1-VLOOKUP($B106,'Ship &amp; EF Parameters'!$B$15:$E$23,4,FALSE))*(1-VLOOKUP($B106,'Ship &amp; EF Parameters'!$B$15:$G$23,6,FALSE))))</f>
        <v>0.2860608446558211</v>
      </c>
      <c r="G106" s="52">
        <f>IF(R34="","",(VLOOKUP($B106,'Ship &amp; EF Parameters'!$B$15:$D$23,3,FALSE)*(L16/'Ship &amp; EF Parameters'!$C17)^3)/((1-VLOOKUP($B106,'Ship &amp; EF Parameters'!$B$15:$E$23,4,FALSE))*(1-VLOOKUP($B106,'Ship &amp; EF Parameters'!$B$15:$G$23,6,FALSE))))</f>
        <v>0.25046113406524734</v>
      </c>
      <c r="H106" s="52">
        <f>IF(S34="","",(VLOOKUP($B106,'Ship &amp; EF Parameters'!$B$15:$D$23,3,FALSE)*(M16/'Ship &amp; EF Parameters'!$C17)^3)/((1-VLOOKUP($B106,'Ship &amp; EF Parameters'!$B$15:$E$23,4,FALSE))*(1-VLOOKUP($B106,'Ship &amp; EF Parameters'!$B$15:$G$23,6,FALSE))))</f>
        <v>0.21794471439652718</v>
      </c>
      <c r="I106" s="52">
        <f>IF(T34="","",(VLOOKUP($B106,'Ship &amp; EF Parameters'!$B$15:$D$23,3,FALSE)*(N16/'Ship &amp; EF Parameters'!$C17)^3)/((1-VLOOKUP($B106,'Ship &amp; EF Parameters'!$B$15:$E$23,4,FALSE))*(1-VLOOKUP($B106,'Ship &amp; EF Parameters'!$B$15:$G$23,6,FALSE))))</f>
        <v>0.18837192438839204</v>
      </c>
      <c r="J106" s="52">
        <f>IF(U34="","",(VLOOKUP($B106,'Ship &amp; EF Parameters'!$B$15:$D$23,3,FALSE)*(O16/'Ship &amp; EF Parameters'!$C17)^3)/((1-VLOOKUP($B106,'Ship &amp; EF Parameters'!$B$15:$E$23,4,FALSE))*(1-VLOOKUP($B106,'Ship &amp; EF Parameters'!$B$15:$G$23,6,FALSE))))</f>
        <v>0.16160310277957332</v>
      </c>
      <c r="K106" s="52">
        <f>IF(V34="","",(VLOOKUP($B106,'Ship &amp; EF Parameters'!$B$15:$D$23,3,FALSE)*(P16/'Ship &amp; EF Parameters'!$C17)^3)/((1-VLOOKUP($B106,'Ship &amp; EF Parameters'!$B$15:$E$23,4,FALSE))*(1-VLOOKUP($B106,'Ship &amp; EF Parameters'!$B$15:$G$23,6,FALSE))))</f>
        <v>0.13749858830880227</v>
      </c>
      <c r="L106" s="52">
        <f>IF(W34="","",(VLOOKUP($B106,'Ship &amp; EF Parameters'!$B$15:$D$23,3,FALSE)*(Q16/'Ship &amp; EF Parameters'!$C17)^3)/((1-VLOOKUP($B106,'Ship &amp; EF Parameters'!$B$15:$E$23,4,FALSE))*(1-VLOOKUP($B106,'Ship &amp; EF Parameters'!$B$15:$G$23,6,FALSE))))</f>
        <v>0.11591871971481034</v>
      </c>
      <c r="M106" s="52">
        <f>IF(X34="","",(VLOOKUP($B106,'Ship &amp; EF Parameters'!$B$15:$D$23,3,FALSE)*(R16/'Ship &amp; EF Parameters'!$C17)^3)/((1-VLOOKUP($B106,'Ship &amp; EF Parameters'!$B$15:$E$23,4,FALSE))*(1-VLOOKUP($B106,'Ship &amp; EF Parameters'!$B$15:$G$23,6,FALSE))))</f>
        <v>9.6723835736328895E-2</v>
      </c>
      <c r="N106" s="53">
        <f>IF(Y34="","",(VLOOKUP($B106,'Ship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O106" s="51">
        <f>IF(O34="","",(VLOOKUP($B106,'Ship &amp; EF Parameters'!$B$15:$D$23,3,FALSE)*(I16/'Ship &amp; EF Parameters'!$C17)^3)/((1-VLOOKUP($B106,'Ship &amp; EF Parameters'!$B$15:$E$23,4,FALSE))*(1-VLOOKUP($B106,'Ship &amp; EF Parameters'!$B$15:$G$23,6,FALSE))))</f>
        <v>0.36706878364760381</v>
      </c>
      <c r="P106" s="52">
        <f>IF(P34="","",(VLOOKUP($B106,'Ship &amp; EF Parameters'!$B$15:$D$23,3,FALSE)*(J16/'Ship &amp; EF Parameters'!$C17)^3)/((1-VLOOKUP($B106,'Ship &amp; EF Parameters'!$B$15:$E$23,4,FALSE))*(1-VLOOKUP($B106,'Ship &amp; EF Parameters'!$B$15:$G$23,6,FALSE))))</f>
        <v>0.32488350742951705</v>
      </c>
      <c r="Q106" s="52">
        <f>IF(Q34="","",(VLOOKUP($B106,'Ship &amp; EF Parameters'!$B$15:$D$23,3,FALSE)*(K16/'Ship &amp; EF Parameters'!$C17)^3)/((1-VLOOKUP($B106,'Ship &amp; EF Parameters'!$B$15:$E$23,4,FALSE))*(1-VLOOKUP($B106,'Ship &amp; EF Parameters'!$B$15:$G$23,6,FALSE))))</f>
        <v>0.2860608446558211</v>
      </c>
      <c r="R106" s="52">
        <f>IF(R34="","",(VLOOKUP($B106,'Ship &amp; EF Parameters'!$B$15:$D$23,3,FALSE)*(L16/'Ship &amp; EF Parameters'!$C17)^3)/((1-VLOOKUP($B106,'Ship &amp; EF Parameters'!$B$15:$E$23,4,FALSE))*(1-VLOOKUP($B106,'Ship &amp; EF Parameters'!$B$15:$G$23,6,FALSE))))</f>
        <v>0.25046113406524734</v>
      </c>
      <c r="S106" s="52">
        <f>IF(S34="","",(VLOOKUP($B106,'Ship &amp; EF Parameters'!$B$15:$D$23,3,FALSE)*(M16/'Ship &amp; EF Parameters'!$C17)^3)/((1-VLOOKUP($B106,'Ship &amp; EF Parameters'!$B$15:$E$23,4,FALSE))*(1-VLOOKUP($B106,'Ship &amp; EF Parameters'!$B$15:$G$23,6,FALSE))))</f>
        <v>0.21794471439652718</v>
      </c>
      <c r="T106" s="52">
        <f>IF(T34="","",(VLOOKUP($B106,'Ship &amp; EF Parameters'!$B$15:$D$23,3,FALSE)*(N16/'Ship &amp; EF Parameters'!$C17)^3)/((1-VLOOKUP($B106,'Ship &amp; EF Parameters'!$B$15:$E$23,4,FALSE))*(1-VLOOKUP($B106,'Ship &amp; EF Parameters'!$B$15:$G$23,6,FALSE))))</f>
        <v>0.18837192438839204</v>
      </c>
      <c r="U106" s="52">
        <f>IF(U34="","",(VLOOKUP($B106,'Ship &amp; EF Parameters'!$B$15:$D$23,3,FALSE)*(O16/'Ship &amp; EF Parameters'!$C17)^3)/((1-VLOOKUP($B106,'Ship &amp; EF Parameters'!$B$15:$E$23,4,FALSE))*(1-VLOOKUP($B106,'Ship &amp; EF Parameters'!$B$15:$G$23,6,FALSE))))</f>
        <v>0.16160310277957332</v>
      </c>
      <c r="V106" s="52">
        <f>IF(V34="","",(VLOOKUP($B106,'Ship &amp; EF Parameters'!$B$15:$D$23,3,FALSE)*(P16/'Ship &amp; EF Parameters'!$C17)^3)/((1-VLOOKUP($B106,'Ship &amp; EF Parameters'!$B$15:$E$23,4,FALSE))*(1-VLOOKUP($B106,'Ship &amp; EF Parameters'!$B$15:$G$23,6,FALSE))))</f>
        <v>0.13749858830880227</v>
      </c>
      <c r="W106" s="52">
        <f>IF(W34="","",(VLOOKUP($B106,'Ship &amp; EF Parameters'!$B$15:$D$23,3,FALSE)*(Q16/'Ship &amp; EF Parameters'!$C17)^3)/((1-VLOOKUP($B106,'Ship &amp; EF Parameters'!$B$15:$E$23,4,FALSE))*(1-VLOOKUP($B106,'Ship &amp; EF Parameters'!$B$15:$G$23,6,FALSE))))</f>
        <v>0.11591871971481034</v>
      </c>
      <c r="X106" s="52">
        <f>IF(X34="","",(VLOOKUP($B106,'Ship &amp; EF Parameters'!$B$15:$D$23,3,FALSE)*(R16/'Ship &amp; EF Parameters'!$C17)^3)/((1-VLOOKUP($B106,'Ship &amp; EF Parameters'!$B$15:$E$23,4,FALSE))*(1-VLOOKUP($B106,'Ship &amp; EF Parameters'!$B$15:$G$23,6,FALSE))))</f>
        <v>9.6723835736328895E-2</v>
      </c>
      <c r="Y106" s="53">
        <f>IF(Y34="","",(VLOOKUP($B106,'Ship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Z106" s="51">
        <f>IF(Z34="","",(VLOOKUP($B106,'Ship &amp; EF Parameters'!$B$15:$D$23,3,FALSE)*(I16/'Ship &amp; EF Parameters'!$C17)^3)/((1-VLOOKUP($B106,'Ship &amp; EF Parameters'!$B$15:$E$23,4,FALSE))*(1-VLOOKUP($B106,'Ship &amp; EF Parameters'!$B$15:$G$23,6,FALSE))))</f>
        <v>0.36706878364760381</v>
      </c>
      <c r="AA106" s="52">
        <f>IF(AA34="","",(VLOOKUP($B106,'Ship &amp; EF Parameters'!$B$15:$D$23,3,FALSE)*(J16/'Ship &amp; EF Parameters'!$C17)^3)/((1-VLOOKUP($B106,'Ship &amp; EF Parameters'!$B$15:$E$23,4,FALSE))*(1-VLOOKUP($B106,'Ship &amp; EF Parameters'!$B$15:$G$23,6,FALSE))))</f>
        <v>0.32488350742951705</v>
      </c>
      <c r="AB106" s="52">
        <f>IF(AB34="","",(VLOOKUP($B106,'Ship &amp; EF Parameters'!$B$15:$D$23,3,FALSE)*(K16/'Ship &amp; EF Parameters'!$C17)^3)/((1-VLOOKUP($B106,'Ship &amp; EF Parameters'!$B$15:$E$23,4,FALSE))*(1-VLOOKUP($B106,'Ship &amp; EF Parameters'!$B$15:$G$23,6,FALSE))))</f>
        <v>0.2860608446558211</v>
      </c>
      <c r="AC106" s="52">
        <f>IF(AC34="","",(VLOOKUP($B106,'Ship &amp; EF Parameters'!$B$15:$D$23,3,FALSE)*(L16/'Ship &amp; EF Parameters'!$C17)^3)/((1-VLOOKUP($B106,'Ship &amp; EF Parameters'!$B$15:$E$23,4,FALSE))*(1-VLOOKUP($B106,'Ship &amp; EF Parameters'!$B$15:$G$23,6,FALSE))))</f>
        <v>0.25046113406524734</v>
      </c>
      <c r="AD106" s="52">
        <f>IF(AD34="","",(VLOOKUP($B106,'Ship &amp; EF Parameters'!$B$15:$D$23,3,FALSE)*(M16/'Ship &amp; EF Parameters'!$C17)^3)/((1-VLOOKUP($B106,'Ship &amp; EF Parameters'!$B$15:$E$23,4,FALSE))*(1-VLOOKUP($B106,'Ship &amp; EF Parameters'!$B$15:$G$23,6,FALSE))))</f>
        <v>0.21794471439652718</v>
      </c>
      <c r="AE106" s="52">
        <f>IF(AE34="","",(VLOOKUP($B106,'Ship &amp; EF Parameters'!$B$15:$D$23,3,FALSE)*(N16/'Ship &amp; EF Parameters'!$C17)^3)/((1-VLOOKUP($B106,'Ship &amp; EF Parameters'!$B$15:$E$23,4,FALSE))*(1-VLOOKUP($B106,'Ship &amp; EF Parameters'!$B$15:$G$23,6,FALSE))))</f>
        <v>0.18837192438839204</v>
      </c>
      <c r="AF106" s="52">
        <f>IF(AF34="","",(VLOOKUP($B106,'Ship &amp; EF Parameters'!$B$15:$D$23,3,FALSE)*(O16/'Ship &amp; EF Parameters'!$C17)^3)/((1-VLOOKUP($B106,'Ship &amp; EF Parameters'!$B$15:$E$23,4,FALSE))*(1-VLOOKUP($B106,'Ship &amp; EF Parameters'!$B$15:$G$23,6,FALSE))))</f>
        <v>0.16160310277957332</v>
      </c>
      <c r="AG106" s="52">
        <f>IF(AG34="","",(VLOOKUP($B106,'Ship &amp; EF Parameters'!$B$15:$D$23,3,FALSE)*(P16/'Ship &amp; EF Parameters'!$C17)^3)/((1-VLOOKUP($B106,'Ship &amp; EF Parameters'!$B$15:$E$23,4,FALSE))*(1-VLOOKUP($B106,'Ship &amp; EF Parameters'!$B$15:$G$23,6,FALSE))))</f>
        <v>0.13749858830880227</v>
      </c>
      <c r="AH106" s="52">
        <f>IF(AH34="","",(VLOOKUP($B106,'Ship &amp; EF Parameters'!$B$15:$D$23,3,FALSE)*(Q16/'Ship &amp; EF Parameters'!$C17)^3)/((1-VLOOKUP($B106,'Ship &amp; EF Parameters'!$B$15:$E$23,4,FALSE))*(1-VLOOKUP($B106,'Ship &amp; EF Parameters'!$B$15:$G$23,6,FALSE))))</f>
        <v>0.11591871971481034</v>
      </c>
      <c r="AI106" s="52">
        <f>IF(AI34="","",(VLOOKUP($B106,'Ship &amp; EF Parameters'!$B$15:$D$23,3,FALSE)*(R16/'Ship &amp; EF Parameters'!$C17)^3)/((1-VLOOKUP($B106,'Ship &amp; EF Parameters'!$B$15:$E$23,4,FALSE))*(1-VLOOKUP($B106,'Ship &amp; EF Parameters'!$B$15:$G$23,6,FALSE))))</f>
        <v>9.6723835736328895E-2</v>
      </c>
      <c r="AJ106" s="53">
        <f>IF(AJ34="","",(VLOOKUP($B106,'Ship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AK106" s="51">
        <f>IF(AK34="","",(VLOOKUP($B106,'Ship &amp; EF Parameters'!$B$15:$D$23,3,FALSE)*(I16/'Ship &amp; EF Parameters'!$C17)^3)/((1-VLOOKUP($B106,'Ship &amp; EF Parameters'!$B$15:$E$23,4,FALSE))*(1-VLOOKUP($B106,'Ship &amp; EF Parameters'!$B$15:$G$23,6,FALSE))))</f>
        <v>0.36706878364760381</v>
      </c>
      <c r="AL106" s="52">
        <f>IF(AL34="","",(VLOOKUP($B106,'Ship &amp; EF Parameters'!$B$15:$D$23,3,FALSE)*(J16/'Ship &amp; EF Parameters'!$C17)^3)/((1-VLOOKUP($B106,'Ship &amp; EF Parameters'!$B$15:$E$23,4,FALSE))*(1-VLOOKUP($B106,'Ship &amp; EF Parameters'!$B$15:$G$23,6,FALSE))))</f>
        <v>0.32488350742951705</v>
      </c>
      <c r="AM106" s="52">
        <f>IF(AM34="","",(VLOOKUP($B106,'Ship &amp; EF Parameters'!$B$15:$D$23,3,FALSE)*(K16/'Ship &amp; EF Parameters'!$C17)^3)/((1-VLOOKUP($B106,'Ship &amp; EF Parameters'!$B$15:$E$23,4,FALSE))*(1-VLOOKUP($B106,'Ship &amp; EF Parameters'!$B$15:$G$23,6,FALSE))))</f>
        <v>0.2860608446558211</v>
      </c>
      <c r="AN106" s="52">
        <f>IF(AN34="","",(VLOOKUP($B106,'Ship &amp; EF Parameters'!$B$15:$D$23,3,FALSE)*(L16/'Ship &amp; EF Parameters'!$C17)^3)/((1-VLOOKUP($B106,'Ship &amp; EF Parameters'!$B$15:$E$23,4,FALSE))*(1-VLOOKUP($B106,'Ship &amp; EF Parameters'!$B$15:$G$23,6,FALSE))))</f>
        <v>0.25046113406524734</v>
      </c>
      <c r="AO106" s="52">
        <f>IF(AO34="","",(VLOOKUP($B106,'Ship &amp; EF Parameters'!$B$15:$D$23,3,FALSE)*(M16/'Ship &amp; EF Parameters'!$C17)^3)/((1-VLOOKUP($B106,'Ship &amp; EF Parameters'!$B$15:$E$23,4,FALSE))*(1-VLOOKUP($B106,'Ship &amp; EF Parameters'!$B$15:$G$23,6,FALSE))))</f>
        <v>0.21794471439652718</v>
      </c>
      <c r="AP106" s="52">
        <f>IF(AP34="","",(VLOOKUP($B106,'Ship &amp; EF Parameters'!$B$15:$D$23,3,FALSE)*(N16/'Ship &amp; EF Parameters'!$C17)^3)/((1-VLOOKUP($B106,'Ship &amp; EF Parameters'!$B$15:$E$23,4,FALSE))*(1-VLOOKUP($B106,'Ship &amp; EF Parameters'!$B$15:$G$23,6,FALSE))))</f>
        <v>0.18837192438839204</v>
      </c>
      <c r="AQ106" s="52">
        <f>IF(AQ34="","",(VLOOKUP($B106,'Ship &amp; EF Parameters'!$B$15:$D$23,3,FALSE)*(O16/'Ship &amp; EF Parameters'!$C17)^3)/((1-VLOOKUP($B106,'Ship &amp; EF Parameters'!$B$15:$E$23,4,FALSE))*(1-VLOOKUP($B106,'Ship &amp; EF Parameters'!$B$15:$G$23,6,FALSE))))</f>
        <v>0.16160310277957332</v>
      </c>
      <c r="AR106" s="52">
        <f>IF(AR34="","",(VLOOKUP($B106,'Ship &amp; EF Parameters'!$B$15:$D$23,3,FALSE)*(P16/'Ship &amp; EF Parameters'!$C17)^3)/((1-VLOOKUP($B106,'Ship &amp; EF Parameters'!$B$15:$E$23,4,FALSE))*(1-VLOOKUP($B106,'Ship &amp; EF Parameters'!$B$15:$G$23,6,FALSE))))</f>
        <v>0.13749858830880227</v>
      </c>
      <c r="AS106" s="52">
        <f>IF(AS34="","",(VLOOKUP($B106,'Ship &amp; EF Parameters'!$B$15:$D$23,3,FALSE)*(Q16/'Ship &amp; EF Parameters'!$C17)^3)/((1-VLOOKUP($B106,'Ship &amp; EF Parameters'!$B$15:$E$23,4,FALSE))*(1-VLOOKUP($B106,'Ship &amp; EF Parameters'!$B$15:$G$23,6,FALSE))))</f>
        <v>0.11591871971481034</v>
      </c>
      <c r="AT106" s="52">
        <f>IF(AT34="","",(VLOOKUP($B106,'Ship &amp; EF Parameters'!$B$15:$D$23,3,FALSE)*(R16/'Ship &amp; EF Parameters'!$C17)^3)/((1-VLOOKUP($B106,'Ship &amp; EF Parameters'!$B$15:$E$23,4,FALSE))*(1-VLOOKUP($B106,'Ship &amp; EF Parameters'!$B$15:$G$23,6,FALSE))))</f>
        <v>9.6723835736328895E-2</v>
      </c>
      <c r="AU106" s="53">
        <f>IF(AU34="","",(VLOOKUP($B106,'Ship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AV106" s="51">
        <f>IF(AV34="","",(VLOOKUP($B106,'Ship &amp; EF Parameters'!$B$15:$D$23,3,FALSE)*(I16/'Ship &amp; EF Parameters'!$C17)^3)/((1-VLOOKUP($B106,'Ship &amp; EF Parameters'!$B$15:$E$23,4,FALSE))*(1-VLOOKUP($B106,'Ship &amp; EF Parameters'!$B$15:$G$23,6,FALSE))))</f>
        <v>0.36706878364760381</v>
      </c>
      <c r="AW106" s="52">
        <f>IF(AW34="","",(VLOOKUP($B106,'Ship &amp; EF Parameters'!$B$15:$D$23,3,FALSE)*(J16/'Ship &amp; EF Parameters'!$C17)^3)/((1-VLOOKUP($B106,'Ship &amp; EF Parameters'!$B$15:$E$23,4,FALSE))*(1-VLOOKUP($B106,'Ship &amp; EF Parameters'!$B$15:$G$23,6,FALSE))))</f>
        <v>0.32488350742951705</v>
      </c>
      <c r="AX106" s="52">
        <f>IF(AX34="","",(VLOOKUP($B106,'Ship &amp; EF Parameters'!$B$15:$D$23,3,FALSE)*(K16/'Ship &amp; EF Parameters'!$C17)^3)/((1-VLOOKUP($B106,'Ship &amp; EF Parameters'!$B$15:$E$23,4,FALSE))*(1-VLOOKUP($B106,'Ship &amp; EF Parameters'!$B$15:$G$23,6,FALSE))))</f>
        <v>0.2860608446558211</v>
      </c>
      <c r="AY106" s="52">
        <f>IF(AY34="","",(VLOOKUP($B106,'Ship &amp; EF Parameters'!$B$15:$D$23,3,FALSE)*(L16/'Ship &amp; EF Parameters'!$C17)^3)/((1-VLOOKUP($B106,'Ship &amp; EF Parameters'!$B$15:$E$23,4,FALSE))*(1-VLOOKUP($B106,'Ship &amp; EF Parameters'!$B$15:$G$23,6,FALSE))))</f>
        <v>0.25046113406524734</v>
      </c>
      <c r="AZ106" s="52">
        <f>IF(AZ34="","",(VLOOKUP($B106,'Ship &amp; EF Parameters'!$B$15:$D$23,3,FALSE)*(M16/'Ship &amp; EF Parameters'!$C17)^3)/((1-VLOOKUP($B106,'Ship &amp; EF Parameters'!$B$15:$E$23,4,FALSE))*(1-VLOOKUP($B106,'Ship &amp; EF Parameters'!$B$15:$G$23,6,FALSE))))</f>
        <v>0.21794471439652718</v>
      </c>
      <c r="BA106" s="52">
        <f>IF(BA34="","",(VLOOKUP($B106,'Ship &amp; EF Parameters'!$B$15:$D$23,3,FALSE)*(N16/'Ship &amp; EF Parameters'!$C17)^3)/((1-VLOOKUP($B106,'Ship &amp; EF Parameters'!$B$15:$E$23,4,FALSE))*(1-VLOOKUP($B106,'Ship &amp; EF Parameters'!$B$15:$G$23,6,FALSE))))</f>
        <v>0.18837192438839204</v>
      </c>
      <c r="BB106" s="52">
        <f>IF(BB34="","",(VLOOKUP($B106,'Ship &amp; EF Parameters'!$B$15:$D$23,3,FALSE)*(O16/'Ship &amp; EF Parameters'!$C17)^3)/((1-VLOOKUP($B106,'Ship &amp; EF Parameters'!$B$15:$E$23,4,FALSE))*(1-VLOOKUP($B106,'Ship &amp; EF Parameters'!$B$15:$G$23,6,FALSE))))</f>
        <v>0.16160310277957332</v>
      </c>
      <c r="BC106" s="52">
        <f>IF(BC34="","",(VLOOKUP($B106,'Ship &amp; EF Parameters'!$B$15:$D$23,3,FALSE)*(P16/'Ship &amp; EF Parameters'!$C17)^3)/((1-VLOOKUP($B106,'Ship &amp; EF Parameters'!$B$15:$E$23,4,FALSE))*(1-VLOOKUP($B106,'Ship &amp; EF Parameters'!$B$15:$G$23,6,FALSE))))</f>
        <v>0.13749858830880227</v>
      </c>
      <c r="BD106" s="52">
        <f>IF(BD34="","",(VLOOKUP($B106,'Ship &amp; EF Parameters'!$B$15:$D$23,3,FALSE)*(Q16/'Ship &amp; EF Parameters'!$C17)^3)/((1-VLOOKUP($B106,'Ship &amp; EF Parameters'!$B$15:$E$23,4,FALSE))*(1-VLOOKUP($B106,'Ship &amp; EF Parameters'!$B$15:$G$23,6,FALSE))))</f>
        <v>0.11591871971481034</v>
      </c>
      <c r="BE106" s="52">
        <f>IF(BE34="","",(VLOOKUP($B106,'Ship &amp; EF Parameters'!$B$15:$D$23,3,FALSE)*(R16/'Ship &amp; EF Parameters'!$C17)^3)/((1-VLOOKUP($B106,'Ship &amp; EF Parameters'!$B$15:$E$23,4,FALSE))*(1-VLOOKUP($B106,'Ship &amp; EF Parameters'!$B$15:$G$23,6,FALSE))))</f>
        <v>9.6723835736328895E-2</v>
      </c>
      <c r="BF106" s="53">
        <f>IF(BF34="","",(VLOOKUP($B106,'Ship &amp; EF Parameters'!$B$15:$D$23,3,FALSE)*(S16/'Ship &amp; EF Parameters'!$C17)^3)/((1-VLOOKUP($B106,'Ship &amp; EF Parameters'!$B$15:$E$23,4,FALSE))*(1-VLOOKUP($B106,'Ship &amp; EF Parameters'!$B$15:$G$23,6,FALSE))))</f>
        <v>8.475876878690991E-2</v>
      </c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</row>
    <row r="107" spans="1:77" s="40" customFormat="1">
      <c r="A107" s="49"/>
      <c r="B107" s="54" t="str">
        <f t="shared" si="195"/>
        <v>9,000 teu</v>
      </c>
      <c r="C107" s="54"/>
      <c r="D107" s="55">
        <f>IF(O35="","",(VLOOKUP($B107,'Ship &amp; EF Parameters'!$B$15:$D$23,3,FALSE)*(I17/'Ship &amp; EF Parameters'!$C18)^3)/((1-VLOOKUP($B107,'Ship &amp; EF Parameters'!$B$15:$E$23,4,FALSE))*(1-VLOOKUP($B107,'Ship &amp; EF Parameters'!$B$15:$G$23,6,FALSE))))</f>
        <v>0.43529695520552364</v>
      </c>
      <c r="E107" s="56">
        <f>IF(P35="","",(VLOOKUP($B107,'Ship &amp; EF Parameters'!$B$15:$D$23,3,FALSE)*(J17/'Ship &amp; EF Parameters'!$C18)^3)/((1-VLOOKUP($B107,'Ship &amp; EF Parameters'!$B$15:$E$23,4,FALSE))*(1-VLOOKUP($B107,'Ship &amp; EF Parameters'!$B$15:$G$23,6,FALSE))))</f>
        <v>0.38527057565409245</v>
      </c>
      <c r="F107" s="56">
        <f>IF(Q35="","",(VLOOKUP($B107,'Ship &amp; EF Parameters'!$B$15:$D$23,3,FALSE)*(K17/'Ship &amp; EF Parameters'!$C18)^3)/((1-VLOOKUP($B107,'Ship &amp; EF Parameters'!$B$15:$E$23,4,FALSE))*(1-VLOOKUP($B107,'Ship &amp; EF Parameters'!$B$15:$G$23,6,FALSE))))</f>
        <v>0.33923182855489875</v>
      </c>
      <c r="G107" s="56">
        <f>IF(R35="","",(VLOOKUP($B107,'Ship &amp; EF Parameters'!$B$15:$D$23,3,FALSE)*(L17/'Ship &amp; EF Parameters'!$C18)^3)/((1-VLOOKUP($B107,'Ship &amp; EF Parameters'!$B$15:$E$23,4,FALSE))*(1-VLOOKUP($B107,'Ship &amp; EF Parameters'!$B$15:$G$23,6,FALSE))))</f>
        <v>0.29701509339075682</v>
      </c>
      <c r="H107" s="56">
        <f>IF(S35="","",(VLOOKUP($B107,'Ship &amp; EF Parameters'!$B$15:$D$23,3,FALSE)*(M17/'Ship &amp; EF Parameters'!$C18)^3)/((1-VLOOKUP($B107,'Ship &amp; EF Parameters'!$B$15:$E$23,4,FALSE))*(1-VLOOKUP($B107,'Ship &amp; EF Parameters'!$B$15:$G$23,6,FALSE))))</f>
        <v>0.25845474964448145</v>
      </c>
      <c r="I107" s="56">
        <f>IF(T35="","",(VLOOKUP($B107,'Ship &amp; EF Parameters'!$B$15:$D$23,3,FALSE)*(N17/'Ship &amp; EF Parameters'!$C18)^3)/((1-VLOOKUP($B107,'Ship &amp; EF Parameters'!$B$15:$E$23,4,FALSE))*(1-VLOOKUP($B107,'Ship &amp; EF Parameters'!$B$15:$G$23,6,FALSE))))</f>
        <v>0.2233851767988865</v>
      </c>
      <c r="J107" s="56">
        <f>IF(U35="","",(VLOOKUP($B107,'Ship &amp; EF Parameters'!$B$15:$D$23,3,FALSE)*(O17/'Ship &amp; EF Parameters'!$C18)^3)/((1-VLOOKUP($B107,'Ship &amp; EF Parameters'!$B$15:$E$23,4,FALSE))*(1-VLOOKUP($B107,'Ship &amp; EF Parameters'!$B$15:$G$23,6,FALSE))))</f>
        <v>0.19164075433678671</v>
      </c>
      <c r="K107" s="56">
        <f>IF(V35="","",(VLOOKUP($B107,'Ship &amp; EF Parameters'!$B$15:$D$23,3,FALSE)*(P17/'Ship &amp; EF Parameters'!$C18)^3)/((1-VLOOKUP($B107,'Ship &amp; EF Parameters'!$B$15:$E$23,4,FALSE))*(1-VLOOKUP($B107,'Ship &amp; EF Parameters'!$B$15:$G$23,6,FALSE))))</f>
        <v>0.16305586174099651</v>
      </c>
      <c r="L107" s="56">
        <f>IF(W35="","",(VLOOKUP($B107,'Ship &amp; EF Parameters'!$B$15:$D$23,3,FALSE)*(Q17/'Ship &amp; EF Parameters'!$C18)^3)/((1-VLOOKUP($B107,'Ship &amp; EF Parameters'!$B$15:$E$23,4,FALSE))*(1-VLOOKUP($B107,'Ship &amp; EF Parameters'!$B$15:$G$23,6,FALSE))))</f>
        <v>0.13746487849433023</v>
      </c>
      <c r="M107" s="56">
        <f>IF(X35="","",(VLOOKUP($B107,'Ship &amp; EF Parameters'!$B$15:$D$23,3,FALSE)*(R17/'Ship &amp; EF Parameters'!$C18)^3)/((1-VLOOKUP($B107,'Ship &amp; EF Parameters'!$B$15:$E$23,4,FALSE))*(1-VLOOKUP($B107,'Ship &amp; EF Parameters'!$B$15:$G$23,6,FALSE))))</f>
        <v>0.11470218407960234</v>
      </c>
      <c r="N107" s="57">
        <f>IF(Y35="","",(VLOOKUP($B107,'Ship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O107" s="55">
        <f>IF(O35="","",(VLOOKUP($B107,'Ship &amp; EF Parameters'!$B$15:$D$23,3,FALSE)*(I17/'Ship &amp; EF Parameters'!$C18)^3)/((1-VLOOKUP($B107,'Ship &amp; EF Parameters'!$B$15:$E$23,4,FALSE))*(1-VLOOKUP($B107,'Ship &amp; EF Parameters'!$B$15:$G$23,6,FALSE))))</f>
        <v>0.43529695520552364</v>
      </c>
      <c r="P107" s="56">
        <f>IF(P35="","",(VLOOKUP($B107,'Ship &amp; EF Parameters'!$B$15:$D$23,3,FALSE)*(J17/'Ship &amp; EF Parameters'!$C18)^3)/((1-VLOOKUP($B107,'Ship &amp; EF Parameters'!$B$15:$E$23,4,FALSE))*(1-VLOOKUP($B107,'Ship &amp; EF Parameters'!$B$15:$G$23,6,FALSE))))</f>
        <v>0.38527057565409245</v>
      </c>
      <c r="Q107" s="56">
        <f>IF(Q35="","",(VLOOKUP($B107,'Ship &amp; EF Parameters'!$B$15:$D$23,3,FALSE)*(K17/'Ship &amp; EF Parameters'!$C18)^3)/((1-VLOOKUP($B107,'Ship &amp; EF Parameters'!$B$15:$E$23,4,FALSE))*(1-VLOOKUP($B107,'Ship &amp; EF Parameters'!$B$15:$G$23,6,FALSE))))</f>
        <v>0.33923182855489875</v>
      </c>
      <c r="R107" s="56">
        <f>IF(R35="","",(VLOOKUP($B107,'Ship &amp; EF Parameters'!$B$15:$D$23,3,FALSE)*(L17/'Ship &amp; EF Parameters'!$C18)^3)/((1-VLOOKUP($B107,'Ship &amp; EF Parameters'!$B$15:$E$23,4,FALSE))*(1-VLOOKUP($B107,'Ship &amp; EF Parameters'!$B$15:$G$23,6,FALSE))))</f>
        <v>0.29701509339075682</v>
      </c>
      <c r="S107" s="56">
        <f>IF(S35="","",(VLOOKUP($B107,'Ship &amp; EF Parameters'!$B$15:$D$23,3,FALSE)*(M17/'Ship &amp; EF Parameters'!$C18)^3)/((1-VLOOKUP($B107,'Ship &amp; EF Parameters'!$B$15:$E$23,4,FALSE))*(1-VLOOKUP($B107,'Ship &amp; EF Parameters'!$B$15:$G$23,6,FALSE))))</f>
        <v>0.25845474964448145</v>
      </c>
      <c r="T107" s="56">
        <f>IF(T35="","",(VLOOKUP($B107,'Ship &amp; EF Parameters'!$B$15:$D$23,3,FALSE)*(N17/'Ship &amp; EF Parameters'!$C18)^3)/((1-VLOOKUP($B107,'Ship &amp; EF Parameters'!$B$15:$E$23,4,FALSE))*(1-VLOOKUP($B107,'Ship &amp; EF Parameters'!$B$15:$G$23,6,FALSE))))</f>
        <v>0.2233851767988865</v>
      </c>
      <c r="U107" s="56">
        <f>IF(U35="","",(VLOOKUP($B107,'Ship &amp; EF Parameters'!$B$15:$D$23,3,FALSE)*(O17/'Ship &amp; EF Parameters'!$C18)^3)/((1-VLOOKUP($B107,'Ship &amp; EF Parameters'!$B$15:$E$23,4,FALSE))*(1-VLOOKUP($B107,'Ship &amp; EF Parameters'!$B$15:$G$23,6,FALSE))))</f>
        <v>0.19164075433678671</v>
      </c>
      <c r="V107" s="56">
        <f>IF(V35="","",(VLOOKUP($B107,'Ship &amp; EF Parameters'!$B$15:$D$23,3,FALSE)*(P17/'Ship &amp; EF Parameters'!$C18)^3)/((1-VLOOKUP($B107,'Ship &amp; EF Parameters'!$B$15:$E$23,4,FALSE))*(1-VLOOKUP($B107,'Ship &amp; EF Parameters'!$B$15:$G$23,6,FALSE))))</f>
        <v>0.16305586174099651</v>
      </c>
      <c r="W107" s="56">
        <f>IF(W35="","",(VLOOKUP($B107,'Ship &amp; EF Parameters'!$B$15:$D$23,3,FALSE)*(Q17/'Ship &amp; EF Parameters'!$C18)^3)/((1-VLOOKUP($B107,'Ship &amp; EF Parameters'!$B$15:$E$23,4,FALSE))*(1-VLOOKUP($B107,'Ship &amp; EF Parameters'!$B$15:$G$23,6,FALSE))))</f>
        <v>0.13746487849433023</v>
      </c>
      <c r="X107" s="56">
        <f>IF(X35="","",(VLOOKUP($B107,'Ship &amp; EF Parameters'!$B$15:$D$23,3,FALSE)*(R17/'Ship &amp; EF Parameters'!$C18)^3)/((1-VLOOKUP($B107,'Ship &amp; EF Parameters'!$B$15:$E$23,4,FALSE))*(1-VLOOKUP($B107,'Ship &amp; EF Parameters'!$B$15:$G$23,6,FALSE))))</f>
        <v>0.11470218407960234</v>
      </c>
      <c r="Y107" s="57">
        <f>IF(Y35="","",(VLOOKUP($B107,'Ship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Z107" s="55">
        <f>IF(Z35="","",(VLOOKUP($B107,'Ship &amp; EF Parameters'!$B$15:$D$23,3,FALSE)*(I17/'Ship &amp; EF Parameters'!$C18)^3)/((1-VLOOKUP($B107,'Ship &amp; EF Parameters'!$B$15:$E$23,4,FALSE))*(1-VLOOKUP($B107,'Ship &amp; EF Parameters'!$B$15:$G$23,6,FALSE))))</f>
        <v>0.43529695520552364</v>
      </c>
      <c r="AA107" s="56">
        <f>IF(AA35="","",(VLOOKUP($B107,'Ship &amp; EF Parameters'!$B$15:$D$23,3,FALSE)*(J17/'Ship &amp; EF Parameters'!$C18)^3)/((1-VLOOKUP($B107,'Ship &amp; EF Parameters'!$B$15:$E$23,4,FALSE))*(1-VLOOKUP($B107,'Ship &amp; EF Parameters'!$B$15:$G$23,6,FALSE))))</f>
        <v>0.38527057565409245</v>
      </c>
      <c r="AB107" s="56">
        <f>IF(AB35="","",(VLOOKUP($B107,'Ship &amp; EF Parameters'!$B$15:$D$23,3,FALSE)*(K17/'Ship &amp; EF Parameters'!$C18)^3)/((1-VLOOKUP($B107,'Ship &amp; EF Parameters'!$B$15:$E$23,4,FALSE))*(1-VLOOKUP($B107,'Ship &amp; EF Parameters'!$B$15:$G$23,6,FALSE))))</f>
        <v>0.33923182855489875</v>
      </c>
      <c r="AC107" s="56">
        <f>IF(AC35="","",(VLOOKUP($B107,'Ship &amp; EF Parameters'!$B$15:$D$23,3,FALSE)*(L17/'Ship &amp; EF Parameters'!$C18)^3)/((1-VLOOKUP($B107,'Ship &amp; EF Parameters'!$B$15:$E$23,4,FALSE))*(1-VLOOKUP($B107,'Ship &amp; EF Parameters'!$B$15:$G$23,6,FALSE))))</f>
        <v>0.29701509339075682</v>
      </c>
      <c r="AD107" s="56">
        <f>IF(AD35="","",(VLOOKUP($B107,'Ship &amp; EF Parameters'!$B$15:$D$23,3,FALSE)*(M17/'Ship &amp; EF Parameters'!$C18)^3)/((1-VLOOKUP($B107,'Ship &amp; EF Parameters'!$B$15:$E$23,4,FALSE))*(1-VLOOKUP($B107,'Ship &amp; EF Parameters'!$B$15:$G$23,6,FALSE))))</f>
        <v>0.25845474964448145</v>
      </c>
      <c r="AE107" s="56">
        <f>IF(AE35="","",(VLOOKUP($B107,'Ship &amp; EF Parameters'!$B$15:$D$23,3,FALSE)*(N17/'Ship &amp; EF Parameters'!$C18)^3)/((1-VLOOKUP($B107,'Ship &amp; EF Parameters'!$B$15:$E$23,4,FALSE))*(1-VLOOKUP($B107,'Ship &amp; EF Parameters'!$B$15:$G$23,6,FALSE))))</f>
        <v>0.2233851767988865</v>
      </c>
      <c r="AF107" s="56">
        <f>IF(AF35="","",(VLOOKUP($B107,'Ship &amp; EF Parameters'!$B$15:$D$23,3,FALSE)*(O17/'Ship &amp; EF Parameters'!$C18)^3)/((1-VLOOKUP($B107,'Ship &amp; EF Parameters'!$B$15:$E$23,4,FALSE))*(1-VLOOKUP($B107,'Ship &amp; EF Parameters'!$B$15:$G$23,6,FALSE))))</f>
        <v>0.19164075433678671</v>
      </c>
      <c r="AG107" s="56">
        <f>IF(AG35="","",(VLOOKUP($B107,'Ship &amp; EF Parameters'!$B$15:$D$23,3,FALSE)*(P17/'Ship &amp; EF Parameters'!$C18)^3)/((1-VLOOKUP($B107,'Ship &amp; EF Parameters'!$B$15:$E$23,4,FALSE))*(1-VLOOKUP($B107,'Ship &amp; EF Parameters'!$B$15:$G$23,6,FALSE))))</f>
        <v>0.16305586174099651</v>
      </c>
      <c r="AH107" s="56">
        <f>IF(AH35="","",(VLOOKUP($B107,'Ship &amp; EF Parameters'!$B$15:$D$23,3,FALSE)*(Q17/'Ship &amp; EF Parameters'!$C18)^3)/((1-VLOOKUP($B107,'Ship &amp; EF Parameters'!$B$15:$E$23,4,FALSE))*(1-VLOOKUP($B107,'Ship &amp; EF Parameters'!$B$15:$G$23,6,FALSE))))</f>
        <v>0.13746487849433023</v>
      </c>
      <c r="AI107" s="56">
        <f>IF(AI35="","",(VLOOKUP($B107,'Ship &amp; EF Parameters'!$B$15:$D$23,3,FALSE)*(R17/'Ship &amp; EF Parameters'!$C18)^3)/((1-VLOOKUP($B107,'Ship &amp; EF Parameters'!$B$15:$E$23,4,FALSE))*(1-VLOOKUP($B107,'Ship &amp; EF Parameters'!$B$15:$G$23,6,FALSE))))</f>
        <v>0.11470218407960234</v>
      </c>
      <c r="AJ107" s="57">
        <f>IF(AJ35="","",(VLOOKUP($B107,'Ship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AK107" s="55">
        <f>IF(AK35="","",(VLOOKUP($B107,'Ship &amp; EF Parameters'!$B$15:$D$23,3,FALSE)*(I17/'Ship &amp; EF Parameters'!$C18)^3)/((1-VLOOKUP($B107,'Ship &amp; EF Parameters'!$B$15:$E$23,4,FALSE))*(1-VLOOKUP($B107,'Ship &amp; EF Parameters'!$B$15:$G$23,6,FALSE))))</f>
        <v>0.43529695520552364</v>
      </c>
      <c r="AL107" s="56">
        <f>IF(AL35="","",(VLOOKUP($B107,'Ship &amp; EF Parameters'!$B$15:$D$23,3,FALSE)*(J17/'Ship &amp; EF Parameters'!$C18)^3)/((1-VLOOKUP($B107,'Ship &amp; EF Parameters'!$B$15:$E$23,4,FALSE))*(1-VLOOKUP($B107,'Ship &amp; EF Parameters'!$B$15:$G$23,6,FALSE))))</f>
        <v>0.38527057565409245</v>
      </c>
      <c r="AM107" s="56">
        <f>IF(AM35="","",(VLOOKUP($B107,'Ship &amp; EF Parameters'!$B$15:$D$23,3,FALSE)*(K17/'Ship &amp; EF Parameters'!$C18)^3)/((1-VLOOKUP($B107,'Ship &amp; EF Parameters'!$B$15:$E$23,4,FALSE))*(1-VLOOKUP($B107,'Ship &amp; EF Parameters'!$B$15:$G$23,6,FALSE))))</f>
        <v>0.33923182855489875</v>
      </c>
      <c r="AN107" s="56">
        <f>IF(AN35="","",(VLOOKUP($B107,'Ship &amp; EF Parameters'!$B$15:$D$23,3,FALSE)*(L17/'Ship &amp; EF Parameters'!$C18)^3)/((1-VLOOKUP($B107,'Ship &amp; EF Parameters'!$B$15:$E$23,4,FALSE))*(1-VLOOKUP($B107,'Ship &amp; EF Parameters'!$B$15:$G$23,6,FALSE))))</f>
        <v>0.29701509339075682</v>
      </c>
      <c r="AO107" s="56">
        <f>IF(AO35="","",(VLOOKUP($B107,'Ship &amp; EF Parameters'!$B$15:$D$23,3,FALSE)*(M17/'Ship &amp; EF Parameters'!$C18)^3)/((1-VLOOKUP($B107,'Ship &amp; EF Parameters'!$B$15:$E$23,4,FALSE))*(1-VLOOKUP($B107,'Ship &amp; EF Parameters'!$B$15:$G$23,6,FALSE))))</f>
        <v>0.25845474964448145</v>
      </c>
      <c r="AP107" s="56">
        <f>IF(AP35="","",(VLOOKUP($B107,'Ship &amp; EF Parameters'!$B$15:$D$23,3,FALSE)*(N17/'Ship &amp; EF Parameters'!$C18)^3)/((1-VLOOKUP($B107,'Ship &amp; EF Parameters'!$B$15:$E$23,4,FALSE))*(1-VLOOKUP($B107,'Ship &amp; EF Parameters'!$B$15:$G$23,6,FALSE))))</f>
        <v>0.2233851767988865</v>
      </c>
      <c r="AQ107" s="56">
        <f>IF(AQ35="","",(VLOOKUP($B107,'Ship &amp; EF Parameters'!$B$15:$D$23,3,FALSE)*(O17/'Ship &amp; EF Parameters'!$C18)^3)/((1-VLOOKUP($B107,'Ship &amp; EF Parameters'!$B$15:$E$23,4,FALSE))*(1-VLOOKUP($B107,'Ship &amp; EF Parameters'!$B$15:$G$23,6,FALSE))))</f>
        <v>0.19164075433678671</v>
      </c>
      <c r="AR107" s="56">
        <f>IF(AR35="","",(VLOOKUP($B107,'Ship &amp; EF Parameters'!$B$15:$D$23,3,FALSE)*(P17/'Ship &amp; EF Parameters'!$C18)^3)/((1-VLOOKUP($B107,'Ship &amp; EF Parameters'!$B$15:$E$23,4,FALSE))*(1-VLOOKUP($B107,'Ship &amp; EF Parameters'!$B$15:$G$23,6,FALSE))))</f>
        <v>0.16305586174099651</v>
      </c>
      <c r="AS107" s="56">
        <f>IF(AS35="","",(VLOOKUP($B107,'Ship &amp; EF Parameters'!$B$15:$D$23,3,FALSE)*(Q17/'Ship &amp; EF Parameters'!$C18)^3)/((1-VLOOKUP($B107,'Ship &amp; EF Parameters'!$B$15:$E$23,4,FALSE))*(1-VLOOKUP($B107,'Ship &amp; EF Parameters'!$B$15:$G$23,6,FALSE))))</f>
        <v>0.13746487849433023</v>
      </c>
      <c r="AT107" s="56">
        <f>IF(AT35="","",(VLOOKUP($B107,'Ship &amp; EF Parameters'!$B$15:$D$23,3,FALSE)*(R17/'Ship &amp; EF Parameters'!$C18)^3)/((1-VLOOKUP($B107,'Ship &amp; EF Parameters'!$B$15:$E$23,4,FALSE))*(1-VLOOKUP($B107,'Ship &amp; EF Parameters'!$B$15:$G$23,6,FALSE))))</f>
        <v>0.11470218407960234</v>
      </c>
      <c r="AU107" s="57">
        <f>IF(AU35="","",(VLOOKUP($B107,'Ship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AV107" s="55">
        <f>IF(AV35="","",(VLOOKUP($B107,'Ship &amp; EF Parameters'!$B$15:$D$23,3,FALSE)*(I17/'Ship &amp; EF Parameters'!$C18)^3)/((1-VLOOKUP($B107,'Ship &amp; EF Parameters'!$B$15:$E$23,4,FALSE))*(1-VLOOKUP($B107,'Ship &amp; EF Parameters'!$B$15:$G$23,6,FALSE))))</f>
        <v>0.43529695520552364</v>
      </c>
      <c r="AW107" s="56">
        <f>IF(AW35="","",(VLOOKUP($B107,'Ship &amp; EF Parameters'!$B$15:$D$23,3,FALSE)*(J17/'Ship &amp; EF Parameters'!$C18)^3)/((1-VLOOKUP($B107,'Ship &amp; EF Parameters'!$B$15:$E$23,4,FALSE))*(1-VLOOKUP($B107,'Ship &amp; EF Parameters'!$B$15:$G$23,6,FALSE))))</f>
        <v>0.38527057565409245</v>
      </c>
      <c r="AX107" s="56">
        <f>IF(AX35="","",(VLOOKUP($B107,'Ship &amp; EF Parameters'!$B$15:$D$23,3,FALSE)*(K17/'Ship &amp; EF Parameters'!$C18)^3)/((1-VLOOKUP($B107,'Ship &amp; EF Parameters'!$B$15:$E$23,4,FALSE))*(1-VLOOKUP($B107,'Ship &amp; EF Parameters'!$B$15:$G$23,6,FALSE))))</f>
        <v>0.33923182855489875</v>
      </c>
      <c r="AY107" s="56">
        <f>IF(AY35="","",(VLOOKUP($B107,'Ship &amp; EF Parameters'!$B$15:$D$23,3,FALSE)*(L17/'Ship &amp; EF Parameters'!$C18)^3)/((1-VLOOKUP($B107,'Ship &amp; EF Parameters'!$B$15:$E$23,4,FALSE))*(1-VLOOKUP($B107,'Ship &amp; EF Parameters'!$B$15:$G$23,6,FALSE))))</f>
        <v>0.29701509339075682</v>
      </c>
      <c r="AZ107" s="56">
        <f>IF(AZ35="","",(VLOOKUP($B107,'Ship &amp; EF Parameters'!$B$15:$D$23,3,FALSE)*(M17/'Ship &amp; EF Parameters'!$C18)^3)/((1-VLOOKUP($B107,'Ship &amp; EF Parameters'!$B$15:$E$23,4,FALSE))*(1-VLOOKUP($B107,'Ship &amp; EF Parameters'!$B$15:$G$23,6,FALSE))))</f>
        <v>0.25845474964448145</v>
      </c>
      <c r="BA107" s="56">
        <f>IF(BA35="","",(VLOOKUP($B107,'Ship &amp; EF Parameters'!$B$15:$D$23,3,FALSE)*(N17/'Ship &amp; EF Parameters'!$C18)^3)/((1-VLOOKUP($B107,'Ship &amp; EF Parameters'!$B$15:$E$23,4,FALSE))*(1-VLOOKUP($B107,'Ship &amp; EF Parameters'!$B$15:$G$23,6,FALSE))))</f>
        <v>0.2233851767988865</v>
      </c>
      <c r="BB107" s="56">
        <f>IF(BB35="","",(VLOOKUP($B107,'Ship &amp; EF Parameters'!$B$15:$D$23,3,FALSE)*(O17/'Ship &amp; EF Parameters'!$C18)^3)/((1-VLOOKUP($B107,'Ship &amp; EF Parameters'!$B$15:$E$23,4,FALSE))*(1-VLOOKUP($B107,'Ship &amp; EF Parameters'!$B$15:$G$23,6,FALSE))))</f>
        <v>0.19164075433678671</v>
      </c>
      <c r="BC107" s="56">
        <f>IF(BC35="","",(VLOOKUP($B107,'Ship &amp; EF Parameters'!$B$15:$D$23,3,FALSE)*(P17/'Ship &amp; EF Parameters'!$C18)^3)/((1-VLOOKUP($B107,'Ship &amp; EF Parameters'!$B$15:$E$23,4,FALSE))*(1-VLOOKUP($B107,'Ship &amp; EF Parameters'!$B$15:$G$23,6,FALSE))))</f>
        <v>0.16305586174099651</v>
      </c>
      <c r="BD107" s="56">
        <f>IF(BD35="","",(VLOOKUP($B107,'Ship &amp; EF Parameters'!$B$15:$D$23,3,FALSE)*(Q17/'Ship &amp; EF Parameters'!$C18)^3)/((1-VLOOKUP($B107,'Ship &amp; EF Parameters'!$B$15:$E$23,4,FALSE))*(1-VLOOKUP($B107,'Ship &amp; EF Parameters'!$B$15:$G$23,6,FALSE))))</f>
        <v>0.13746487849433023</v>
      </c>
      <c r="BE107" s="56">
        <f>IF(BE35="","",(VLOOKUP($B107,'Ship &amp; EF Parameters'!$B$15:$D$23,3,FALSE)*(R17/'Ship &amp; EF Parameters'!$C18)^3)/((1-VLOOKUP($B107,'Ship &amp; EF Parameters'!$B$15:$E$23,4,FALSE))*(1-VLOOKUP($B107,'Ship &amp; EF Parameters'!$B$15:$G$23,6,FALSE))))</f>
        <v>0.11470218407960234</v>
      </c>
      <c r="BF107" s="57">
        <f>IF(BF35="","",(VLOOKUP($B107,'Ship &amp; EF Parameters'!$B$15:$D$23,3,FALSE)*(S17/'Ship &amp; EF Parameters'!$C18)^3)/((1-VLOOKUP($B107,'Ship &amp; EF Parameters'!$B$15:$E$23,4,FALSE))*(1-VLOOKUP($B107,'Ship &amp; EF Parameters'!$B$15:$G$23,6,FALSE))))</f>
        <v>0.1005131343866367</v>
      </c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</row>
    <row r="108" spans="1:77" s="40" customFormat="1">
      <c r="A108" s="49"/>
      <c r="B108" s="50" t="str">
        <f t="shared" si="195"/>
        <v>14,000 teu</v>
      </c>
      <c r="C108" s="50"/>
      <c r="D108" s="51">
        <f>IF(O36="","",(VLOOKUP($B108,'Ship &amp; EF Parameters'!$B$15:$D$23,3,FALSE)*(I18/'Ship &amp; EF Parameters'!$C19)^3)/((1-VLOOKUP($B108,'Ship &amp; EF Parameters'!$B$15:$E$23,4,FALSE))*(1-VLOOKUP($B108,'Ship &amp; EF Parameters'!$B$15:$G$23,6,FALSE))))</f>
        <v>0.46431497536019439</v>
      </c>
      <c r="E108" s="52">
        <f>IF(P36="","",(VLOOKUP($B108,'Ship &amp; EF Parameters'!$B$15:$D$23,3,FALSE)*(J18/'Ship &amp; EF Parameters'!$C19)^3)/((1-VLOOKUP($B108,'Ship &amp; EF Parameters'!$B$15:$E$23,4,FALSE))*(1-VLOOKUP($B108,'Ship &amp; EF Parameters'!$B$15:$G$23,6,FALSE))))</f>
        <v>0.41031794804170008</v>
      </c>
      <c r="F108" s="52">
        <f>IF(Q36="","",(VLOOKUP($B108,'Ship &amp; EF Parameters'!$B$15:$D$23,3,FALSE)*(K18/'Ship &amp; EF Parameters'!$C19)^3)/((1-VLOOKUP($B108,'Ship &amp; EF Parameters'!$B$15:$E$23,4,FALSE))*(1-VLOOKUP($B108,'Ship &amp; EF Parameters'!$B$15:$G$23,6,FALSE))))</f>
        <v>0.36067846200696174</v>
      </c>
      <c r="G108" s="52">
        <f>IF(R36="","",(VLOOKUP($B108,'Ship &amp; EF Parameters'!$B$15:$D$23,3,FALSE)*(L18/'Ship &amp; EF Parameters'!$C19)^3)/((1-VLOOKUP($B108,'Ship &amp; EF Parameters'!$B$15:$E$23,4,FALSE))*(1-VLOOKUP($B108,'Ship &amp; EF Parameters'!$B$15:$G$23,6,FALSE))))</f>
        <v>0.31521319027640354</v>
      </c>
      <c r="H108" s="52">
        <f>IF(S36="","",(VLOOKUP($B108,'Ship &amp; EF Parameters'!$B$15:$D$23,3,FALSE)*(M18/'Ship &amp; EF Parameters'!$C19)^3)/((1-VLOOKUP($B108,'Ship &amp; EF Parameters'!$B$15:$E$23,4,FALSE))*(1-VLOOKUP($B108,'Ship &amp; EF Parameters'!$B$15:$G$23,6,FALSE))))</f>
        <v>0.27373880587045013</v>
      </c>
      <c r="I108" s="52">
        <f>IF(T36="","",(VLOOKUP($B108,'Ship &amp; EF Parameters'!$B$15:$D$23,3,FALSE)*(N18/'Ship &amp; EF Parameters'!$C19)^3)/((1-VLOOKUP($B108,'Ship &amp; EF Parameters'!$B$15:$E$23,4,FALSE))*(1-VLOOKUP($B108,'Ship &amp; EF Parameters'!$B$15:$G$23,6,FALSE))))</f>
        <v>0.23607198180952604</v>
      </c>
      <c r="J108" s="52">
        <f>IF(U36="","",(VLOOKUP($B108,'Ship &amp; EF Parameters'!$B$15:$D$23,3,FALSE)*(O18/'Ship &amp; EF Parameters'!$C19)^3)/((1-VLOOKUP($B108,'Ship &amp; EF Parameters'!$B$15:$E$23,4,FALSE))*(1-VLOOKUP($B108,'Ship &amp; EF Parameters'!$B$15:$G$23,6,FALSE))))</f>
        <v>0.2020293911140558</v>
      </c>
      <c r="K108" s="52">
        <f>IF(V36="","",(VLOOKUP($B108,'Ship &amp; EF Parameters'!$B$15:$D$23,3,FALSE)*(P18/'Ship &amp; EF Parameters'!$C19)^3)/((1-VLOOKUP($B108,'Ship &amp; EF Parameters'!$B$15:$E$23,4,FALSE))*(1-VLOOKUP($B108,'Ship &amp; EF Parameters'!$B$15:$G$23,6,FALSE))))</f>
        <v>0.17142770680446387</v>
      </c>
      <c r="L108" s="52">
        <f>IF(W36="","",(VLOOKUP($B108,'Ship &amp; EF Parameters'!$B$15:$D$23,3,FALSE)*(Q18/'Ship &amp; EF Parameters'!$C19)^3)/((1-VLOOKUP($B108,'Ship &amp; EF Parameters'!$B$15:$E$23,4,FALSE))*(1-VLOOKUP($B108,'Ship &amp; EF Parameters'!$B$15:$G$23,6,FALSE))))</f>
        <v>0.14408360190117481</v>
      </c>
      <c r="M108" s="52">
        <f>IF(X36="","",(VLOOKUP($B108,'Ship &amp; EF Parameters'!$B$15:$D$23,3,FALSE)*(R18/'Ship &amp; EF Parameters'!$C19)^3)/((1-VLOOKUP($B108,'Ship &amp; EF Parameters'!$B$15:$E$23,4,FALSE))*(1-VLOOKUP($B108,'Ship &amp; EF Parameters'!$B$15:$G$23,6,FALSE))))</f>
        <v>0.11981374942461312</v>
      </c>
      <c r="N108" s="53">
        <f>IF(Y36="","",(VLOOKUP($B108,'Ship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O108" s="51">
        <f>IF(O36="","",(VLOOKUP($B108,'Ship &amp; EF Parameters'!$B$15:$D$23,3,FALSE)*(I18/'Ship &amp; EF Parameters'!$C19)^3)/((1-VLOOKUP($B108,'Ship &amp; EF Parameters'!$B$15:$E$23,4,FALSE))*(1-VLOOKUP($B108,'Ship &amp; EF Parameters'!$B$15:$G$23,6,FALSE))))</f>
        <v>0.46431497536019439</v>
      </c>
      <c r="P108" s="52">
        <f>IF(P36="","",(VLOOKUP($B108,'Ship &amp; EF Parameters'!$B$15:$D$23,3,FALSE)*(J18/'Ship &amp; EF Parameters'!$C19)^3)/((1-VLOOKUP($B108,'Ship &amp; EF Parameters'!$B$15:$E$23,4,FALSE))*(1-VLOOKUP($B108,'Ship &amp; EF Parameters'!$B$15:$G$23,6,FALSE))))</f>
        <v>0.41031794804170008</v>
      </c>
      <c r="Q108" s="52">
        <f>IF(Q36="","",(VLOOKUP($B108,'Ship &amp; EF Parameters'!$B$15:$D$23,3,FALSE)*(K18/'Ship &amp; EF Parameters'!$C19)^3)/((1-VLOOKUP($B108,'Ship &amp; EF Parameters'!$B$15:$E$23,4,FALSE))*(1-VLOOKUP($B108,'Ship &amp; EF Parameters'!$B$15:$G$23,6,FALSE))))</f>
        <v>0.36067846200696174</v>
      </c>
      <c r="R108" s="52">
        <f>IF(R36="","",(VLOOKUP($B108,'Ship &amp; EF Parameters'!$B$15:$D$23,3,FALSE)*(L18/'Ship &amp; EF Parameters'!$C19)^3)/((1-VLOOKUP($B108,'Ship &amp; EF Parameters'!$B$15:$E$23,4,FALSE))*(1-VLOOKUP($B108,'Ship &amp; EF Parameters'!$B$15:$G$23,6,FALSE))))</f>
        <v>0.31521319027640354</v>
      </c>
      <c r="S108" s="52">
        <f>IF(S36="","",(VLOOKUP($B108,'Ship &amp; EF Parameters'!$B$15:$D$23,3,FALSE)*(M18/'Ship &amp; EF Parameters'!$C19)^3)/((1-VLOOKUP($B108,'Ship &amp; EF Parameters'!$B$15:$E$23,4,FALSE))*(1-VLOOKUP($B108,'Ship &amp; EF Parameters'!$B$15:$G$23,6,FALSE))))</f>
        <v>0.27373880587045013</v>
      </c>
      <c r="T108" s="52">
        <f>IF(T36="","",(VLOOKUP($B108,'Ship &amp; EF Parameters'!$B$15:$D$23,3,FALSE)*(N18/'Ship &amp; EF Parameters'!$C19)^3)/((1-VLOOKUP($B108,'Ship &amp; EF Parameters'!$B$15:$E$23,4,FALSE))*(1-VLOOKUP($B108,'Ship &amp; EF Parameters'!$B$15:$G$23,6,FALSE))))</f>
        <v>0.23607198180952604</v>
      </c>
      <c r="U108" s="52">
        <f>IF(U36="","",(VLOOKUP($B108,'Ship &amp; EF Parameters'!$B$15:$D$23,3,FALSE)*(O18/'Ship &amp; EF Parameters'!$C19)^3)/((1-VLOOKUP($B108,'Ship &amp; EF Parameters'!$B$15:$E$23,4,FALSE))*(1-VLOOKUP($B108,'Ship &amp; EF Parameters'!$B$15:$G$23,6,FALSE))))</f>
        <v>0.2020293911140558</v>
      </c>
      <c r="V108" s="52">
        <f>IF(V36="","",(VLOOKUP($B108,'Ship &amp; EF Parameters'!$B$15:$D$23,3,FALSE)*(P18/'Ship &amp; EF Parameters'!$C19)^3)/((1-VLOOKUP($B108,'Ship &amp; EF Parameters'!$B$15:$E$23,4,FALSE))*(1-VLOOKUP($B108,'Ship &amp; EF Parameters'!$B$15:$G$23,6,FALSE))))</f>
        <v>0.17142770680446387</v>
      </c>
      <c r="W108" s="52">
        <f>IF(W36="","",(VLOOKUP($B108,'Ship &amp; EF Parameters'!$B$15:$D$23,3,FALSE)*(Q18/'Ship &amp; EF Parameters'!$C19)^3)/((1-VLOOKUP($B108,'Ship &amp; EF Parameters'!$B$15:$E$23,4,FALSE))*(1-VLOOKUP($B108,'Ship &amp; EF Parameters'!$B$15:$G$23,6,FALSE))))</f>
        <v>0.14408360190117481</v>
      </c>
      <c r="X108" s="52">
        <f>IF(X36="","",(VLOOKUP($B108,'Ship &amp; EF Parameters'!$B$15:$D$23,3,FALSE)*(R18/'Ship &amp; EF Parameters'!$C19)^3)/((1-VLOOKUP($B108,'Ship &amp; EF Parameters'!$B$15:$E$23,4,FALSE))*(1-VLOOKUP($B108,'Ship &amp; EF Parameters'!$B$15:$G$23,6,FALSE))))</f>
        <v>0.11981374942461312</v>
      </c>
      <c r="Y108" s="53">
        <f>IF(Y36="","",(VLOOKUP($B108,'Ship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Z108" s="51">
        <f>IF(Z36="","",(VLOOKUP($B108,'Ship &amp; EF Parameters'!$B$15:$D$23,3,FALSE)*(I18/'Ship &amp; EF Parameters'!$C19)^3)/((1-VLOOKUP($B108,'Ship &amp; EF Parameters'!$B$15:$E$23,4,FALSE))*(1-VLOOKUP($B108,'Ship &amp; EF Parameters'!$B$15:$G$23,6,FALSE))))</f>
        <v>0.46431497536019439</v>
      </c>
      <c r="AA108" s="52">
        <f>IF(AA36="","",(VLOOKUP($B108,'Ship &amp; EF Parameters'!$B$15:$D$23,3,FALSE)*(J18/'Ship &amp; EF Parameters'!$C19)^3)/((1-VLOOKUP($B108,'Ship &amp; EF Parameters'!$B$15:$E$23,4,FALSE))*(1-VLOOKUP($B108,'Ship &amp; EF Parameters'!$B$15:$G$23,6,FALSE))))</f>
        <v>0.41031794804170008</v>
      </c>
      <c r="AB108" s="52">
        <f>IF(AB36="","",(VLOOKUP($B108,'Ship &amp; EF Parameters'!$B$15:$D$23,3,FALSE)*(K18/'Ship &amp; EF Parameters'!$C19)^3)/((1-VLOOKUP($B108,'Ship &amp; EF Parameters'!$B$15:$E$23,4,FALSE))*(1-VLOOKUP($B108,'Ship &amp; EF Parameters'!$B$15:$G$23,6,FALSE))))</f>
        <v>0.36067846200696174</v>
      </c>
      <c r="AC108" s="52">
        <f>IF(AC36="","",(VLOOKUP($B108,'Ship &amp; EF Parameters'!$B$15:$D$23,3,FALSE)*(L18/'Ship &amp; EF Parameters'!$C19)^3)/((1-VLOOKUP($B108,'Ship &amp; EF Parameters'!$B$15:$E$23,4,FALSE))*(1-VLOOKUP($B108,'Ship &amp; EF Parameters'!$B$15:$G$23,6,FALSE))))</f>
        <v>0.31521319027640354</v>
      </c>
      <c r="AD108" s="52">
        <f>IF(AD36="","",(VLOOKUP($B108,'Ship &amp; EF Parameters'!$B$15:$D$23,3,FALSE)*(M18/'Ship &amp; EF Parameters'!$C19)^3)/((1-VLOOKUP($B108,'Ship &amp; EF Parameters'!$B$15:$E$23,4,FALSE))*(1-VLOOKUP($B108,'Ship &amp; EF Parameters'!$B$15:$G$23,6,FALSE))))</f>
        <v>0.27373880587045013</v>
      </c>
      <c r="AE108" s="52">
        <f>IF(AE36="","",(VLOOKUP($B108,'Ship &amp; EF Parameters'!$B$15:$D$23,3,FALSE)*(N18/'Ship &amp; EF Parameters'!$C19)^3)/((1-VLOOKUP($B108,'Ship &amp; EF Parameters'!$B$15:$E$23,4,FALSE))*(1-VLOOKUP($B108,'Ship &amp; EF Parameters'!$B$15:$G$23,6,FALSE))))</f>
        <v>0.23607198180952604</v>
      </c>
      <c r="AF108" s="52">
        <f>IF(AF36="","",(VLOOKUP($B108,'Ship &amp; EF Parameters'!$B$15:$D$23,3,FALSE)*(O18/'Ship &amp; EF Parameters'!$C19)^3)/((1-VLOOKUP($B108,'Ship &amp; EF Parameters'!$B$15:$E$23,4,FALSE))*(1-VLOOKUP($B108,'Ship &amp; EF Parameters'!$B$15:$G$23,6,FALSE))))</f>
        <v>0.2020293911140558</v>
      </c>
      <c r="AG108" s="52">
        <f>IF(AG36="","",(VLOOKUP($B108,'Ship &amp; EF Parameters'!$B$15:$D$23,3,FALSE)*(P18/'Ship &amp; EF Parameters'!$C19)^3)/((1-VLOOKUP($B108,'Ship &amp; EF Parameters'!$B$15:$E$23,4,FALSE))*(1-VLOOKUP($B108,'Ship &amp; EF Parameters'!$B$15:$G$23,6,FALSE))))</f>
        <v>0.17142770680446387</v>
      </c>
      <c r="AH108" s="52">
        <f>IF(AH36="","",(VLOOKUP($B108,'Ship &amp; EF Parameters'!$B$15:$D$23,3,FALSE)*(Q18/'Ship &amp; EF Parameters'!$C19)^3)/((1-VLOOKUP($B108,'Ship &amp; EF Parameters'!$B$15:$E$23,4,FALSE))*(1-VLOOKUP($B108,'Ship &amp; EF Parameters'!$B$15:$G$23,6,FALSE))))</f>
        <v>0.14408360190117481</v>
      </c>
      <c r="AI108" s="52">
        <f>IF(AI36="","",(VLOOKUP($B108,'Ship &amp; EF Parameters'!$B$15:$D$23,3,FALSE)*(R18/'Ship &amp; EF Parameters'!$C19)^3)/((1-VLOOKUP($B108,'Ship &amp; EF Parameters'!$B$15:$E$23,4,FALSE))*(1-VLOOKUP($B108,'Ship &amp; EF Parameters'!$B$15:$G$23,6,FALSE))))</f>
        <v>0.11981374942461312</v>
      </c>
      <c r="AJ108" s="53">
        <f>IF(AJ36="","",(VLOOKUP($B108,'Ship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AK108" s="51">
        <f>IF(AK36="","",(VLOOKUP($B108,'Ship &amp; EF Parameters'!$B$15:$D$23,3,FALSE)*(I18/'Ship &amp; EF Parameters'!$C19)^3)/((1-VLOOKUP($B108,'Ship &amp; EF Parameters'!$B$15:$E$23,4,FALSE))*(1-VLOOKUP($B108,'Ship &amp; EF Parameters'!$B$15:$G$23,6,FALSE))))</f>
        <v>0.46431497536019439</v>
      </c>
      <c r="AL108" s="52">
        <f>IF(AL36="","",(VLOOKUP($B108,'Ship &amp; EF Parameters'!$B$15:$D$23,3,FALSE)*(J18/'Ship &amp; EF Parameters'!$C19)^3)/((1-VLOOKUP($B108,'Ship &amp; EF Parameters'!$B$15:$E$23,4,FALSE))*(1-VLOOKUP($B108,'Ship &amp; EF Parameters'!$B$15:$G$23,6,FALSE))))</f>
        <v>0.41031794804170008</v>
      </c>
      <c r="AM108" s="52">
        <f>IF(AM36="","",(VLOOKUP($B108,'Ship &amp; EF Parameters'!$B$15:$D$23,3,FALSE)*(K18/'Ship &amp; EF Parameters'!$C19)^3)/((1-VLOOKUP($B108,'Ship &amp; EF Parameters'!$B$15:$E$23,4,FALSE))*(1-VLOOKUP($B108,'Ship &amp; EF Parameters'!$B$15:$G$23,6,FALSE))))</f>
        <v>0.36067846200696174</v>
      </c>
      <c r="AN108" s="52">
        <f>IF(AN36="","",(VLOOKUP($B108,'Ship &amp; EF Parameters'!$B$15:$D$23,3,FALSE)*(L18/'Ship &amp; EF Parameters'!$C19)^3)/((1-VLOOKUP($B108,'Ship &amp; EF Parameters'!$B$15:$E$23,4,FALSE))*(1-VLOOKUP($B108,'Ship &amp; EF Parameters'!$B$15:$G$23,6,FALSE))))</f>
        <v>0.31521319027640354</v>
      </c>
      <c r="AO108" s="52">
        <f>IF(AO36="","",(VLOOKUP($B108,'Ship &amp; EF Parameters'!$B$15:$D$23,3,FALSE)*(M18/'Ship &amp; EF Parameters'!$C19)^3)/((1-VLOOKUP($B108,'Ship &amp; EF Parameters'!$B$15:$E$23,4,FALSE))*(1-VLOOKUP($B108,'Ship &amp; EF Parameters'!$B$15:$G$23,6,FALSE))))</f>
        <v>0.27373880587045013</v>
      </c>
      <c r="AP108" s="52">
        <f>IF(AP36="","",(VLOOKUP($B108,'Ship &amp; EF Parameters'!$B$15:$D$23,3,FALSE)*(N18/'Ship &amp; EF Parameters'!$C19)^3)/((1-VLOOKUP($B108,'Ship &amp; EF Parameters'!$B$15:$E$23,4,FALSE))*(1-VLOOKUP($B108,'Ship &amp; EF Parameters'!$B$15:$G$23,6,FALSE))))</f>
        <v>0.23607198180952604</v>
      </c>
      <c r="AQ108" s="52">
        <f>IF(AQ36="","",(VLOOKUP($B108,'Ship &amp; EF Parameters'!$B$15:$D$23,3,FALSE)*(O18/'Ship &amp; EF Parameters'!$C19)^3)/((1-VLOOKUP($B108,'Ship &amp; EF Parameters'!$B$15:$E$23,4,FALSE))*(1-VLOOKUP($B108,'Ship &amp; EF Parameters'!$B$15:$G$23,6,FALSE))))</f>
        <v>0.2020293911140558</v>
      </c>
      <c r="AR108" s="52">
        <f>IF(AR36="","",(VLOOKUP($B108,'Ship &amp; EF Parameters'!$B$15:$D$23,3,FALSE)*(P18/'Ship &amp; EF Parameters'!$C19)^3)/((1-VLOOKUP($B108,'Ship &amp; EF Parameters'!$B$15:$E$23,4,FALSE))*(1-VLOOKUP($B108,'Ship &amp; EF Parameters'!$B$15:$G$23,6,FALSE))))</f>
        <v>0.17142770680446387</v>
      </c>
      <c r="AS108" s="52">
        <f>IF(AS36="","",(VLOOKUP($B108,'Ship &amp; EF Parameters'!$B$15:$D$23,3,FALSE)*(Q18/'Ship &amp; EF Parameters'!$C19)^3)/((1-VLOOKUP($B108,'Ship &amp; EF Parameters'!$B$15:$E$23,4,FALSE))*(1-VLOOKUP($B108,'Ship &amp; EF Parameters'!$B$15:$G$23,6,FALSE))))</f>
        <v>0.14408360190117481</v>
      </c>
      <c r="AT108" s="52">
        <f>IF(AT36="","",(VLOOKUP($B108,'Ship &amp; EF Parameters'!$B$15:$D$23,3,FALSE)*(R18/'Ship &amp; EF Parameters'!$C19)^3)/((1-VLOOKUP($B108,'Ship &amp; EF Parameters'!$B$15:$E$23,4,FALSE))*(1-VLOOKUP($B108,'Ship &amp; EF Parameters'!$B$15:$G$23,6,FALSE))))</f>
        <v>0.11981374942461312</v>
      </c>
      <c r="AU108" s="53">
        <f>IF(AU36="","",(VLOOKUP($B108,'Ship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AV108" s="51">
        <f>IF(AV36="","",(VLOOKUP($B108,'Ship &amp; EF Parameters'!$B$15:$D$23,3,FALSE)*(I18/'Ship &amp; EF Parameters'!$C19)^3)/((1-VLOOKUP($B108,'Ship &amp; EF Parameters'!$B$15:$E$23,4,FALSE))*(1-VLOOKUP($B108,'Ship &amp; EF Parameters'!$B$15:$G$23,6,FALSE))))</f>
        <v>0.46431497536019439</v>
      </c>
      <c r="AW108" s="52">
        <f>IF(AW36="","",(VLOOKUP($B108,'Ship &amp; EF Parameters'!$B$15:$D$23,3,FALSE)*(J18/'Ship &amp; EF Parameters'!$C19)^3)/((1-VLOOKUP($B108,'Ship &amp; EF Parameters'!$B$15:$E$23,4,FALSE))*(1-VLOOKUP($B108,'Ship &amp; EF Parameters'!$B$15:$G$23,6,FALSE))))</f>
        <v>0.41031794804170008</v>
      </c>
      <c r="AX108" s="52">
        <f>IF(AX36="","",(VLOOKUP($B108,'Ship &amp; EF Parameters'!$B$15:$D$23,3,FALSE)*(K18/'Ship &amp; EF Parameters'!$C19)^3)/((1-VLOOKUP($B108,'Ship &amp; EF Parameters'!$B$15:$E$23,4,FALSE))*(1-VLOOKUP($B108,'Ship &amp; EF Parameters'!$B$15:$G$23,6,FALSE))))</f>
        <v>0.36067846200696174</v>
      </c>
      <c r="AY108" s="52">
        <f>IF(AY36="","",(VLOOKUP($B108,'Ship &amp; EF Parameters'!$B$15:$D$23,3,FALSE)*(L18/'Ship &amp; EF Parameters'!$C19)^3)/((1-VLOOKUP($B108,'Ship &amp; EF Parameters'!$B$15:$E$23,4,FALSE))*(1-VLOOKUP($B108,'Ship &amp; EF Parameters'!$B$15:$G$23,6,FALSE))))</f>
        <v>0.31521319027640354</v>
      </c>
      <c r="AZ108" s="52">
        <f>IF(AZ36="","",(VLOOKUP($B108,'Ship &amp; EF Parameters'!$B$15:$D$23,3,FALSE)*(M18/'Ship &amp; EF Parameters'!$C19)^3)/((1-VLOOKUP($B108,'Ship &amp; EF Parameters'!$B$15:$E$23,4,FALSE))*(1-VLOOKUP($B108,'Ship &amp; EF Parameters'!$B$15:$G$23,6,FALSE))))</f>
        <v>0.27373880587045013</v>
      </c>
      <c r="BA108" s="52">
        <f>IF(BA36="","",(VLOOKUP($B108,'Ship &amp; EF Parameters'!$B$15:$D$23,3,FALSE)*(N18/'Ship &amp; EF Parameters'!$C19)^3)/((1-VLOOKUP($B108,'Ship &amp; EF Parameters'!$B$15:$E$23,4,FALSE))*(1-VLOOKUP($B108,'Ship &amp; EF Parameters'!$B$15:$G$23,6,FALSE))))</f>
        <v>0.23607198180952604</v>
      </c>
      <c r="BB108" s="52">
        <f>IF(BB36="","",(VLOOKUP($B108,'Ship &amp; EF Parameters'!$B$15:$D$23,3,FALSE)*(O18/'Ship &amp; EF Parameters'!$C19)^3)/((1-VLOOKUP($B108,'Ship &amp; EF Parameters'!$B$15:$E$23,4,FALSE))*(1-VLOOKUP($B108,'Ship &amp; EF Parameters'!$B$15:$G$23,6,FALSE))))</f>
        <v>0.2020293911140558</v>
      </c>
      <c r="BC108" s="52">
        <f>IF(BC36="","",(VLOOKUP($B108,'Ship &amp; EF Parameters'!$B$15:$D$23,3,FALSE)*(P18/'Ship &amp; EF Parameters'!$C19)^3)/((1-VLOOKUP($B108,'Ship &amp; EF Parameters'!$B$15:$E$23,4,FALSE))*(1-VLOOKUP($B108,'Ship &amp; EF Parameters'!$B$15:$G$23,6,FALSE))))</f>
        <v>0.17142770680446387</v>
      </c>
      <c r="BD108" s="52">
        <f>IF(BD36="","",(VLOOKUP($B108,'Ship &amp; EF Parameters'!$B$15:$D$23,3,FALSE)*(Q18/'Ship &amp; EF Parameters'!$C19)^3)/((1-VLOOKUP($B108,'Ship &amp; EF Parameters'!$B$15:$E$23,4,FALSE))*(1-VLOOKUP($B108,'Ship &amp; EF Parameters'!$B$15:$G$23,6,FALSE))))</f>
        <v>0.14408360190117481</v>
      </c>
      <c r="BE108" s="52">
        <f>IF(BE36="","",(VLOOKUP($B108,'Ship &amp; EF Parameters'!$B$15:$D$23,3,FALSE)*(R18/'Ship &amp; EF Parameters'!$C19)^3)/((1-VLOOKUP($B108,'Ship &amp; EF Parameters'!$B$15:$E$23,4,FALSE))*(1-VLOOKUP($B108,'Ship &amp; EF Parameters'!$B$15:$G$23,6,FALSE))))</f>
        <v>0.11981374942461312</v>
      </c>
      <c r="BF108" s="53">
        <f>IF(BF36="","",(VLOOKUP($B108,'Ship &amp; EF Parameters'!$B$15:$D$23,3,FALSE)*(S18/'Ship &amp; EF Parameters'!$C19)^3)/((1-VLOOKUP($B108,'Ship &amp; EF Parameters'!$B$15:$E$23,4,FALSE))*(1-VLOOKUP($B108,'Ship &amp; EF Parameters'!$B$15:$G$23,6,FALSE))))</f>
        <v>0.1112589771357822</v>
      </c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</row>
    <row r="109" spans="1:77" s="40" customFormat="1">
      <c r="A109" s="189"/>
      <c r="B109" s="54" t="str">
        <f t="shared" si="195"/>
        <v>17,000 teu</v>
      </c>
      <c r="C109" s="54"/>
      <c r="D109" s="55">
        <f>IF(O37="","",(VLOOKUP($B109,'Ship &amp; EF Parameters'!$B$15:$D$23,3,FALSE)*(I19/'Ship &amp; EF Parameters'!$C20)^3)/((1-VLOOKUP($B109,'Ship &amp; EF Parameters'!$B$15:$E$23,4,FALSE))*(1-VLOOKUP($B109,'Ship &amp; EF Parameters'!$B$15:$G$23,6,FALSE))))</f>
        <v>0.36501233603655103</v>
      </c>
      <c r="E109" s="56">
        <f>IF(P37="","",(VLOOKUP($B109,'Ship &amp; EF Parameters'!$B$15:$D$23,3,FALSE)*(J19/'Ship &amp; EF Parameters'!$C20)^3)/((1-VLOOKUP($B109,'Ship &amp; EF Parameters'!$B$15:$E$23,4,FALSE))*(1-VLOOKUP($B109,'Ship &amp; EF Parameters'!$B$15:$G$23,6,FALSE))))</f>
        <v>0.32925358200786325</v>
      </c>
      <c r="F109" s="56">
        <f>IF(Q37="","",(VLOOKUP($B109,'Ship &amp; EF Parameters'!$B$15:$D$23,3,FALSE)*(K19/'Ship &amp; EF Parameters'!$C20)^3)/((1-VLOOKUP($B109,'Ship &amp; EF Parameters'!$B$15:$E$23,4,FALSE))*(1-VLOOKUP($B109,'Ship &amp; EF Parameters'!$B$15:$G$23,6,FALSE))))</f>
        <v>0.29591000902965114</v>
      </c>
      <c r="G109" s="56">
        <f>IF(R37="","",(VLOOKUP($B109,'Ship &amp; EF Parameters'!$B$15:$D$23,3,FALSE)*(L19/'Ship &amp; EF Parameters'!$C20)^3)/((1-VLOOKUP($B109,'Ship &amp; EF Parameters'!$B$15:$E$23,4,FALSE))*(1-VLOOKUP($B109,'Ship &amp; EF Parameters'!$B$15:$G$23,6,FALSE))))</f>
        <v>0.26489717021203807</v>
      </c>
      <c r="H109" s="56">
        <f>IF(S37="","",(VLOOKUP($B109,'Ship &amp; EF Parameters'!$B$15:$D$23,3,FALSE)*(M19/'Ship &amp; EF Parameters'!$C20)^3)/((1-VLOOKUP($B109,'Ship &amp; EF Parameters'!$B$15:$E$23,4,FALSE))*(1-VLOOKUP($B109,'Ship &amp; EF Parameters'!$B$15:$G$23,6,FALSE))))</f>
        <v>0.23613061866514723</v>
      </c>
      <c r="I109" s="56">
        <f>IF(T37="","",(VLOOKUP($B109,'Ship &amp; EF Parameters'!$B$15:$D$23,3,FALSE)*(N19/'Ship &amp; EF Parameters'!$C20)^3)/((1-VLOOKUP($B109,'Ship &amp; EF Parameters'!$B$15:$E$23,4,FALSE))*(1-VLOOKUP($B109,'Ship &amp; EF Parameters'!$B$15:$G$23,6,FALSE))))</f>
        <v>0.20952590749910188</v>
      </c>
      <c r="J109" s="56">
        <f>IF(U37="","",(VLOOKUP($B109,'Ship &amp; EF Parameters'!$B$15:$D$23,3,FALSE)*(O19/'Ship &amp; EF Parameters'!$C20)^3)/((1-VLOOKUP($B109,'Ship &amp; EF Parameters'!$B$15:$E$23,4,FALSE))*(1-VLOOKUP($B109,'Ship &amp; EF Parameters'!$B$15:$G$23,6,FALSE))))</f>
        <v>0.18499858982402528</v>
      </c>
      <c r="K109" s="56">
        <f>IF(V37="","",(VLOOKUP($B109,'Ship &amp; EF Parameters'!$B$15:$D$23,3,FALSE)*(P19/'Ship &amp; EF Parameters'!$C20)^3)/((1-VLOOKUP($B109,'Ship &amp; EF Parameters'!$B$15:$E$23,4,FALSE))*(1-VLOOKUP($B109,'Ship &amp; EF Parameters'!$B$15:$G$23,6,FALSE))))</f>
        <v>0.16246421875004055</v>
      </c>
      <c r="L109" s="56">
        <f>IF(W37="","",(VLOOKUP($B109,'Ship &amp; EF Parameters'!$B$15:$D$23,3,FALSE)*(Q19/'Ship &amp; EF Parameters'!$C20)^3)/((1-VLOOKUP($B109,'Ship &amp; EF Parameters'!$B$15:$E$23,4,FALSE))*(1-VLOOKUP($B109,'Ship &amp; EF Parameters'!$B$15:$G$23,6,FALSE))))</f>
        <v>0.14183834738727094</v>
      </c>
      <c r="M109" s="56">
        <f>IF(X37="","",(VLOOKUP($B109,'Ship &amp; EF Parameters'!$B$15:$D$23,3,FALSE)*(R19/'Ship &amp; EF Parameters'!$C20)^3)/((1-VLOOKUP($B109,'Ship &amp; EF Parameters'!$B$15:$E$23,4,FALSE))*(1-VLOOKUP($B109,'Ship &amp; EF Parameters'!$B$15:$G$23,6,FALSE))))</f>
        <v>0.12303652884583968</v>
      </c>
      <c r="N109" s="57">
        <f>IF(Y37="","",(VLOOKUP($B109,'Ship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O109" s="55">
        <f>IF(O37="","",(VLOOKUP($B109,'Ship &amp; EF Parameters'!$B$15:$D$23,3,FALSE)*(I19/'Ship &amp; EF Parameters'!$C20)^3)/((1-VLOOKUP($B109,'Ship &amp; EF Parameters'!$B$15:$E$23,4,FALSE))*(1-VLOOKUP($B109,'Ship &amp; EF Parameters'!$B$15:$G$23,6,FALSE))))</f>
        <v>0.36501233603655103</v>
      </c>
      <c r="P109" s="56">
        <f>IF(P37="","",(VLOOKUP($B109,'Ship &amp; EF Parameters'!$B$15:$D$23,3,FALSE)*(J19/'Ship &amp; EF Parameters'!$C20)^3)/((1-VLOOKUP($B109,'Ship &amp; EF Parameters'!$B$15:$E$23,4,FALSE))*(1-VLOOKUP($B109,'Ship &amp; EF Parameters'!$B$15:$G$23,6,FALSE))))</f>
        <v>0.32925358200786325</v>
      </c>
      <c r="Q109" s="56">
        <f>IF(Q37="","",(VLOOKUP($B109,'Ship &amp; EF Parameters'!$B$15:$D$23,3,FALSE)*(K19/'Ship &amp; EF Parameters'!$C20)^3)/((1-VLOOKUP($B109,'Ship &amp; EF Parameters'!$B$15:$E$23,4,FALSE))*(1-VLOOKUP($B109,'Ship &amp; EF Parameters'!$B$15:$G$23,6,FALSE))))</f>
        <v>0.29591000902965114</v>
      </c>
      <c r="R109" s="56">
        <f>IF(R37="","",(VLOOKUP($B109,'Ship &amp; EF Parameters'!$B$15:$D$23,3,FALSE)*(L19/'Ship &amp; EF Parameters'!$C20)^3)/((1-VLOOKUP($B109,'Ship &amp; EF Parameters'!$B$15:$E$23,4,FALSE))*(1-VLOOKUP($B109,'Ship &amp; EF Parameters'!$B$15:$G$23,6,FALSE))))</f>
        <v>0.26489717021203807</v>
      </c>
      <c r="S109" s="56">
        <f>IF(S37="","",(VLOOKUP($B109,'Ship &amp; EF Parameters'!$B$15:$D$23,3,FALSE)*(M19/'Ship &amp; EF Parameters'!$C20)^3)/((1-VLOOKUP($B109,'Ship &amp; EF Parameters'!$B$15:$E$23,4,FALSE))*(1-VLOOKUP($B109,'Ship &amp; EF Parameters'!$B$15:$G$23,6,FALSE))))</f>
        <v>0.23613061866514723</v>
      </c>
      <c r="T109" s="56">
        <f>IF(T37="","",(VLOOKUP($B109,'Ship &amp; EF Parameters'!$B$15:$D$23,3,FALSE)*(N19/'Ship &amp; EF Parameters'!$C20)^3)/((1-VLOOKUP($B109,'Ship &amp; EF Parameters'!$B$15:$E$23,4,FALSE))*(1-VLOOKUP($B109,'Ship &amp; EF Parameters'!$B$15:$G$23,6,FALSE))))</f>
        <v>0.20952590749910188</v>
      </c>
      <c r="U109" s="56">
        <f>IF(U37="","",(VLOOKUP($B109,'Ship &amp; EF Parameters'!$B$15:$D$23,3,FALSE)*(O19/'Ship &amp; EF Parameters'!$C20)^3)/((1-VLOOKUP($B109,'Ship &amp; EF Parameters'!$B$15:$E$23,4,FALSE))*(1-VLOOKUP($B109,'Ship &amp; EF Parameters'!$B$15:$G$23,6,FALSE))))</f>
        <v>0.18499858982402528</v>
      </c>
      <c r="V109" s="56">
        <f>IF(V37="","",(VLOOKUP($B109,'Ship &amp; EF Parameters'!$B$15:$D$23,3,FALSE)*(P19/'Ship &amp; EF Parameters'!$C20)^3)/((1-VLOOKUP($B109,'Ship &amp; EF Parameters'!$B$15:$E$23,4,FALSE))*(1-VLOOKUP($B109,'Ship &amp; EF Parameters'!$B$15:$G$23,6,FALSE))))</f>
        <v>0.16246421875004055</v>
      </c>
      <c r="W109" s="56">
        <f>IF(W37="","",(VLOOKUP($B109,'Ship &amp; EF Parameters'!$B$15:$D$23,3,FALSE)*(Q19/'Ship &amp; EF Parameters'!$C20)^3)/((1-VLOOKUP($B109,'Ship &amp; EF Parameters'!$B$15:$E$23,4,FALSE))*(1-VLOOKUP($B109,'Ship &amp; EF Parameters'!$B$15:$G$23,6,FALSE))))</f>
        <v>0.14183834738727094</v>
      </c>
      <c r="X109" s="56">
        <f>IF(X37="","",(VLOOKUP($B109,'Ship &amp; EF Parameters'!$B$15:$D$23,3,FALSE)*(R19/'Ship &amp; EF Parameters'!$C20)^3)/((1-VLOOKUP($B109,'Ship &amp; EF Parameters'!$B$15:$E$23,4,FALSE))*(1-VLOOKUP($B109,'Ship &amp; EF Parameters'!$B$15:$G$23,6,FALSE))))</f>
        <v>0.12303652884583968</v>
      </c>
      <c r="Y109" s="57">
        <f>IF(Y37="","",(VLOOKUP($B109,'Ship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Z109" s="55">
        <f>IF(Z37="","",(VLOOKUP($B109,'Ship &amp; EF Parameters'!$B$15:$D$23,3,FALSE)*(I19/'Ship &amp; EF Parameters'!$C20)^3)/((1-VLOOKUP($B109,'Ship &amp; EF Parameters'!$B$15:$E$23,4,FALSE))*(1-VLOOKUP($B109,'Ship &amp; EF Parameters'!$B$15:$G$23,6,FALSE))))</f>
        <v>0.36501233603655103</v>
      </c>
      <c r="AA109" s="56">
        <f>IF(AA37="","",(VLOOKUP($B109,'Ship &amp; EF Parameters'!$B$15:$D$23,3,FALSE)*(J19/'Ship &amp; EF Parameters'!$C20)^3)/((1-VLOOKUP($B109,'Ship &amp; EF Parameters'!$B$15:$E$23,4,FALSE))*(1-VLOOKUP($B109,'Ship &amp; EF Parameters'!$B$15:$G$23,6,FALSE))))</f>
        <v>0.32925358200786325</v>
      </c>
      <c r="AB109" s="56">
        <f>IF(AB37="","",(VLOOKUP($B109,'Ship &amp; EF Parameters'!$B$15:$D$23,3,FALSE)*(K19/'Ship &amp; EF Parameters'!$C20)^3)/((1-VLOOKUP($B109,'Ship &amp; EF Parameters'!$B$15:$E$23,4,FALSE))*(1-VLOOKUP($B109,'Ship &amp; EF Parameters'!$B$15:$G$23,6,FALSE))))</f>
        <v>0.29591000902965114</v>
      </c>
      <c r="AC109" s="56">
        <f>IF(AC37="","",(VLOOKUP($B109,'Ship &amp; EF Parameters'!$B$15:$D$23,3,FALSE)*(L19/'Ship &amp; EF Parameters'!$C20)^3)/((1-VLOOKUP($B109,'Ship &amp; EF Parameters'!$B$15:$E$23,4,FALSE))*(1-VLOOKUP($B109,'Ship &amp; EF Parameters'!$B$15:$G$23,6,FALSE))))</f>
        <v>0.26489717021203807</v>
      </c>
      <c r="AD109" s="56">
        <f>IF(AD37="","",(VLOOKUP($B109,'Ship &amp; EF Parameters'!$B$15:$D$23,3,FALSE)*(M19/'Ship &amp; EF Parameters'!$C20)^3)/((1-VLOOKUP($B109,'Ship &amp; EF Parameters'!$B$15:$E$23,4,FALSE))*(1-VLOOKUP($B109,'Ship &amp; EF Parameters'!$B$15:$G$23,6,FALSE))))</f>
        <v>0.23613061866514723</v>
      </c>
      <c r="AE109" s="56">
        <f>IF(AE37="","",(VLOOKUP($B109,'Ship &amp; EF Parameters'!$B$15:$D$23,3,FALSE)*(N19/'Ship &amp; EF Parameters'!$C20)^3)/((1-VLOOKUP($B109,'Ship &amp; EF Parameters'!$B$15:$E$23,4,FALSE))*(1-VLOOKUP($B109,'Ship &amp; EF Parameters'!$B$15:$G$23,6,FALSE))))</f>
        <v>0.20952590749910188</v>
      </c>
      <c r="AF109" s="56">
        <f>IF(AF37="","",(VLOOKUP($B109,'Ship &amp; EF Parameters'!$B$15:$D$23,3,FALSE)*(O19/'Ship &amp; EF Parameters'!$C20)^3)/((1-VLOOKUP($B109,'Ship &amp; EF Parameters'!$B$15:$E$23,4,FALSE))*(1-VLOOKUP($B109,'Ship &amp; EF Parameters'!$B$15:$G$23,6,FALSE))))</f>
        <v>0.18499858982402528</v>
      </c>
      <c r="AG109" s="56">
        <f>IF(AG37="","",(VLOOKUP($B109,'Ship &amp; EF Parameters'!$B$15:$D$23,3,FALSE)*(P19/'Ship &amp; EF Parameters'!$C20)^3)/((1-VLOOKUP($B109,'Ship &amp; EF Parameters'!$B$15:$E$23,4,FALSE))*(1-VLOOKUP($B109,'Ship &amp; EF Parameters'!$B$15:$G$23,6,FALSE))))</f>
        <v>0.16246421875004055</v>
      </c>
      <c r="AH109" s="56">
        <f>IF(AH37="","",(VLOOKUP($B109,'Ship &amp; EF Parameters'!$B$15:$D$23,3,FALSE)*(Q19/'Ship &amp; EF Parameters'!$C20)^3)/((1-VLOOKUP($B109,'Ship &amp; EF Parameters'!$B$15:$E$23,4,FALSE))*(1-VLOOKUP($B109,'Ship &amp; EF Parameters'!$B$15:$G$23,6,FALSE))))</f>
        <v>0.14183834738727094</v>
      </c>
      <c r="AI109" s="56">
        <f>IF(AI37="","",(VLOOKUP($B109,'Ship &amp; EF Parameters'!$B$15:$D$23,3,FALSE)*(R19/'Ship &amp; EF Parameters'!$C20)^3)/((1-VLOOKUP($B109,'Ship &amp; EF Parameters'!$B$15:$E$23,4,FALSE))*(1-VLOOKUP($B109,'Ship &amp; EF Parameters'!$B$15:$G$23,6,FALSE))))</f>
        <v>0.12303652884583968</v>
      </c>
      <c r="AJ109" s="57">
        <f>IF(AJ37="","",(VLOOKUP($B109,'Ship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AK109" s="55">
        <f>IF(AK37="","",(VLOOKUP($B109,'Ship &amp; EF Parameters'!$B$15:$D$23,3,FALSE)*(I19/'Ship &amp; EF Parameters'!$C20)^3)/((1-VLOOKUP($B109,'Ship &amp; EF Parameters'!$B$15:$E$23,4,FALSE))*(1-VLOOKUP($B109,'Ship &amp; EF Parameters'!$B$15:$G$23,6,FALSE))))</f>
        <v>0.36501233603655103</v>
      </c>
      <c r="AL109" s="56">
        <f>IF(AL37="","",(VLOOKUP($B109,'Ship &amp; EF Parameters'!$B$15:$D$23,3,FALSE)*(J19/'Ship &amp; EF Parameters'!$C20)^3)/((1-VLOOKUP($B109,'Ship &amp; EF Parameters'!$B$15:$E$23,4,FALSE))*(1-VLOOKUP($B109,'Ship &amp; EF Parameters'!$B$15:$G$23,6,FALSE))))</f>
        <v>0.32925358200786325</v>
      </c>
      <c r="AM109" s="56">
        <f>IF(AM37="","",(VLOOKUP($B109,'Ship &amp; EF Parameters'!$B$15:$D$23,3,FALSE)*(K19/'Ship &amp; EF Parameters'!$C20)^3)/((1-VLOOKUP($B109,'Ship &amp; EF Parameters'!$B$15:$E$23,4,FALSE))*(1-VLOOKUP($B109,'Ship &amp; EF Parameters'!$B$15:$G$23,6,FALSE))))</f>
        <v>0.29591000902965114</v>
      </c>
      <c r="AN109" s="56">
        <f>IF(AN37="","",(VLOOKUP($B109,'Ship &amp; EF Parameters'!$B$15:$D$23,3,FALSE)*(L19/'Ship &amp; EF Parameters'!$C20)^3)/((1-VLOOKUP($B109,'Ship &amp; EF Parameters'!$B$15:$E$23,4,FALSE))*(1-VLOOKUP($B109,'Ship &amp; EF Parameters'!$B$15:$G$23,6,FALSE))))</f>
        <v>0.26489717021203807</v>
      </c>
      <c r="AO109" s="56">
        <f>IF(AO37="","",(VLOOKUP($B109,'Ship &amp; EF Parameters'!$B$15:$D$23,3,FALSE)*(M19/'Ship &amp; EF Parameters'!$C20)^3)/((1-VLOOKUP($B109,'Ship &amp; EF Parameters'!$B$15:$E$23,4,FALSE))*(1-VLOOKUP($B109,'Ship &amp; EF Parameters'!$B$15:$G$23,6,FALSE))))</f>
        <v>0.23613061866514723</v>
      </c>
      <c r="AP109" s="56">
        <f>IF(AP37="","",(VLOOKUP($B109,'Ship &amp; EF Parameters'!$B$15:$D$23,3,FALSE)*(N19/'Ship &amp; EF Parameters'!$C20)^3)/((1-VLOOKUP($B109,'Ship &amp; EF Parameters'!$B$15:$E$23,4,FALSE))*(1-VLOOKUP($B109,'Ship &amp; EF Parameters'!$B$15:$G$23,6,FALSE))))</f>
        <v>0.20952590749910188</v>
      </c>
      <c r="AQ109" s="56">
        <f>IF(AQ37="","",(VLOOKUP($B109,'Ship &amp; EF Parameters'!$B$15:$D$23,3,FALSE)*(O19/'Ship &amp; EF Parameters'!$C20)^3)/((1-VLOOKUP($B109,'Ship &amp; EF Parameters'!$B$15:$E$23,4,FALSE))*(1-VLOOKUP($B109,'Ship &amp; EF Parameters'!$B$15:$G$23,6,FALSE))))</f>
        <v>0.18499858982402528</v>
      </c>
      <c r="AR109" s="56">
        <f>IF(AR37="","",(VLOOKUP($B109,'Ship &amp; EF Parameters'!$B$15:$D$23,3,FALSE)*(P19/'Ship &amp; EF Parameters'!$C20)^3)/((1-VLOOKUP($B109,'Ship &amp; EF Parameters'!$B$15:$E$23,4,FALSE))*(1-VLOOKUP($B109,'Ship &amp; EF Parameters'!$B$15:$G$23,6,FALSE))))</f>
        <v>0.16246421875004055</v>
      </c>
      <c r="AS109" s="56">
        <f>IF(AS37="","",(VLOOKUP($B109,'Ship &amp; EF Parameters'!$B$15:$D$23,3,FALSE)*(Q19/'Ship &amp; EF Parameters'!$C20)^3)/((1-VLOOKUP($B109,'Ship &amp; EF Parameters'!$B$15:$E$23,4,FALSE))*(1-VLOOKUP($B109,'Ship &amp; EF Parameters'!$B$15:$G$23,6,FALSE))))</f>
        <v>0.14183834738727094</v>
      </c>
      <c r="AT109" s="56">
        <f>IF(AT37="","",(VLOOKUP($B109,'Ship &amp; EF Parameters'!$B$15:$D$23,3,FALSE)*(R19/'Ship &amp; EF Parameters'!$C20)^3)/((1-VLOOKUP($B109,'Ship &amp; EF Parameters'!$B$15:$E$23,4,FALSE))*(1-VLOOKUP($B109,'Ship &amp; EF Parameters'!$B$15:$G$23,6,FALSE))))</f>
        <v>0.12303652884583968</v>
      </c>
      <c r="AU109" s="57">
        <f>IF(AU37="","",(VLOOKUP($B109,'Ship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AV109" s="55">
        <f>IF(AV37="","",(VLOOKUP($B109,'Ship &amp; EF Parameters'!$B$15:$D$23,3,FALSE)*(I19/'Ship &amp; EF Parameters'!$C20)^3)/((1-VLOOKUP($B109,'Ship &amp; EF Parameters'!$B$15:$E$23,4,FALSE))*(1-VLOOKUP($B109,'Ship &amp; EF Parameters'!$B$15:$G$23,6,FALSE))))</f>
        <v>0.36501233603655103</v>
      </c>
      <c r="AW109" s="56">
        <f>IF(AW37="","",(VLOOKUP($B109,'Ship &amp; EF Parameters'!$B$15:$D$23,3,FALSE)*(J19/'Ship &amp; EF Parameters'!$C20)^3)/((1-VLOOKUP($B109,'Ship &amp; EF Parameters'!$B$15:$E$23,4,FALSE))*(1-VLOOKUP($B109,'Ship &amp; EF Parameters'!$B$15:$G$23,6,FALSE))))</f>
        <v>0.32925358200786325</v>
      </c>
      <c r="AX109" s="56">
        <f>IF(AX37="","",(VLOOKUP($B109,'Ship &amp; EF Parameters'!$B$15:$D$23,3,FALSE)*(K19/'Ship &amp; EF Parameters'!$C20)^3)/((1-VLOOKUP($B109,'Ship &amp; EF Parameters'!$B$15:$E$23,4,FALSE))*(1-VLOOKUP($B109,'Ship &amp; EF Parameters'!$B$15:$G$23,6,FALSE))))</f>
        <v>0.29591000902965114</v>
      </c>
      <c r="AY109" s="56">
        <f>IF(AY37="","",(VLOOKUP($B109,'Ship &amp; EF Parameters'!$B$15:$D$23,3,FALSE)*(L19/'Ship &amp; EF Parameters'!$C20)^3)/((1-VLOOKUP($B109,'Ship &amp; EF Parameters'!$B$15:$E$23,4,FALSE))*(1-VLOOKUP($B109,'Ship &amp; EF Parameters'!$B$15:$G$23,6,FALSE))))</f>
        <v>0.26489717021203807</v>
      </c>
      <c r="AZ109" s="56">
        <f>IF(AZ37="","",(VLOOKUP($B109,'Ship &amp; EF Parameters'!$B$15:$D$23,3,FALSE)*(M19/'Ship &amp; EF Parameters'!$C20)^3)/((1-VLOOKUP($B109,'Ship &amp; EF Parameters'!$B$15:$E$23,4,FALSE))*(1-VLOOKUP($B109,'Ship &amp; EF Parameters'!$B$15:$G$23,6,FALSE))))</f>
        <v>0.23613061866514723</v>
      </c>
      <c r="BA109" s="56">
        <f>IF(BA37="","",(VLOOKUP($B109,'Ship &amp; EF Parameters'!$B$15:$D$23,3,FALSE)*(N19/'Ship &amp; EF Parameters'!$C20)^3)/((1-VLOOKUP($B109,'Ship &amp; EF Parameters'!$B$15:$E$23,4,FALSE))*(1-VLOOKUP($B109,'Ship &amp; EF Parameters'!$B$15:$G$23,6,FALSE))))</f>
        <v>0.20952590749910188</v>
      </c>
      <c r="BB109" s="56">
        <f>IF(BB37="","",(VLOOKUP($B109,'Ship &amp; EF Parameters'!$B$15:$D$23,3,FALSE)*(O19/'Ship &amp; EF Parameters'!$C20)^3)/((1-VLOOKUP($B109,'Ship &amp; EF Parameters'!$B$15:$E$23,4,FALSE))*(1-VLOOKUP($B109,'Ship &amp; EF Parameters'!$B$15:$G$23,6,FALSE))))</f>
        <v>0.18499858982402528</v>
      </c>
      <c r="BC109" s="56">
        <f>IF(BC37="","",(VLOOKUP($B109,'Ship &amp; EF Parameters'!$B$15:$D$23,3,FALSE)*(P19/'Ship &amp; EF Parameters'!$C20)^3)/((1-VLOOKUP($B109,'Ship &amp; EF Parameters'!$B$15:$E$23,4,FALSE))*(1-VLOOKUP($B109,'Ship &amp; EF Parameters'!$B$15:$G$23,6,FALSE))))</f>
        <v>0.16246421875004055</v>
      </c>
      <c r="BD109" s="56">
        <f>IF(BD37="","",(VLOOKUP($B109,'Ship &amp; EF Parameters'!$B$15:$D$23,3,FALSE)*(Q19/'Ship &amp; EF Parameters'!$C20)^3)/((1-VLOOKUP($B109,'Ship &amp; EF Parameters'!$B$15:$E$23,4,FALSE))*(1-VLOOKUP($B109,'Ship &amp; EF Parameters'!$B$15:$G$23,6,FALSE))))</f>
        <v>0.14183834738727094</v>
      </c>
      <c r="BE109" s="56">
        <f>IF(BE37="","",(VLOOKUP($B109,'Ship &amp; EF Parameters'!$B$15:$D$23,3,FALSE)*(R19/'Ship &amp; EF Parameters'!$C20)^3)/((1-VLOOKUP($B109,'Ship &amp; EF Parameters'!$B$15:$E$23,4,FALSE))*(1-VLOOKUP($B109,'Ship &amp; EF Parameters'!$B$15:$G$23,6,FALSE))))</f>
        <v>0.12303652884583968</v>
      </c>
      <c r="BF109" s="57">
        <f>IF(BF37="","",(VLOOKUP($B109,'Ship &amp; EF Parameters'!$B$15:$D$23,3,FALSE)*(S19/'Ship &amp; EF Parameters'!$C20)^3)/((1-VLOOKUP($B109,'Ship &amp; EF Parameters'!$B$15:$E$23,4,FALSE))*(1-VLOOKUP($B109,'Ship &amp; EF Parameters'!$B$15:$G$23,6,FALSE))))</f>
        <v>0.11259585316903459</v>
      </c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</row>
    <row r="110" spans="1:77" s="40" customFormat="1">
      <c r="A110" s="58" t="str">
        <f>A$20</f>
        <v>Bulk</v>
      </c>
      <c r="B110" s="59" t="str">
        <f t="shared" si="195"/>
        <v>Handymax</v>
      </c>
      <c r="C110" s="59"/>
      <c r="D110" s="60">
        <f>IF(O38="","",(VLOOKUP($B110,'Ship &amp; EF Parameters'!$B$15:$D$23,3,FALSE)*(I20/'Ship &amp; EF Parameters'!$C21)^3)/((1-VLOOKUP($B110,'Ship &amp; EF Parameters'!$B$15:$E$23,4,FALSE))*(1-VLOOKUP($B110,'Ship &amp; EF Parameters'!$B$15:$G$23,6,FALSE))))</f>
        <v>0.75293800390331256</v>
      </c>
      <c r="E110" s="61">
        <f>IF(P38="","",(VLOOKUP($B110,'Ship &amp; EF Parameters'!$B$15:$D$23,3,FALSE)*(J20/'Ship &amp; EF Parameters'!$C21)^3)/((1-VLOOKUP($B110,'Ship &amp; EF Parameters'!$B$15:$E$23,4,FALSE))*(1-VLOOKUP($B110,'Ship &amp; EF Parameters'!$B$15:$G$23,6,FALSE))))</f>
        <v>0.71900445379608979</v>
      </c>
      <c r="F110" s="61">
        <f>IF(Q38="","",(VLOOKUP($B110,'Ship &amp; EF Parameters'!$B$15:$D$23,3,FALSE)*(K20/'Ship &amp; EF Parameters'!$C21)^3)/((1-VLOOKUP($B110,'Ship &amp; EF Parameters'!$B$15:$E$23,4,FALSE))*(1-VLOOKUP($B110,'Ship &amp; EF Parameters'!$B$15:$G$23,6,FALSE))))</f>
        <v>0.68610608300325748</v>
      </c>
      <c r="G110" s="61">
        <f>IF(R38="","",(VLOOKUP($B110,'Ship &amp; EF Parameters'!$B$15:$D$23,3,FALSE)*(L20/'Ship &amp; EF Parameters'!$C21)^3)/((1-VLOOKUP($B110,'Ship &amp; EF Parameters'!$B$15:$E$23,4,FALSE))*(1-VLOOKUP($B110,'Ship &amp; EF Parameters'!$B$15:$G$23,6,FALSE))))</f>
        <v>0.65422685604490249</v>
      </c>
      <c r="H110" s="61">
        <f>IF(S38="","",(VLOOKUP($B110,'Ship &amp; EF Parameters'!$B$15:$D$23,3,FALSE)*(M20/'Ship &amp; EF Parameters'!$C21)^3)/((1-VLOOKUP($B110,'Ship &amp; EF Parameters'!$B$15:$E$23,4,FALSE))*(1-VLOOKUP($B110,'Ship &amp; EF Parameters'!$B$15:$G$23,6,FALSE))))</f>
        <v>0.62335073744111136</v>
      </c>
      <c r="I110" s="61">
        <f>IF(T38="","",(VLOOKUP($B110,'Ship &amp; EF Parameters'!$B$15:$D$23,3,FALSE)*(N20/'Ship &amp; EF Parameters'!$C21)^3)/((1-VLOOKUP($B110,'Ship &amp; EF Parameters'!$B$15:$E$23,4,FALSE))*(1-VLOOKUP($B110,'Ship &amp; EF Parameters'!$B$15:$G$23,6,FALSE))))</f>
        <v>0.59346169171197127</v>
      </c>
      <c r="J110" s="61">
        <f>IF(U38="","",(VLOOKUP($B110,'Ship &amp; EF Parameters'!$B$15:$D$23,3,FALSE)*(O20/'Ship &amp; EF Parameters'!$C21)^3)/((1-VLOOKUP($B110,'Ship &amp; EF Parameters'!$B$15:$E$23,4,FALSE))*(1-VLOOKUP($B110,'Ship &amp; EF Parameters'!$B$15:$G$23,6,FALSE))))</f>
        <v>0.56454368337756888</v>
      </c>
      <c r="K110" s="61">
        <f>IF(V38="","",(VLOOKUP($B110,'Ship &amp; EF Parameters'!$B$15:$D$23,3,FALSE)*(P20/'Ship &amp; EF Parameters'!$C21)^3)/((1-VLOOKUP($B110,'Ship &amp; EF Parameters'!$B$15:$E$23,4,FALSE))*(1-VLOOKUP($B110,'Ship &amp; EF Parameters'!$B$15:$G$23,6,FALSE))))</f>
        <v>0.53658067695799139</v>
      </c>
      <c r="L110" s="61">
        <f>IF(W38="","",(VLOOKUP($B110,'Ship &amp; EF Parameters'!$B$15:$D$23,3,FALSE)*(Q20/'Ship &amp; EF Parameters'!$C21)^3)/((1-VLOOKUP($B110,'Ship &amp; EF Parameters'!$B$15:$E$23,4,FALSE))*(1-VLOOKUP($B110,'Ship &amp; EF Parameters'!$B$15:$G$23,6,FALSE))))</f>
        <v>0.50955663697332554</v>
      </c>
      <c r="M110" s="61">
        <f>IF(X38="","",(VLOOKUP($B110,'Ship &amp; EF Parameters'!$B$15:$D$23,3,FALSE)*(R20/'Ship &amp; EF Parameters'!$C21)^3)/((1-VLOOKUP($B110,'Ship &amp; EF Parameters'!$B$15:$E$23,4,FALSE))*(1-VLOOKUP($B110,'Ship &amp; EF Parameters'!$B$15:$G$23,6,FALSE))))</f>
        <v>0.48345552794365826</v>
      </c>
      <c r="N110" s="62">
        <f>IF(Y38="","",(VLOOKUP($B110,'Ship &amp; EF Parameters'!$B$15:$D$23,3,FALSE)*(S20/'Ship &amp; EF Parameters'!$C21)^3)/((1-VLOOKUP($B110,'Ship &amp; EF Parameters'!$B$15:$E$23,4,FALSE))*(1-VLOOKUP($B110,'Ship &amp; EF Parameters'!$B$15:$G$23,6,FALSE))))</f>
        <v>0.45826131438907663</v>
      </c>
      <c r="O110" s="60">
        <f>IF(O38="","",(VLOOKUP($B110,'Ship &amp; EF Parameters'!$B$15:$D$23,3,FALSE)*(I20/'Ship &amp; EF Parameters'!$C21)^3)/((1-VLOOKUP($B110,'Ship &amp; EF Parameters'!$B$15:$E$23,4,FALSE))*(1-VLOOKUP($B110,'Ship &amp; EF Parameters'!$B$15:$G$23,6,FALSE))))</f>
        <v>0.75293800390331256</v>
      </c>
      <c r="P110" s="61">
        <f>IF(P38="","",(VLOOKUP($B110,'Ship &amp; EF Parameters'!$B$15:$D$23,3,FALSE)*(J20/'Ship &amp; EF Parameters'!$C21)^3)/((1-VLOOKUP($B110,'Ship &amp; EF Parameters'!$B$15:$E$23,4,FALSE))*(1-VLOOKUP($B110,'Ship &amp; EF Parameters'!$B$15:$G$23,6,FALSE))))</f>
        <v>0.71900445379608979</v>
      </c>
      <c r="Q110" s="61">
        <f>IF(Q38="","",(VLOOKUP($B110,'Ship &amp; EF Parameters'!$B$15:$D$23,3,FALSE)*(K20/'Ship &amp; EF Parameters'!$C21)^3)/((1-VLOOKUP($B110,'Ship &amp; EF Parameters'!$B$15:$E$23,4,FALSE))*(1-VLOOKUP($B110,'Ship &amp; EF Parameters'!$B$15:$G$23,6,FALSE))))</f>
        <v>0.68610608300325748</v>
      </c>
      <c r="R110" s="61">
        <f>IF(R38="","",(VLOOKUP($B110,'Ship &amp; EF Parameters'!$B$15:$D$23,3,FALSE)*(L20/'Ship &amp; EF Parameters'!$C21)^3)/((1-VLOOKUP($B110,'Ship &amp; EF Parameters'!$B$15:$E$23,4,FALSE))*(1-VLOOKUP($B110,'Ship &amp; EF Parameters'!$B$15:$G$23,6,FALSE))))</f>
        <v>0.65422685604490249</v>
      </c>
      <c r="S110" s="61">
        <f>IF(S38="","",(VLOOKUP($B110,'Ship &amp; EF Parameters'!$B$15:$D$23,3,FALSE)*(M20/'Ship &amp; EF Parameters'!$C21)^3)/((1-VLOOKUP($B110,'Ship &amp; EF Parameters'!$B$15:$E$23,4,FALSE))*(1-VLOOKUP($B110,'Ship &amp; EF Parameters'!$B$15:$G$23,6,FALSE))))</f>
        <v>0.62335073744111136</v>
      </c>
      <c r="T110" s="61">
        <f>IF(T38="","",(VLOOKUP($B110,'Ship &amp; EF Parameters'!$B$15:$D$23,3,FALSE)*(N20/'Ship &amp; EF Parameters'!$C21)^3)/((1-VLOOKUP($B110,'Ship &amp; EF Parameters'!$B$15:$E$23,4,FALSE))*(1-VLOOKUP($B110,'Ship &amp; EF Parameters'!$B$15:$G$23,6,FALSE))))</f>
        <v>0.59346169171197127</v>
      </c>
      <c r="U110" s="61">
        <f>IF(U38="","",(VLOOKUP($B110,'Ship &amp; EF Parameters'!$B$15:$D$23,3,FALSE)*(O20/'Ship &amp; EF Parameters'!$C21)^3)/((1-VLOOKUP($B110,'Ship &amp; EF Parameters'!$B$15:$E$23,4,FALSE))*(1-VLOOKUP($B110,'Ship &amp; EF Parameters'!$B$15:$G$23,6,FALSE))))</f>
        <v>0.56454368337756888</v>
      </c>
      <c r="V110" s="61">
        <f>IF(V38="","",(VLOOKUP($B110,'Ship &amp; EF Parameters'!$B$15:$D$23,3,FALSE)*(P20/'Ship &amp; EF Parameters'!$C21)^3)/((1-VLOOKUP($B110,'Ship &amp; EF Parameters'!$B$15:$E$23,4,FALSE))*(1-VLOOKUP($B110,'Ship &amp; EF Parameters'!$B$15:$G$23,6,FALSE))))</f>
        <v>0.53658067695799139</v>
      </c>
      <c r="W110" s="61">
        <f>IF(W38="","",(VLOOKUP($B110,'Ship &amp; EF Parameters'!$B$15:$D$23,3,FALSE)*(Q20/'Ship &amp; EF Parameters'!$C21)^3)/((1-VLOOKUP($B110,'Ship &amp; EF Parameters'!$B$15:$E$23,4,FALSE))*(1-VLOOKUP($B110,'Ship &amp; EF Parameters'!$B$15:$G$23,6,FALSE))))</f>
        <v>0.50955663697332554</v>
      </c>
      <c r="X110" s="61">
        <f>IF(X38="","",(VLOOKUP($B110,'Ship &amp; EF Parameters'!$B$15:$D$23,3,FALSE)*(R20/'Ship &amp; EF Parameters'!$C21)^3)/((1-VLOOKUP($B110,'Ship &amp; EF Parameters'!$B$15:$E$23,4,FALSE))*(1-VLOOKUP($B110,'Ship &amp; EF Parameters'!$B$15:$G$23,6,FALSE))))</f>
        <v>0.48345552794365826</v>
      </c>
      <c r="Y110" s="62">
        <f>IF(Y38="","",(VLOOKUP($B110,'Ship &amp; EF Parameters'!$B$15:$D$23,3,FALSE)*(S20/'Ship &amp; EF Parameters'!$C21)^3)/((1-VLOOKUP($B110,'Ship &amp; EF Parameters'!$B$15:$E$23,4,FALSE))*(1-VLOOKUP($B110,'Ship &amp; EF Parameters'!$B$15:$G$23,6,FALSE))))</f>
        <v>0.45826131438907663</v>
      </c>
      <c r="Z110" s="60">
        <f>IF(Z38="","",(VLOOKUP($B110,'Ship &amp; EF Parameters'!$B$15:$D$23,3,FALSE)*(I20/'Ship &amp; EF Parameters'!$C21)^3)/((1-VLOOKUP($B110,'Ship &amp; EF Parameters'!$B$15:$E$23,4,FALSE))*(1-VLOOKUP($B110,'Ship &amp; EF Parameters'!$B$15:$G$23,6,FALSE))))</f>
        <v>0.75293800390331256</v>
      </c>
      <c r="AA110" s="61">
        <f>IF(AA38="","",(VLOOKUP($B110,'Ship &amp; EF Parameters'!$B$15:$D$23,3,FALSE)*(J20/'Ship &amp; EF Parameters'!$C21)^3)/((1-VLOOKUP($B110,'Ship &amp; EF Parameters'!$B$15:$E$23,4,FALSE))*(1-VLOOKUP($B110,'Ship &amp; EF Parameters'!$B$15:$G$23,6,FALSE))))</f>
        <v>0.71900445379608979</v>
      </c>
      <c r="AB110" s="61">
        <f>IF(AB38="","",(VLOOKUP($B110,'Ship &amp; EF Parameters'!$B$15:$D$23,3,FALSE)*(K20/'Ship &amp; EF Parameters'!$C21)^3)/((1-VLOOKUP($B110,'Ship &amp; EF Parameters'!$B$15:$E$23,4,FALSE))*(1-VLOOKUP($B110,'Ship &amp; EF Parameters'!$B$15:$G$23,6,FALSE))))</f>
        <v>0.68610608300325748</v>
      </c>
      <c r="AC110" s="61">
        <f>IF(AC38="","",(VLOOKUP($B110,'Ship &amp; EF Parameters'!$B$15:$D$23,3,FALSE)*(L20/'Ship &amp; EF Parameters'!$C21)^3)/((1-VLOOKUP($B110,'Ship &amp; EF Parameters'!$B$15:$E$23,4,FALSE))*(1-VLOOKUP($B110,'Ship &amp; EF Parameters'!$B$15:$G$23,6,FALSE))))</f>
        <v>0.65422685604490249</v>
      </c>
      <c r="AD110" s="61">
        <f>IF(AD38="","",(VLOOKUP($B110,'Ship &amp; EF Parameters'!$B$15:$D$23,3,FALSE)*(M20/'Ship &amp; EF Parameters'!$C21)^3)/((1-VLOOKUP($B110,'Ship &amp; EF Parameters'!$B$15:$E$23,4,FALSE))*(1-VLOOKUP($B110,'Ship &amp; EF Parameters'!$B$15:$G$23,6,FALSE))))</f>
        <v>0.62335073744111136</v>
      </c>
      <c r="AE110" s="61">
        <f>IF(AE38="","",(VLOOKUP($B110,'Ship &amp; EF Parameters'!$B$15:$D$23,3,FALSE)*(N20/'Ship &amp; EF Parameters'!$C21)^3)/((1-VLOOKUP($B110,'Ship &amp; EF Parameters'!$B$15:$E$23,4,FALSE))*(1-VLOOKUP($B110,'Ship &amp; EF Parameters'!$B$15:$G$23,6,FALSE))))</f>
        <v>0.59346169171197127</v>
      </c>
      <c r="AF110" s="61">
        <f>IF(AF38="","",(VLOOKUP($B110,'Ship &amp; EF Parameters'!$B$15:$D$23,3,FALSE)*(O20/'Ship &amp; EF Parameters'!$C21)^3)/((1-VLOOKUP($B110,'Ship &amp; EF Parameters'!$B$15:$E$23,4,FALSE))*(1-VLOOKUP($B110,'Ship &amp; EF Parameters'!$B$15:$G$23,6,FALSE))))</f>
        <v>0.56454368337756888</v>
      </c>
      <c r="AG110" s="61">
        <f>IF(AG38="","",(VLOOKUP($B110,'Ship &amp; EF Parameters'!$B$15:$D$23,3,FALSE)*(P20/'Ship &amp; EF Parameters'!$C21)^3)/((1-VLOOKUP($B110,'Ship &amp; EF Parameters'!$B$15:$E$23,4,FALSE))*(1-VLOOKUP($B110,'Ship &amp; EF Parameters'!$B$15:$G$23,6,FALSE))))</f>
        <v>0.53658067695799139</v>
      </c>
      <c r="AH110" s="61">
        <f>IF(AH38="","",(VLOOKUP($B110,'Ship &amp; EF Parameters'!$B$15:$D$23,3,FALSE)*(Q20/'Ship &amp; EF Parameters'!$C21)^3)/((1-VLOOKUP($B110,'Ship &amp; EF Parameters'!$B$15:$E$23,4,FALSE))*(1-VLOOKUP($B110,'Ship &amp; EF Parameters'!$B$15:$G$23,6,FALSE))))</f>
        <v>0.50955663697332554</v>
      </c>
      <c r="AI110" s="61">
        <f>IF(AI38="","",(VLOOKUP($B110,'Ship &amp; EF Parameters'!$B$15:$D$23,3,FALSE)*(R20/'Ship &amp; EF Parameters'!$C21)^3)/((1-VLOOKUP($B110,'Ship &amp; EF Parameters'!$B$15:$E$23,4,FALSE))*(1-VLOOKUP($B110,'Ship &amp; EF Parameters'!$B$15:$G$23,6,FALSE))))</f>
        <v>0.48345552794365826</v>
      </c>
      <c r="AJ110" s="62">
        <f>IF(AJ38="","",(VLOOKUP($B110,'Ship &amp; EF Parameters'!$B$15:$D$23,3,FALSE)*(S20/'Ship &amp; EF Parameters'!$C21)^3)/((1-VLOOKUP($B110,'Ship &amp; EF Parameters'!$B$15:$E$23,4,FALSE))*(1-VLOOKUP($B110,'Ship &amp; EF Parameters'!$B$15:$G$23,6,FALSE))))</f>
        <v>0.45826131438907663</v>
      </c>
      <c r="AK110" s="60">
        <f>IF(AK38="","",(VLOOKUP($B110,'Ship &amp; EF Parameters'!$B$15:$D$23,3,FALSE)*(I20/'Ship &amp; EF Parameters'!$C21)^3)/((1-VLOOKUP($B110,'Ship &amp; EF Parameters'!$B$15:$E$23,4,FALSE))*(1-VLOOKUP($B110,'Ship &amp; EF Parameters'!$B$15:$G$23,6,FALSE))))</f>
        <v>0.75293800390331256</v>
      </c>
      <c r="AL110" s="61">
        <f>IF(AL38="","",(VLOOKUP($B110,'Ship &amp; EF Parameters'!$B$15:$D$23,3,FALSE)*(J20/'Ship &amp; EF Parameters'!$C21)^3)/((1-VLOOKUP($B110,'Ship &amp; EF Parameters'!$B$15:$E$23,4,FALSE))*(1-VLOOKUP($B110,'Ship &amp; EF Parameters'!$B$15:$G$23,6,FALSE))))</f>
        <v>0.71900445379608979</v>
      </c>
      <c r="AM110" s="61">
        <f>IF(AM38="","",(VLOOKUP($B110,'Ship &amp; EF Parameters'!$B$15:$D$23,3,FALSE)*(K20/'Ship &amp; EF Parameters'!$C21)^3)/((1-VLOOKUP($B110,'Ship &amp; EF Parameters'!$B$15:$E$23,4,FALSE))*(1-VLOOKUP($B110,'Ship &amp; EF Parameters'!$B$15:$G$23,6,FALSE))))</f>
        <v>0.68610608300325748</v>
      </c>
      <c r="AN110" s="61">
        <f>IF(AN38="","",(VLOOKUP($B110,'Ship &amp; EF Parameters'!$B$15:$D$23,3,FALSE)*(L20/'Ship &amp; EF Parameters'!$C21)^3)/((1-VLOOKUP($B110,'Ship &amp; EF Parameters'!$B$15:$E$23,4,FALSE))*(1-VLOOKUP($B110,'Ship &amp; EF Parameters'!$B$15:$G$23,6,FALSE))))</f>
        <v>0.65422685604490249</v>
      </c>
      <c r="AO110" s="61">
        <f>IF(AO38="","",(VLOOKUP($B110,'Ship &amp; EF Parameters'!$B$15:$D$23,3,FALSE)*(M20/'Ship &amp; EF Parameters'!$C21)^3)/((1-VLOOKUP($B110,'Ship &amp; EF Parameters'!$B$15:$E$23,4,FALSE))*(1-VLOOKUP($B110,'Ship &amp; EF Parameters'!$B$15:$G$23,6,FALSE))))</f>
        <v>0.62335073744111136</v>
      </c>
      <c r="AP110" s="61">
        <f>IF(AP38="","",(VLOOKUP($B110,'Ship &amp; EF Parameters'!$B$15:$D$23,3,FALSE)*(N20/'Ship &amp; EF Parameters'!$C21)^3)/((1-VLOOKUP($B110,'Ship &amp; EF Parameters'!$B$15:$E$23,4,FALSE))*(1-VLOOKUP($B110,'Ship &amp; EF Parameters'!$B$15:$G$23,6,FALSE))))</f>
        <v>0.59346169171197127</v>
      </c>
      <c r="AQ110" s="61">
        <f>IF(AQ38="","",(VLOOKUP($B110,'Ship &amp; EF Parameters'!$B$15:$D$23,3,FALSE)*(O20/'Ship &amp; EF Parameters'!$C21)^3)/((1-VLOOKUP($B110,'Ship &amp; EF Parameters'!$B$15:$E$23,4,FALSE))*(1-VLOOKUP($B110,'Ship &amp; EF Parameters'!$B$15:$G$23,6,FALSE))))</f>
        <v>0.56454368337756888</v>
      </c>
      <c r="AR110" s="61">
        <f>IF(AR38="","",(VLOOKUP($B110,'Ship &amp; EF Parameters'!$B$15:$D$23,3,FALSE)*(P20/'Ship &amp; EF Parameters'!$C21)^3)/((1-VLOOKUP($B110,'Ship &amp; EF Parameters'!$B$15:$E$23,4,FALSE))*(1-VLOOKUP($B110,'Ship &amp; EF Parameters'!$B$15:$G$23,6,FALSE))))</f>
        <v>0.53658067695799139</v>
      </c>
      <c r="AS110" s="61">
        <f>IF(AS38="","",(VLOOKUP($B110,'Ship &amp; EF Parameters'!$B$15:$D$23,3,FALSE)*(Q20/'Ship &amp; EF Parameters'!$C21)^3)/((1-VLOOKUP($B110,'Ship &amp; EF Parameters'!$B$15:$E$23,4,FALSE))*(1-VLOOKUP($B110,'Ship &amp; EF Parameters'!$B$15:$G$23,6,FALSE))))</f>
        <v>0.50955663697332554</v>
      </c>
      <c r="AT110" s="61">
        <f>IF(AT38="","",(VLOOKUP($B110,'Ship &amp; EF Parameters'!$B$15:$D$23,3,FALSE)*(R20/'Ship &amp; EF Parameters'!$C21)^3)/((1-VLOOKUP($B110,'Ship &amp; EF Parameters'!$B$15:$E$23,4,FALSE))*(1-VLOOKUP($B110,'Ship &amp; EF Parameters'!$B$15:$G$23,6,FALSE))))</f>
        <v>0.48345552794365826</v>
      </c>
      <c r="AU110" s="62">
        <f>IF(AU38="","",(VLOOKUP($B110,'Ship &amp; EF Parameters'!$B$15:$D$23,3,FALSE)*(S20/'Ship &amp; EF Parameters'!$C21)^3)/((1-VLOOKUP($B110,'Ship &amp; EF Parameters'!$B$15:$E$23,4,FALSE))*(1-VLOOKUP($B110,'Ship &amp; EF Parameters'!$B$15:$G$23,6,FALSE))))</f>
        <v>0.45826131438907663</v>
      </c>
      <c r="AV110" s="60">
        <f>IF(AV38="","",(VLOOKUP($B110,'Ship &amp; EF Parameters'!$B$15:$D$23,3,FALSE)*(I20/'Ship &amp; EF Parameters'!$C21)^3)/((1-VLOOKUP($B110,'Ship &amp; EF Parameters'!$B$15:$E$23,4,FALSE))*(1-VLOOKUP($B110,'Ship &amp; EF Parameters'!$B$15:$G$23,6,FALSE))))</f>
        <v>0.75293800390331256</v>
      </c>
      <c r="AW110" s="61">
        <f>IF(AW38="","",(VLOOKUP($B110,'Ship &amp; EF Parameters'!$B$15:$D$23,3,FALSE)*(J20/'Ship &amp; EF Parameters'!$C21)^3)/((1-VLOOKUP($B110,'Ship &amp; EF Parameters'!$B$15:$E$23,4,FALSE))*(1-VLOOKUP($B110,'Ship &amp; EF Parameters'!$B$15:$G$23,6,FALSE))))</f>
        <v>0.71900445379608979</v>
      </c>
      <c r="AX110" s="61">
        <f>IF(AX38="","",(VLOOKUP($B110,'Ship &amp; EF Parameters'!$B$15:$D$23,3,FALSE)*(K20/'Ship &amp; EF Parameters'!$C21)^3)/((1-VLOOKUP($B110,'Ship &amp; EF Parameters'!$B$15:$E$23,4,FALSE))*(1-VLOOKUP($B110,'Ship &amp; EF Parameters'!$B$15:$G$23,6,FALSE))))</f>
        <v>0.68610608300325748</v>
      </c>
      <c r="AY110" s="61">
        <f>IF(AY38="","",(VLOOKUP($B110,'Ship &amp; EF Parameters'!$B$15:$D$23,3,FALSE)*(L20/'Ship &amp; EF Parameters'!$C21)^3)/((1-VLOOKUP($B110,'Ship &amp; EF Parameters'!$B$15:$E$23,4,FALSE))*(1-VLOOKUP($B110,'Ship &amp; EF Parameters'!$B$15:$G$23,6,FALSE))))</f>
        <v>0.65422685604490249</v>
      </c>
      <c r="AZ110" s="61">
        <f>IF(AZ38="","",(VLOOKUP($B110,'Ship &amp; EF Parameters'!$B$15:$D$23,3,FALSE)*(M20/'Ship &amp; EF Parameters'!$C21)^3)/((1-VLOOKUP($B110,'Ship &amp; EF Parameters'!$B$15:$E$23,4,FALSE))*(1-VLOOKUP($B110,'Ship &amp; EF Parameters'!$B$15:$G$23,6,FALSE))))</f>
        <v>0.62335073744111136</v>
      </c>
      <c r="BA110" s="61">
        <f>IF(BA38="","",(VLOOKUP($B110,'Ship &amp; EF Parameters'!$B$15:$D$23,3,FALSE)*(N20/'Ship &amp; EF Parameters'!$C21)^3)/((1-VLOOKUP($B110,'Ship &amp; EF Parameters'!$B$15:$E$23,4,FALSE))*(1-VLOOKUP($B110,'Ship &amp; EF Parameters'!$B$15:$G$23,6,FALSE))))</f>
        <v>0.59346169171197127</v>
      </c>
      <c r="BB110" s="61">
        <f>IF(BB38="","",(VLOOKUP($B110,'Ship &amp; EF Parameters'!$B$15:$D$23,3,FALSE)*(O20/'Ship &amp; EF Parameters'!$C21)^3)/((1-VLOOKUP($B110,'Ship &amp; EF Parameters'!$B$15:$E$23,4,FALSE))*(1-VLOOKUP($B110,'Ship &amp; EF Parameters'!$B$15:$G$23,6,FALSE))))</f>
        <v>0.56454368337756888</v>
      </c>
      <c r="BC110" s="61">
        <f>IF(BC38="","",(VLOOKUP($B110,'Ship &amp; EF Parameters'!$B$15:$D$23,3,FALSE)*(P20/'Ship &amp; EF Parameters'!$C21)^3)/((1-VLOOKUP($B110,'Ship &amp; EF Parameters'!$B$15:$E$23,4,FALSE))*(1-VLOOKUP($B110,'Ship &amp; EF Parameters'!$B$15:$G$23,6,FALSE))))</f>
        <v>0.53658067695799139</v>
      </c>
      <c r="BD110" s="61">
        <f>IF(BD38="","",(VLOOKUP($B110,'Ship &amp; EF Parameters'!$B$15:$D$23,3,FALSE)*(Q20/'Ship &amp; EF Parameters'!$C21)^3)/((1-VLOOKUP($B110,'Ship &amp; EF Parameters'!$B$15:$E$23,4,FALSE))*(1-VLOOKUP($B110,'Ship &amp; EF Parameters'!$B$15:$G$23,6,FALSE))))</f>
        <v>0.50955663697332554</v>
      </c>
      <c r="BE110" s="61">
        <f>IF(BE38="","",(VLOOKUP($B110,'Ship &amp; EF Parameters'!$B$15:$D$23,3,FALSE)*(R20/'Ship &amp; EF Parameters'!$C21)^3)/((1-VLOOKUP($B110,'Ship &amp; EF Parameters'!$B$15:$E$23,4,FALSE))*(1-VLOOKUP($B110,'Ship &amp; EF Parameters'!$B$15:$G$23,6,FALSE))))</f>
        <v>0.48345552794365826</v>
      </c>
      <c r="BF110" s="62">
        <f>IF(BF38="","",(VLOOKUP($B110,'Ship &amp; EF Parameters'!$B$15:$D$23,3,FALSE)*(S20/'Ship &amp; EF Parameters'!$C21)^3)/((1-VLOOKUP($B110,'Ship &amp; EF Parameters'!$B$15:$E$23,4,FALSE))*(1-VLOOKUP($B110,'Ship &amp; EF Parameters'!$B$15:$G$23,6,FALSE))))</f>
        <v>0.45826131438907663</v>
      </c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</row>
    <row r="111" spans="1:77" s="40" customFormat="1">
      <c r="A111" s="49"/>
      <c r="B111" s="50" t="str">
        <f t="shared" si="195"/>
        <v>Panamax</v>
      </c>
      <c r="C111" s="50"/>
      <c r="D111" s="51">
        <f>IF(O39="","",(VLOOKUP($B111,'Ship &amp; EF Parameters'!$B$15:$D$23,3,FALSE)*(I21/'Ship &amp; EF Parameters'!$C22)^3)/((1-VLOOKUP($B111,'Ship &amp; EF Parameters'!$B$15:$E$23,4,FALSE))*(1-VLOOKUP($B111,'Ship &amp; EF Parameters'!$B$15:$G$23,6,FALSE))))</f>
        <v>0.70694676356968156</v>
      </c>
      <c r="E111" s="52">
        <f>IF(P39="","",(VLOOKUP($B111,'Ship &amp; EF Parameters'!$B$15:$D$23,3,FALSE)*(J21/'Ship &amp; EF Parameters'!$C22)^3)/((1-VLOOKUP($B111,'Ship &amp; EF Parameters'!$B$15:$E$23,4,FALSE))*(1-VLOOKUP($B111,'Ship &amp; EF Parameters'!$B$15:$G$23,6,FALSE))))</f>
        <v>0.67508595524234505</v>
      </c>
      <c r="F111" s="52">
        <f>IF(Q39="","",(VLOOKUP($B111,'Ship &amp; EF Parameters'!$B$15:$D$23,3,FALSE)*(K21/'Ship &amp; EF Parameters'!$C22)^3)/((1-VLOOKUP($B111,'Ship &amp; EF Parameters'!$B$15:$E$23,4,FALSE))*(1-VLOOKUP($B111,'Ship &amp; EF Parameters'!$B$15:$G$23,6,FALSE))))</f>
        <v>0.64419709501993727</v>
      </c>
      <c r="G111" s="52">
        <f>IF(R39="","",(VLOOKUP($B111,'Ship &amp; EF Parameters'!$B$15:$D$23,3,FALSE)*(L21/'Ship &amp; EF Parameters'!$C22)^3)/((1-VLOOKUP($B111,'Ship &amp; EF Parameters'!$B$15:$E$23,4,FALSE))*(1-VLOOKUP($B111,'Ship &amp; EF Parameters'!$B$15:$G$23,6,FALSE))))</f>
        <v>0.61426512690771728</v>
      </c>
      <c r="H111" s="52">
        <f>IF(S39="","",(VLOOKUP($B111,'Ship &amp; EF Parameters'!$B$15:$D$23,3,FALSE)*(M21/'Ship &amp; EF Parameters'!$C22)^3)/((1-VLOOKUP($B111,'Ship &amp; EF Parameters'!$B$15:$E$23,4,FALSE))*(1-VLOOKUP($B111,'Ship &amp; EF Parameters'!$B$15:$G$23,6,FALSE))))</f>
        <v>0.58527499491094426</v>
      </c>
      <c r="I111" s="52">
        <f>IF(T39="","",(VLOOKUP($B111,'Ship &amp; EF Parameters'!$B$15:$D$23,3,FALSE)*(N21/'Ship &amp; EF Parameters'!$C22)^3)/((1-VLOOKUP($B111,'Ship &amp; EF Parameters'!$B$15:$E$23,4,FALSE))*(1-VLOOKUP($B111,'Ship &amp; EF Parameters'!$B$15:$G$23,6,FALSE))))</f>
        <v>0.55721164303487758</v>
      </c>
      <c r="J111" s="52">
        <f>IF(U39="","",(VLOOKUP($B111,'Ship &amp; EF Parameters'!$B$15:$D$23,3,FALSE)*(O21/'Ship &amp; EF Parameters'!$C22)^3)/((1-VLOOKUP($B111,'Ship &amp; EF Parameters'!$B$15:$E$23,4,FALSE))*(1-VLOOKUP($B111,'Ship &amp; EF Parameters'!$B$15:$G$23,6,FALSE))))</f>
        <v>0.53006001528477698</v>
      </c>
      <c r="K111" s="52">
        <f>IF(V39="","",(VLOOKUP($B111,'Ship &amp; EF Parameters'!$B$15:$D$23,3,FALSE)*(P21/'Ship &amp; EF Parameters'!$C22)^3)/((1-VLOOKUP($B111,'Ship &amp; EF Parameters'!$B$15:$E$23,4,FALSE))*(1-VLOOKUP($B111,'Ship &amp; EF Parameters'!$B$15:$G$23,6,FALSE))))</f>
        <v>0.50380505566590095</v>
      </c>
      <c r="L111" s="52">
        <f>IF(W39="","",(VLOOKUP($B111,'Ship &amp; EF Parameters'!$B$15:$D$23,3,FALSE)*(Q21/'Ship &amp; EF Parameters'!$C22)^3)/((1-VLOOKUP($B111,'Ship &amp; EF Parameters'!$B$15:$E$23,4,FALSE))*(1-VLOOKUP($B111,'Ship &amp; EF Parameters'!$B$15:$G$23,6,FALSE))))</f>
        <v>0.47843170818350922</v>
      </c>
      <c r="M111" s="52">
        <f>IF(X39="","",(VLOOKUP($B111,'Ship &amp; EF Parameters'!$B$15:$D$23,3,FALSE)*(R21/'Ship &amp; EF Parameters'!$C22)^3)/((1-VLOOKUP($B111,'Ship &amp; EF Parameters'!$B$15:$E$23,4,FALSE))*(1-VLOOKUP($B111,'Ship &amp; EF Parameters'!$B$15:$G$23,6,FALSE))))</f>
        <v>0.45392491684286096</v>
      </c>
      <c r="N111" s="53">
        <f>IF(Y39="","",(VLOOKUP($B111,'Ship &amp; EF Parameters'!$B$15:$D$23,3,FALSE)*(S21/'Ship &amp; EF Parameters'!$C22)^3)/((1-VLOOKUP($B111,'Ship &amp; EF Parameters'!$B$15:$E$23,4,FALSE))*(1-VLOOKUP($B111,'Ship &amp; EF Parameters'!$B$15:$G$23,6,FALSE))))</f>
        <v>0.43026962564921556</v>
      </c>
      <c r="O111" s="51">
        <f>IF(O39="","",(VLOOKUP($B111,'Ship &amp; EF Parameters'!$B$15:$D$23,3,FALSE)*(I21/'Ship &amp; EF Parameters'!$C22)^3)/((1-VLOOKUP($B111,'Ship &amp; EF Parameters'!$B$15:$E$23,4,FALSE))*(1-VLOOKUP($B111,'Ship &amp; EF Parameters'!$B$15:$G$23,6,FALSE))))</f>
        <v>0.70694676356968156</v>
      </c>
      <c r="P111" s="52">
        <f>IF(P39="","",(VLOOKUP($B111,'Ship &amp; EF Parameters'!$B$15:$D$23,3,FALSE)*(J21/'Ship &amp; EF Parameters'!$C22)^3)/((1-VLOOKUP($B111,'Ship &amp; EF Parameters'!$B$15:$E$23,4,FALSE))*(1-VLOOKUP($B111,'Ship &amp; EF Parameters'!$B$15:$G$23,6,FALSE))))</f>
        <v>0.67508595524234505</v>
      </c>
      <c r="Q111" s="52">
        <f>IF(Q39="","",(VLOOKUP($B111,'Ship &amp; EF Parameters'!$B$15:$D$23,3,FALSE)*(K21/'Ship &amp; EF Parameters'!$C22)^3)/((1-VLOOKUP($B111,'Ship &amp; EF Parameters'!$B$15:$E$23,4,FALSE))*(1-VLOOKUP($B111,'Ship &amp; EF Parameters'!$B$15:$G$23,6,FALSE))))</f>
        <v>0.64419709501993727</v>
      </c>
      <c r="R111" s="52">
        <f>IF(R39="","",(VLOOKUP($B111,'Ship &amp; EF Parameters'!$B$15:$D$23,3,FALSE)*(L21/'Ship &amp; EF Parameters'!$C22)^3)/((1-VLOOKUP($B111,'Ship &amp; EF Parameters'!$B$15:$E$23,4,FALSE))*(1-VLOOKUP($B111,'Ship &amp; EF Parameters'!$B$15:$G$23,6,FALSE))))</f>
        <v>0.61426512690771728</v>
      </c>
      <c r="S111" s="52">
        <f>IF(S39="","",(VLOOKUP($B111,'Ship &amp; EF Parameters'!$B$15:$D$23,3,FALSE)*(M21/'Ship &amp; EF Parameters'!$C22)^3)/((1-VLOOKUP($B111,'Ship &amp; EF Parameters'!$B$15:$E$23,4,FALSE))*(1-VLOOKUP($B111,'Ship &amp; EF Parameters'!$B$15:$G$23,6,FALSE))))</f>
        <v>0.58527499491094426</v>
      </c>
      <c r="T111" s="52">
        <f>IF(T39="","",(VLOOKUP($B111,'Ship &amp; EF Parameters'!$B$15:$D$23,3,FALSE)*(N21/'Ship &amp; EF Parameters'!$C22)^3)/((1-VLOOKUP($B111,'Ship &amp; EF Parameters'!$B$15:$E$23,4,FALSE))*(1-VLOOKUP($B111,'Ship &amp; EF Parameters'!$B$15:$G$23,6,FALSE))))</f>
        <v>0.55721164303487758</v>
      </c>
      <c r="U111" s="52">
        <f>IF(U39="","",(VLOOKUP($B111,'Ship &amp; EF Parameters'!$B$15:$D$23,3,FALSE)*(O21/'Ship &amp; EF Parameters'!$C22)^3)/((1-VLOOKUP($B111,'Ship &amp; EF Parameters'!$B$15:$E$23,4,FALSE))*(1-VLOOKUP($B111,'Ship &amp; EF Parameters'!$B$15:$G$23,6,FALSE))))</f>
        <v>0.53006001528477698</v>
      </c>
      <c r="V111" s="52">
        <f>IF(V39="","",(VLOOKUP($B111,'Ship &amp; EF Parameters'!$B$15:$D$23,3,FALSE)*(P21/'Ship &amp; EF Parameters'!$C22)^3)/((1-VLOOKUP($B111,'Ship &amp; EF Parameters'!$B$15:$E$23,4,FALSE))*(1-VLOOKUP($B111,'Ship &amp; EF Parameters'!$B$15:$G$23,6,FALSE))))</f>
        <v>0.50380505566590095</v>
      </c>
      <c r="W111" s="52">
        <f>IF(W39="","",(VLOOKUP($B111,'Ship &amp; EF Parameters'!$B$15:$D$23,3,FALSE)*(Q21/'Ship &amp; EF Parameters'!$C22)^3)/((1-VLOOKUP($B111,'Ship &amp; EF Parameters'!$B$15:$E$23,4,FALSE))*(1-VLOOKUP($B111,'Ship &amp; EF Parameters'!$B$15:$G$23,6,FALSE))))</f>
        <v>0.47843170818350922</v>
      </c>
      <c r="X111" s="52">
        <f>IF(X39="","",(VLOOKUP($B111,'Ship &amp; EF Parameters'!$B$15:$D$23,3,FALSE)*(R21/'Ship &amp; EF Parameters'!$C22)^3)/((1-VLOOKUP($B111,'Ship &amp; EF Parameters'!$B$15:$E$23,4,FALSE))*(1-VLOOKUP($B111,'Ship &amp; EF Parameters'!$B$15:$G$23,6,FALSE))))</f>
        <v>0.45392491684286096</v>
      </c>
      <c r="Y111" s="53">
        <f>IF(Y39="","",(VLOOKUP($B111,'Ship &amp; EF Parameters'!$B$15:$D$23,3,FALSE)*(S21/'Ship &amp; EF Parameters'!$C22)^3)/((1-VLOOKUP($B111,'Ship &amp; EF Parameters'!$B$15:$E$23,4,FALSE))*(1-VLOOKUP($B111,'Ship &amp; EF Parameters'!$B$15:$G$23,6,FALSE))))</f>
        <v>0.43026962564921556</v>
      </c>
      <c r="Z111" s="51">
        <f>IF(Z39="","",(VLOOKUP($B111,'Ship &amp; EF Parameters'!$B$15:$D$23,3,FALSE)*(I21/'Ship &amp; EF Parameters'!$C22)^3)/((1-VLOOKUP($B111,'Ship &amp; EF Parameters'!$B$15:$E$23,4,FALSE))*(1-VLOOKUP($B111,'Ship &amp; EF Parameters'!$B$15:$G$23,6,FALSE))))</f>
        <v>0.70694676356968156</v>
      </c>
      <c r="AA111" s="52">
        <f>IF(AA39="","",(VLOOKUP($B111,'Ship &amp; EF Parameters'!$B$15:$D$23,3,FALSE)*(J21/'Ship &amp; EF Parameters'!$C22)^3)/((1-VLOOKUP($B111,'Ship &amp; EF Parameters'!$B$15:$E$23,4,FALSE))*(1-VLOOKUP($B111,'Ship &amp; EF Parameters'!$B$15:$G$23,6,FALSE))))</f>
        <v>0.67508595524234505</v>
      </c>
      <c r="AB111" s="52">
        <f>IF(AB39="","",(VLOOKUP($B111,'Ship &amp; EF Parameters'!$B$15:$D$23,3,FALSE)*(K21/'Ship &amp; EF Parameters'!$C22)^3)/((1-VLOOKUP($B111,'Ship &amp; EF Parameters'!$B$15:$E$23,4,FALSE))*(1-VLOOKUP($B111,'Ship &amp; EF Parameters'!$B$15:$G$23,6,FALSE))))</f>
        <v>0.64419709501993727</v>
      </c>
      <c r="AC111" s="52">
        <f>IF(AC39="","",(VLOOKUP($B111,'Ship &amp; EF Parameters'!$B$15:$D$23,3,FALSE)*(L21/'Ship &amp; EF Parameters'!$C22)^3)/((1-VLOOKUP($B111,'Ship &amp; EF Parameters'!$B$15:$E$23,4,FALSE))*(1-VLOOKUP($B111,'Ship &amp; EF Parameters'!$B$15:$G$23,6,FALSE))))</f>
        <v>0.61426512690771728</v>
      </c>
      <c r="AD111" s="52">
        <f>IF(AD39="","",(VLOOKUP($B111,'Ship &amp; EF Parameters'!$B$15:$D$23,3,FALSE)*(M21/'Ship &amp; EF Parameters'!$C22)^3)/((1-VLOOKUP($B111,'Ship &amp; EF Parameters'!$B$15:$E$23,4,FALSE))*(1-VLOOKUP($B111,'Ship &amp; EF Parameters'!$B$15:$G$23,6,FALSE))))</f>
        <v>0.58527499491094426</v>
      </c>
      <c r="AE111" s="52">
        <f>IF(AE39="","",(VLOOKUP($B111,'Ship &amp; EF Parameters'!$B$15:$D$23,3,FALSE)*(N21/'Ship &amp; EF Parameters'!$C22)^3)/((1-VLOOKUP($B111,'Ship &amp; EF Parameters'!$B$15:$E$23,4,FALSE))*(1-VLOOKUP($B111,'Ship &amp; EF Parameters'!$B$15:$G$23,6,FALSE))))</f>
        <v>0.55721164303487758</v>
      </c>
      <c r="AF111" s="52">
        <f>IF(AF39="","",(VLOOKUP($B111,'Ship &amp; EF Parameters'!$B$15:$D$23,3,FALSE)*(O21/'Ship &amp; EF Parameters'!$C22)^3)/((1-VLOOKUP($B111,'Ship &amp; EF Parameters'!$B$15:$E$23,4,FALSE))*(1-VLOOKUP($B111,'Ship &amp; EF Parameters'!$B$15:$G$23,6,FALSE))))</f>
        <v>0.53006001528477698</v>
      </c>
      <c r="AG111" s="52">
        <f>IF(AG39="","",(VLOOKUP($B111,'Ship &amp; EF Parameters'!$B$15:$D$23,3,FALSE)*(P21/'Ship &amp; EF Parameters'!$C22)^3)/((1-VLOOKUP($B111,'Ship &amp; EF Parameters'!$B$15:$E$23,4,FALSE))*(1-VLOOKUP($B111,'Ship &amp; EF Parameters'!$B$15:$G$23,6,FALSE))))</f>
        <v>0.50380505566590095</v>
      </c>
      <c r="AH111" s="52">
        <f>IF(AH39="","",(VLOOKUP($B111,'Ship &amp; EF Parameters'!$B$15:$D$23,3,FALSE)*(Q21/'Ship &amp; EF Parameters'!$C22)^3)/((1-VLOOKUP($B111,'Ship &amp; EF Parameters'!$B$15:$E$23,4,FALSE))*(1-VLOOKUP($B111,'Ship &amp; EF Parameters'!$B$15:$G$23,6,FALSE))))</f>
        <v>0.47843170818350922</v>
      </c>
      <c r="AI111" s="52">
        <f>IF(AI39="","",(VLOOKUP($B111,'Ship &amp; EF Parameters'!$B$15:$D$23,3,FALSE)*(R21/'Ship &amp; EF Parameters'!$C22)^3)/((1-VLOOKUP($B111,'Ship &amp; EF Parameters'!$B$15:$E$23,4,FALSE))*(1-VLOOKUP($B111,'Ship &amp; EF Parameters'!$B$15:$G$23,6,FALSE))))</f>
        <v>0.45392491684286096</v>
      </c>
      <c r="AJ111" s="53">
        <f>IF(AJ39="","",(VLOOKUP($B111,'Ship &amp; EF Parameters'!$B$15:$D$23,3,FALSE)*(S21/'Ship &amp; EF Parameters'!$C22)^3)/((1-VLOOKUP($B111,'Ship &amp; EF Parameters'!$B$15:$E$23,4,FALSE))*(1-VLOOKUP($B111,'Ship &amp; EF Parameters'!$B$15:$G$23,6,FALSE))))</f>
        <v>0.43026962564921556</v>
      </c>
      <c r="AK111" s="51">
        <f>IF(AK39="","",(VLOOKUP($B111,'Ship &amp; EF Parameters'!$B$15:$D$23,3,FALSE)*(I21/'Ship &amp; EF Parameters'!$C22)^3)/((1-VLOOKUP($B111,'Ship &amp; EF Parameters'!$B$15:$E$23,4,FALSE))*(1-VLOOKUP($B111,'Ship &amp; EF Parameters'!$B$15:$G$23,6,FALSE))))</f>
        <v>0.70694676356968156</v>
      </c>
      <c r="AL111" s="52">
        <f>IF(AL39="","",(VLOOKUP($B111,'Ship &amp; EF Parameters'!$B$15:$D$23,3,FALSE)*(J21/'Ship &amp; EF Parameters'!$C22)^3)/((1-VLOOKUP($B111,'Ship &amp; EF Parameters'!$B$15:$E$23,4,FALSE))*(1-VLOOKUP($B111,'Ship &amp; EF Parameters'!$B$15:$G$23,6,FALSE))))</f>
        <v>0.67508595524234505</v>
      </c>
      <c r="AM111" s="52">
        <f>IF(AM39="","",(VLOOKUP($B111,'Ship &amp; EF Parameters'!$B$15:$D$23,3,FALSE)*(K21/'Ship &amp; EF Parameters'!$C22)^3)/((1-VLOOKUP($B111,'Ship &amp; EF Parameters'!$B$15:$E$23,4,FALSE))*(1-VLOOKUP($B111,'Ship &amp; EF Parameters'!$B$15:$G$23,6,FALSE))))</f>
        <v>0.64419709501993727</v>
      </c>
      <c r="AN111" s="52">
        <f>IF(AN39="","",(VLOOKUP($B111,'Ship &amp; EF Parameters'!$B$15:$D$23,3,FALSE)*(L21/'Ship &amp; EF Parameters'!$C22)^3)/((1-VLOOKUP($B111,'Ship &amp; EF Parameters'!$B$15:$E$23,4,FALSE))*(1-VLOOKUP($B111,'Ship &amp; EF Parameters'!$B$15:$G$23,6,FALSE))))</f>
        <v>0.61426512690771728</v>
      </c>
      <c r="AO111" s="52">
        <f>IF(AO39="","",(VLOOKUP($B111,'Ship &amp; EF Parameters'!$B$15:$D$23,3,FALSE)*(M21/'Ship &amp; EF Parameters'!$C22)^3)/((1-VLOOKUP($B111,'Ship &amp; EF Parameters'!$B$15:$E$23,4,FALSE))*(1-VLOOKUP($B111,'Ship &amp; EF Parameters'!$B$15:$G$23,6,FALSE))))</f>
        <v>0.58527499491094426</v>
      </c>
      <c r="AP111" s="52">
        <f>IF(AP39="","",(VLOOKUP($B111,'Ship &amp; EF Parameters'!$B$15:$D$23,3,FALSE)*(N21/'Ship &amp; EF Parameters'!$C22)^3)/((1-VLOOKUP($B111,'Ship &amp; EF Parameters'!$B$15:$E$23,4,FALSE))*(1-VLOOKUP($B111,'Ship &amp; EF Parameters'!$B$15:$G$23,6,FALSE))))</f>
        <v>0.55721164303487758</v>
      </c>
      <c r="AQ111" s="52">
        <f>IF(AQ39="","",(VLOOKUP($B111,'Ship &amp; EF Parameters'!$B$15:$D$23,3,FALSE)*(O21/'Ship &amp; EF Parameters'!$C22)^3)/((1-VLOOKUP($B111,'Ship &amp; EF Parameters'!$B$15:$E$23,4,FALSE))*(1-VLOOKUP($B111,'Ship &amp; EF Parameters'!$B$15:$G$23,6,FALSE))))</f>
        <v>0.53006001528477698</v>
      </c>
      <c r="AR111" s="52">
        <f>IF(AR39="","",(VLOOKUP($B111,'Ship &amp; EF Parameters'!$B$15:$D$23,3,FALSE)*(P21/'Ship &amp; EF Parameters'!$C22)^3)/((1-VLOOKUP($B111,'Ship &amp; EF Parameters'!$B$15:$E$23,4,FALSE))*(1-VLOOKUP($B111,'Ship &amp; EF Parameters'!$B$15:$G$23,6,FALSE))))</f>
        <v>0.50380505566590095</v>
      </c>
      <c r="AS111" s="52">
        <f>IF(AS39="","",(VLOOKUP($B111,'Ship &amp; EF Parameters'!$B$15:$D$23,3,FALSE)*(Q21/'Ship &amp; EF Parameters'!$C22)^3)/((1-VLOOKUP($B111,'Ship &amp; EF Parameters'!$B$15:$E$23,4,FALSE))*(1-VLOOKUP($B111,'Ship &amp; EF Parameters'!$B$15:$G$23,6,FALSE))))</f>
        <v>0.47843170818350922</v>
      </c>
      <c r="AT111" s="52">
        <f>IF(AT39="","",(VLOOKUP($B111,'Ship &amp; EF Parameters'!$B$15:$D$23,3,FALSE)*(R21/'Ship &amp; EF Parameters'!$C22)^3)/((1-VLOOKUP($B111,'Ship &amp; EF Parameters'!$B$15:$E$23,4,FALSE))*(1-VLOOKUP($B111,'Ship &amp; EF Parameters'!$B$15:$G$23,6,FALSE))))</f>
        <v>0.45392491684286096</v>
      </c>
      <c r="AU111" s="53">
        <f>IF(AU39="","",(VLOOKUP($B111,'Ship &amp; EF Parameters'!$B$15:$D$23,3,FALSE)*(S21/'Ship &amp; EF Parameters'!$C22)^3)/((1-VLOOKUP($B111,'Ship &amp; EF Parameters'!$B$15:$E$23,4,FALSE))*(1-VLOOKUP($B111,'Ship &amp; EF Parameters'!$B$15:$G$23,6,FALSE))))</f>
        <v>0.43026962564921556</v>
      </c>
      <c r="AV111" s="51">
        <f>IF(AV39="","",(VLOOKUP($B111,'Ship &amp; EF Parameters'!$B$15:$D$23,3,FALSE)*(I21/'Ship &amp; EF Parameters'!$C22)^3)/((1-VLOOKUP($B111,'Ship &amp; EF Parameters'!$B$15:$E$23,4,FALSE))*(1-VLOOKUP($B111,'Ship &amp; EF Parameters'!$B$15:$G$23,6,FALSE))))</f>
        <v>0.70694676356968156</v>
      </c>
      <c r="AW111" s="52">
        <f>IF(AW39="","",(VLOOKUP($B111,'Ship &amp; EF Parameters'!$B$15:$D$23,3,FALSE)*(J21/'Ship &amp; EF Parameters'!$C22)^3)/((1-VLOOKUP($B111,'Ship &amp; EF Parameters'!$B$15:$E$23,4,FALSE))*(1-VLOOKUP($B111,'Ship &amp; EF Parameters'!$B$15:$G$23,6,FALSE))))</f>
        <v>0.67508595524234505</v>
      </c>
      <c r="AX111" s="52">
        <f>IF(AX39="","",(VLOOKUP($B111,'Ship &amp; EF Parameters'!$B$15:$D$23,3,FALSE)*(K21/'Ship &amp; EF Parameters'!$C22)^3)/((1-VLOOKUP($B111,'Ship &amp; EF Parameters'!$B$15:$E$23,4,FALSE))*(1-VLOOKUP($B111,'Ship &amp; EF Parameters'!$B$15:$G$23,6,FALSE))))</f>
        <v>0.64419709501993727</v>
      </c>
      <c r="AY111" s="52">
        <f>IF(AY39="","",(VLOOKUP($B111,'Ship &amp; EF Parameters'!$B$15:$D$23,3,FALSE)*(L21/'Ship &amp; EF Parameters'!$C22)^3)/((1-VLOOKUP($B111,'Ship &amp; EF Parameters'!$B$15:$E$23,4,FALSE))*(1-VLOOKUP($B111,'Ship &amp; EF Parameters'!$B$15:$G$23,6,FALSE))))</f>
        <v>0.61426512690771728</v>
      </c>
      <c r="AZ111" s="52">
        <f>IF(AZ39="","",(VLOOKUP($B111,'Ship &amp; EF Parameters'!$B$15:$D$23,3,FALSE)*(M21/'Ship &amp; EF Parameters'!$C22)^3)/((1-VLOOKUP($B111,'Ship &amp; EF Parameters'!$B$15:$E$23,4,FALSE))*(1-VLOOKUP($B111,'Ship &amp; EF Parameters'!$B$15:$G$23,6,FALSE))))</f>
        <v>0.58527499491094426</v>
      </c>
      <c r="BA111" s="52">
        <f>IF(BA39="","",(VLOOKUP($B111,'Ship &amp; EF Parameters'!$B$15:$D$23,3,FALSE)*(N21/'Ship &amp; EF Parameters'!$C22)^3)/((1-VLOOKUP($B111,'Ship &amp; EF Parameters'!$B$15:$E$23,4,FALSE))*(1-VLOOKUP($B111,'Ship &amp; EF Parameters'!$B$15:$G$23,6,FALSE))))</f>
        <v>0.55721164303487758</v>
      </c>
      <c r="BB111" s="52">
        <f>IF(BB39="","",(VLOOKUP($B111,'Ship &amp; EF Parameters'!$B$15:$D$23,3,FALSE)*(O21/'Ship &amp; EF Parameters'!$C22)^3)/((1-VLOOKUP($B111,'Ship &amp; EF Parameters'!$B$15:$E$23,4,FALSE))*(1-VLOOKUP($B111,'Ship &amp; EF Parameters'!$B$15:$G$23,6,FALSE))))</f>
        <v>0.53006001528477698</v>
      </c>
      <c r="BC111" s="52">
        <f>IF(BC39="","",(VLOOKUP($B111,'Ship &amp; EF Parameters'!$B$15:$D$23,3,FALSE)*(P21/'Ship &amp; EF Parameters'!$C22)^3)/((1-VLOOKUP($B111,'Ship &amp; EF Parameters'!$B$15:$E$23,4,FALSE))*(1-VLOOKUP($B111,'Ship &amp; EF Parameters'!$B$15:$G$23,6,FALSE))))</f>
        <v>0.50380505566590095</v>
      </c>
      <c r="BD111" s="52">
        <f>IF(BD39="","",(VLOOKUP($B111,'Ship &amp; EF Parameters'!$B$15:$D$23,3,FALSE)*(Q21/'Ship &amp; EF Parameters'!$C22)^3)/((1-VLOOKUP($B111,'Ship &amp; EF Parameters'!$B$15:$E$23,4,FALSE))*(1-VLOOKUP($B111,'Ship &amp; EF Parameters'!$B$15:$G$23,6,FALSE))))</f>
        <v>0.47843170818350922</v>
      </c>
      <c r="BE111" s="52">
        <f>IF(BE39="","",(VLOOKUP($B111,'Ship &amp; EF Parameters'!$B$15:$D$23,3,FALSE)*(R21/'Ship &amp; EF Parameters'!$C22)^3)/((1-VLOOKUP($B111,'Ship &amp; EF Parameters'!$B$15:$E$23,4,FALSE))*(1-VLOOKUP($B111,'Ship &amp; EF Parameters'!$B$15:$G$23,6,FALSE))))</f>
        <v>0.45392491684286096</v>
      </c>
      <c r="BF111" s="53">
        <f>IF(BF39="","",(VLOOKUP($B111,'Ship &amp; EF Parameters'!$B$15:$D$23,3,FALSE)*(S21/'Ship &amp; EF Parameters'!$C22)^3)/((1-VLOOKUP($B111,'Ship &amp; EF Parameters'!$B$15:$E$23,4,FALSE))*(1-VLOOKUP($B111,'Ship &amp; EF Parameters'!$B$15:$G$23,6,FALSE))))</f>
        <v>0.43026962564921556</v>
      </c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</row>
    <row r="112" spans="1:77" s="40" customFormat="1">
      <c r="A112" s="49"/>
      <c r="B112" s="54" t="str">
        <f t="shared" si="195"/>
        <v>Capesize</v>
      </c>
      <c r="C112" s="54"/>
      <c r="D112" s="55">
        <f>IF(O40="","",(VLOOKUP($B112,'Ship &amp; EF Parameters'!$B$15:$D$23,3,FALSE)*(I22/'Ship &amp; EF Parameters'!$C23)^3)/((1-VLOOKUP($B112,'Ship &amp; EF Parameters'!$B$15:$E$23,4,FALSE))*(1-VLOOKUP($B112,'Ship &amp; EF Parameters'!$B$15:$G$23,6,FALSE))))</f>
        <v>0.67221513624487272</v>
      </c>
      <c r="E112" s="56">
        <f>IF(P40="","",(VLOOKUP($B112,'Ship &amp; EF Parameters'!$B$15:$D$23,3,FALSE)*(J22/'Ship &amp; EF Parameters'!$C23)^3)/((1-VLOOKUP($B112,'Ship &amp; EF Parameters'!$B$15:$E$23,4,FALSE))*(1-VLOOKUP($B112,'Ship &amp; EF Parameters'!$B$15:$G$23,6,FALSE))))</f>
        <v>0.64166468703059054</v>
      </c>
      <c r="F112" s="56">
        <f>IF(Q40="","",(VLOOKUP($B112,'Ship &amp; EF Parameters'!$B$15:$D$23,3,FALSE)*(K22/'Ship &amp; EF Parameters'!$C23)^3)/((1-VLOOKUP($B112,'Ship &amp; EF Parameters'!$B$15:$E$23,4,FALSE))*(1-VLOOKUP($B112,'Ship &amp; EF Parameters'!$B$15:$G$23,6,FALSE))))</f>
        <v>0.61205417632270087</v>
      </c>
      <c r="G112" s="56">
        <f>IF(R40="","",(VLOOKUP($B112,'Ship &amp; EF Parameters'!$B$15:$D$23,3,FALSE)*(L22/'Ship &amp; EF Parameters'!$C23)^3)/((1-VLOOKUP($B112,'Ship &amp; EF Parameters'!$B$15:$E$23,4,FALSE))*(1-VLOOKUP($B112,'Ship &amp; EF Parameters'!$B$15:$G$23,6,FALSE))))</f>
        <v>0.58336891758204112</v>
      </c>
      <c r="H112" s="56">
        <f>IF(S40="","",(VLOOKUP($B112,'Ship &amp; EF Parameters'!$B$15:$D$23,3,FALSE)*(M22/'Ship &amp; EF Parameters'!$C23)^3)/((1-VLOOKUP($B112,'Ship &amp; EF Parameters'!$B$15:$E$23,4,FALSE))*(1-VLOOKUP($B112,'Ship &amp; EF Parameters'!$B$15:$G$23,6,FALSE))))</f>
        <v>0.55559422426944916</v>
      </c>
      <c r="I112" s="56">
        <f>IF(T40="","",(VLOOKUP($B112,'Ship &amp; EF Parameters'!$B$15:$D$23,3,FALSE)*(N22/'Ship &amp; EF Parameters'!$C23)^3)/((1-VLOOKUP($B112,'Ship &amp; EF Parameters'!$B$15:$E$23,4,FALSE))*(1-VLOOKUP($B112,'Ship &amp; EF Parameters'!$B$15:$G$23,6,FALSE))))</f>
        <v>0.5287154098457626</v>
      </c>
      <c r="J112" s="56">
        <f>IF(U40="","",(VLOOKUP($B112,'Ship &amp; EF Parameters'!$B$15:$D$23,3,FALSE)*(O22/'Ship &amp; EF Parameters'!$C23)^3)/((1-VLOOKUP($B112,'Ship &amp; EF Parameters'!$B$15:$E$23,4,FALSE))*(1-VLOOKUP($B112,'Ship &amp; EF Parameters'!$B$15:$G$23,6,FALSE))))</f>
        <v>0.50271778777181886</v>
      </c>
      <c r="K112" s="56">
        <f>IF(V40="","",(VLOOKUP($B112,'Ship &amp; EF Parameters'!$B$15:$D$23,3,FALSE)*(P22/'Ship &amp; EF Parameters'!$C23)^3)/((1-VLOOKUP($B112,'Ship &amp; EF Parameters'!$B$15:$E$23,4,FALSE))*(1-VLOOKUP($B112,'Ship &amp; EF Parameters'!$B$15:$G$23,6,FALSE))))</f>
        <v>0.47758667150845568</v>
      </c>
      <c r="L112" s="56">
        <f>IF(W40="","",(VLOOKUP($B112,'Ship &amp; EF Parameters'!$B$15:$D$23,3,FALSE)*(Q22/'Ship &amp; EF Parameters'!$C23)^3)/((1-VLOOKUP($B112,'Ship &amp; EF Parameters'!$B$15:$E$23,4,FALSE))*(1-VLOOKUP($B112,'Ship &amp; EF Parameters'!$B$15:$G$23,6,FALSE))))</f>
        <v>0.45330737451651071</v>
      </c>
      <c r="M112" s="56">
        <f>IF(X40="","",(VLOOKUP($B112,'Ship &amp; EF Parameters'!$B$15:$D$23,3,FALSE)*(R22/'Ship &amp; EF Parameters'!$C23)^3)/((1-VLOOKUP($B112,'Ship &amp; EF Parameters'!$B$15:$E$23,4,FALSE))*(1-VLOOKUP($B112,'Ship &amp; EF Parameters'!$B$15:$G$23,6,FALSE))))</f>
        <v>0.42986521025682162</v>
      </c>
      <c r="N112" s="57">
        <f>IF(Y40="","",(VLOOKUP($B112,'Ship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0.41971133865975913</v>
      </c>
      <c r="O112" s="55">
        <f>IF(O40="","",(VLOOKUP($B112,'Ship &amp; EF Parameters'!$B$15:$D$23,3,FALSE)*(I22/'Ship &amp; EF Parameters'!$C23)^3)/((1-VLOOKUP($B112,'Ship &amp; EF Parameters'!$B$15:$E$23,4,FALSE))*(1-VLOOKUP($B112,'Ship &amp; EF Parameters'!$B$15:$G$23,6,FALSE))))</f>
        <v>0.67221513624487272</v>
      </c>
      <c r="P112" s="56">
        <f>IF(P40="","",(VLOOKUP($B112,'Ship &amp; EF Parameters'!$B$15:$D$23,3,FALSE)*(J22/'Ship &amp; EF Parameters'!$C23)^3)/((1-VLOOKUP($B112,'Ship &amp; EF Parameters'!$B$15:$E$23,4,FALSE))*(1-VLOOKUP($B112,'Ship &amp; EF Parameters'!$B$15:$G$23,6,FALSE))))</f>
        <v>0.64166468703059054</v>
      </c>
      <c r="Q112" s="56">
        <f>IF(Q40="","",(VLOOKUP($B112,'Ship &amp; EF Parameters'!$B$15:$D$23,3,FALSE)*(K22/'Ship &amp; EF Parameters'!$C23)^3)/((1-VLOOKUP($B112,'Ship &amp; EF Parameters'!$B$15:$E$23,4,FALSE))*(1-VLOOKUP($B112,'Ship &amp; EF Parameters'!$B$15:$G$23,6,FALSE))))</f>
        <v>0.61205417632270087</v>
      </c>
      <c r="R112" s="56">
        <f>IF(R40="","",(VLOOKUP($B112,'Ship &amp; EF Parameters'!$B$15:$D$23,3,FALSE)*(L22/'Ship &amp; EF Parameters'!$C23)^3)/((1-VLOOKUP($B112,'Ship &amp; EF Parameters'!$B$15:$E$23,4,FALSE))*(1-VLOOKUP($B112,'Ship &amp; EF Parameters'!$B$15:$G$23,6,FALSE))))</f>
        <v>0.58336891758204112</v>
      </c>
      <c r="S112" s="56">
        <f>IF(S40="","",(VLOOKUP($B112,'Ship &amp; EF Parameters'!$B$15:$D$23,3,FALSE)*(M22/'Ship &amp; EF Parameters'!$C23)^3)/((1-VLOOKUP($B112,'Ship &amp; EF Parameters'!$B$15:$E$23,4,FALSE))*(1-VLOOKUP($B112,'Ship &amp; EF Parameters'!$B$15:$G$23,6,FALSE))))</f>
        <v>0.55559422426944916</v>
      </c>
      <c r="T112" s="56">
        <f>IF(T40="","",(VLOOKUP($B112,'Ship &amp; EF Parameters'!$B$15:$D$23,3,FALSE)*(N22/'Ship &amp; EF Parameters'!$C23)^3)/((1-VLOOKUP($B112,'Ship &amp; EF Parameters'!$B$15:$E$23,4,FALSE))*(1-VLOOKUP($B112,'Ship &amp; EF Parameters'!$B$15:$G$23,6,FALSE))))</f>
        <v>0.5287154098457626</v>
      </c>
      <c r="U112" s="56">
        <f>IF(U40="","",(VLOOKUP($B112,'Ship &amp; EF Parameters'!$B$15:$D$23,3,FALSE)*(O22/'Ship &amp; EF Parameters'!$C23)^3)/((1-VLOOKUP($B112,'Ship &amp; EF Parameters'!$B$15:$E$23,4,FALSE))*(1-VLOOKUP($B112,'Ship &amp; EF Parameters'!$B$15:$G$23,6,FALSE))))</f>
        <v>0.50271778777181886</v>
      </c>
      <c r="V112" s="56">
        <f>IF(V40="","",(VLOOKUP($B112,'Ship &amp; EF Parameters'!$B$15:$D$23,3,FALSE)*(P22/'Ship &amp; EF Parameters'!$C23)^3)/((1-VLOOKUP($B112,'Ship &amp; EF Parameters'!$B$15:$E$23,4,FALSE))*(1-VLOOKUP($B112,'Ship &amp; EF Parameters'!$B$15:$G$23,6,FALSE))))</f>
        <v>0.47758667150845568</v>
      </c>
      <c r="W112" s="56">
        <f>IF(W40="","",(VLOOKUP($B112,'Ship &amp; EF Parameters'!$B$15:$D$23,3,FALSE)*(Q22/'Ship &amp; EF Parameters'!$C23)^3)/((1-VLOOKUP($B112,'Ship &amp; EF Parameters'!$B$15:$E$23,4,FALSE))*(1-VLOOKUP($B112,'Ship &amp; EF Parameters'!$B$15:$G$23,6,FALSE))))</f>
        <v>0.45330737451651071</v>
      </c>
      <c r="X112" s="56">
        <f>IF(X40="","",(VLOOKUP($B112,'Ship &amp; EF Parameters'!$B$15:$D$23,3,FALSE)*(R22/'Ship &amp; EF Parameters'!$C23)^3)/((1-VLOOKUP($B112,'Ship &amp; EF Parameters'!$B$15:$E$23,4,FALSE))*(1-VLOOKUP($B112,'Ship &amp; EF Parameters'!$B$15:$G$23,6,FALSE))))</f>
        <v>0.42986521025682162</v>
      </c>
      <c r="Y112" s="57">
        <f>IF(Y40="","",(VLOOKUP($B112,'Ship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0.41971133865975913</v>
      </c>
      <c r="Z112" s="55">
        <f>IF(Z40="","",(VLOOKUP($B112,'Ship &amp; EF Parameters'!$B$15:$D$23,3,FALSE)*(I22/'Ship &amp; EF Parameters'!$C23)^3)/((1-VLOOKUP($B112,'Ship &amp; EF Parameters'!$B$15:$E$23,4,FALSE))*(1-VLOOKUP($B112,'Ship &amp; EF Parameters'!$B$15:$G$23,6,FALSE))))</f>
        <v>0.67221513624487272</v>
      </c>
      <c r="AA112" s="56">
        <f>IF(AA40="","",(VLOOKUP($B112,'Ship &amp; EF Parameters'!$B$15:$D$23,3,FALSE)*(J22/'Ship &amp; EF Parameters'!$C23)^3)/((1-VLOOKUP($B112,'Ship &amp; EF Parameters'!$B$15:$E$23,4,FALSE))*(1-VLOOKUP($B112,'Ship &amp; EF Parameters'!$B$15:$G$23,6,FALSE))))</f>
        <v>0.64166468703059054</v>
      </c>
      <c r="AB112" s="56">
        <f>IF(AB40="","",(VLOOKUP($B112,'Ship &amp; EF Parameters'!$B$15:$D$23,3,FALSE)*(K22/'Ship &amp; EF Parameters'!$C23)^3)/((1-VLOOKUP($B112,'Ship &amp; EF Parameters'!$B$15:$E$23,4,FALSE))*(1-VLOOKUP($B112,'Ship &amp; EF Parameters'!$B$15:$G$23,6,FALSE))))</f>
        <v>0.61205417632270087</v>
      </c>
      <c r="AC112" s="56">
        <f>IF(AC40="","",(VLOOKUP($B112,'Ship &amp; EF Parameters'!$B$15:$D$23,3,FALSE)*(L22/'Ship &amp; EF Parameters'!$C23)^3)/((1-VLOOKUP($B112,'Ship &amp; EF Parameters'!$B$15:$E$23,4,FALSE))*(1-VLOOKUP($B112,'Ship &amp; EF Parameters'!$B$15:$G$23,6,FALSE))))</f>
        <v>0.58336891758204112</v>
      </c>
      <c r="AD112" s="56">
        <f>IF(AD40="","",(VLOOKUP($B112,'Ship &amp; EF Parameters'!$B$15:$D$23,3,FALSE)*(M22/'Ship &amp; EF Parameters'!$C23)^3)/((1-VLOOKUP($B112,'Ship &amp; EF Parameters'!$B$15:$E$23,4,FALSE))*(1-VLOOKUP($B112,'Ship &amp; EF Parameters'!$B$15:$G$23,6,FALSE))))</f>
        <v>0.55559422426944916</v>
      </c>
      <c r="AE112" s="56">
        <f>IF(AE40="","",(VLOOKUP($B112,'Ship &amp; EF Parameters'!$B$15:$D$23,3,FALSE)*(N22/'Ship &amp; EF Parameters'!$C23)^3)/((1-VLOOKUP($B112,'Ship &amp; EF Parameters'!$B$15:$E$23,4,FALSE))*(1-VLOOKUP($B112,'Ship &amp; EF Parameters'!$B$15:$G$23,6,FALSE))))</f>
        <v>0.5287154098457626</v>
      </c>
      <c r="AF112" s="56">
        <f>IF(AF40="","",(VLOOKUP($B112,'Ship &amp; EF Parameters'!$B$15:$D$23,3,FALSE)*(O22/'Ship &amp; EF Parameters'!$C23)^3)/((1-VLOOKUP($B112,'Ship &amp; EF Parameters'!$B$15:$E$23,4,FALSE))*(1-VLOOKUP($B112,'Ship &amp; EF Parameters'!$B$15:$G$23,6,FALSE))))</f>
        <v>0.50271778777181886</v>
      </c>
      <c r="AG112" s="56">
        <f>IF(AG40="","",(VLOOKUP($B112,'Ship &amp; EF Parameters'!$B$15:$D$23,3,FALSE)*(P22/'Ship &amp; EF Parameters'!$C23)^3)/((1-VLOOKUP($B112,'Ship &amp; EF Parameters'!$B$15:$E$23,4,FALSE))*(1-VLOOKUP($B112,'Ship &amp; EF Parameters'!$B$15:$G$23,6,FALSE))))</f>
        <v>0.47758667150845568</v>
      </c>
      <c r="AH112" s="56">
        <f>IF(AH40="","",(VLOOKUP($B112,'Ship &amp; EF Parameters'!$B$15:$D$23,3,FALSE)*(Q22/'Ship &amp; EF Parameters'!$C23)^3)/((1-VLOOKUP($B112,'Ship &amp; EF Parameters'!$B$15:$E$23,4,FALSE))*(1-VLOOKUP($B112,'Ship &amp; EF Parameters'!$B$15:$G$23,6,FALSE))))</f>
        <v>0.45330737451651071</v>
      </c>
      <c r="AI112" s="56">
        <f>IF(AI40="","",(VLOOKUP($B112,'Ship &amp; EF Parameters'!$B$15:$D$23,3,FALSE)*(R22/'Ship &amp; EF Parameters'!$C23)^3)/((1-VLOOKUP($B112,'Ship &amp; EF Parameters'!$B$15:$E$23,4,FALSE))*(1-VLOOKUP($B112,'Ship &amp; EF Parameters'!$B$15:$G$23,6,FALSE))))</f>
        <v>0.42986521025682162</v>
      </c>
      <c r="AJ112" s="57">
        <f>IF(AJ40="","",(VLOOKUP($B112,'Ship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0.41971133865975913</v>
      </c>
      <c r="AK112" s="55">
        <f>IF(AK40="","",(VLOOKUP($B112,'Ship &amp; EF Parameters'!$B$15:$D$23,3,FALSE)*(I22/'Ship &amp; EF Parameters'!$C23)^3)/((1-VLOOKUP($B112,'Ship &amp; EF Parameters'!$B$15:$E$23,4,FALSE))*(1-VLOOKUP($B112,'Ship &amp; EF Parameters'!$B$15:$G$23,6,FALSE))))</f>
        <v>0.67221513624487272</v>
      </c>
      <c r="AL112" s="56">
        <f>IF(AL40="","",(VLOOKUP($B112,'Ship &amp; EF Parameters'!$B$15:$D$23,3,FALSE)*(J22/'Ship &amp; EF Parameters'!$C23)^3)/((1-VLOOKUP($B112,'Ship &amp; EF Parameters'!$B$15:$E$23,4,FALSE))*(1-VLOOKUP($B112,'Ship &amp; EF Parameters'!$B$15:$G$23,6,FALSE))))</f>
        <v>0.64166468703059054</v>
      </c>
      <c r="AM112" s="56">
        <f>IF(AM40="","",(VLOOKUP($B112,'Ship &amp; EF Parameters'!$B$15:$D$23,3,FALSE)*(K22/'Ship &amp; EF Parameters'!$C23)^3)/((1-VLOOKUP($B112,'Ship &amp; EF Parameters'!$B$15:$E$23,4,FALSE))*(1-VLOOKUP($B112,'Ship &amp; EF Parameters'!$B$15:$G$23,6,FALSE))))</f>
        <v>0.61205417632270087</v>
      </c>
      <c r="AN112" s="56">
        <f>IF(AN40="","",(VLOOKUP($B112,'Ship &amp; EF Parameters'!$B$15:$D$23,3,FALSE)*(L22/'Ship &amp; EF Parameters'!$C23)^3)/((1-VLOOKUP($B112,'Ship &amp; EF Parameters'!$B$15:$E$23,4,FALSE))*(1-VLOOKUP($B112,'Ship &amp; EF Parameters'!$B$15:$G$23,6,FALSE))))</f>
        <v>0.58336891758204112</v>
      </c>
      <c r="AO112" s="56">
        <f>IF(AO40="","",(VLOOKUP($B112,'Ship &amp; EF Parameters'!$B$15:$D$23,3,FALSE)*(M22/'Ship &amp; EF Parameters'!$C23)^3)/((1-VLOOKUP($B112,'Ship &amp; EF Parameters'!$B$15:$E$23,4,FALSE))*(1-VLOOKUP($B112,'Ship &amp; EF Parameters'!$B$15:$G$23,6,FALSE))))</f>
        <v>0.55559422426944916</v>
      </c>
      <c r="AP112" s="56">
        <f>IF(AP40="","",(VLOOKUP($B112,'Ship &amp; EF Parameters'!$B$15:$D$23,3,FALSE)*(N22/'Ship &amp; EF Parameters'!$C23)^3)/((1-VLOOKUP($B112,'Ship &amp; EF Parameters'!$B$15:$E$23,4,FALSE))*(1-VLOOKUP($B112,'Ship &amp; EF Parameters'!$B$15:$G$23,6,FALSE))))</f>
        <v>0.5287154098457626</v>
      </c>
      <c r="AQ112" s="56">
        <f>IF(AQ40="","",(VLOOKUP($B112,'Ship &amp; EF Parameters'!$B$15:$D$23,3,FALSE)*(O22/'Ship &amp; EF Parameters'!$C23)^3)/((1-VLOOKUP($B112,'Ship &amp; EF Parameters'!$B$15:$E$23,4,FALSE))*(1-VLOOKUP($B112,'Ship &amp; EF Parameters'!$B$15:$G$23,6,FALSE))))</f>
        <v>0.50271778777181886</v>
      </c>
      <c r="AR112" s="56">
        <f>IF(AR40="","",(VLOOKUP($B112,'Ship &amp; EF Parameters'!$B$15:$D$23,3,FALSE)*(P22/'Ship &amp; EF Parameters'!$C23)^3)/((1-VLOOKUP($B112,'Ship &amp; EF Parameters'!$B$15:$E$23,4,FALSE))*(1-VLOOKUP($B112,'Ship &amp; EF Parameters'!$B$15:$G$23,6,FALSE))))</f>
        <v>0.47758667150845568</v>
      </c>
      <c r="AS112" s="56">
        <f>IF(AS40="","",(VLOOKUP($B112,'Ship &amp; EF Parameters'!$B$15:$D$23,3,FALSE)*(Q22/'Ship &amp; EF Parameters'!$C23)^3)/((1-VLOOKUP($B112,'Ship &amp; EF Parameters'!$B$15:$E$23,4,FALSE))*(1-VLOOKUP($B112,'Ship &amp; EF Parameters'!$B$15:$G$23,6,FALSE))))</f>
        <v>0.45330737451651071</v>
      </c>
      <c r="AT112" s="56">
        <f>IF(AT40="","",(VLOOKUP($B112,'Ship &amp; EF Parameters'!$B$15:$D$23,3,FALSE)*(R22/'Ship &amp; EF Parameters'!$C23)^3)/((1-VLOOKUP($B112,'Ship &amp; EF Parameters'!$B$15:$E$23,4,FALSE))*(1-VLOOKUP($B112,'Ship &amp; EF Parameters'!$B$15:$G$23,6,FALSE))))</f>
        <v>0.42986521025682162</v>
      </c>
      <c r="AU112" s="57">
        <f>IF(AU40="","",(VLOOKUP($B112,'Ship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0.41971133865975913</v>
      </c>
      <c r="AV112" s="55">
        <f>IF(AV40="","",(VLOOKUP($B112,'Ship &amp; EF Parameters'!$B$15:$D$23,3,FALSE)*(I22/'Ship &amp; EF Parameters'!$C23)^3)/((1-VLOOKUP($B112,'Ship &amp; EF Parameters'!$B$15:$E$23,4,FALSE))*(1-VLOOKUP($B112,'Ship &amp; EF Parameters'!$B$15:$G$23,6,FALSE))))</f>
        <v>0.67221513624487272</v>
      </c>
      <c r="AW112" s="56">
        <f>IF(AW40="","",(VLOOKUP($B112,'Ship &amp; EF Parameters'!$B$15:$D$23,3,FALSE)*(J22/'Ship &amp; EF Parameters'!$C23)^3)/((1-VLOOKUP($B112,'Ship &amp; EF Parameters'!$B$15:$E$23,4,FALSE))*(1-VLOOKUP($B112,'Ship &amp; EF Parameters'!$B$15:$G$23,6,FALSE))))</f>
        <v>0.64166468703059054</v>
      </c>
      <c r="AX112" s="56">
        <f>IF(AX40="","",(VLOOKUP($B112,'Ship &amp; EF Parameters'!$B$15:$D$23,3,FALSE)*(K22/'Ship &amp; EF Parameters'!$C23)^3)/((1-VLOOKUP($B112,'Ship &amp; EF Parameters'!$B$15:$E$23,4,FALSE))*(1-VLOOKUP($B112,'Ship &amp; EF Parameters'!$B$15:$G$23,6,FALSE))))</f>
        <v>0.61205417632270087</v>
      </c>
      <c r="AY112" s="56">
        <f>IF(AY40="","",(VLOOKUP($B112,'Ship &amp; EF Parameters'!$B$15:$D$23,3,FALSE)*(L22/'Ship &amp; EF Parameters'!$C23)^3)/((1-VLOOKUP($B112,'Ship &amp; EF Parameters'!$B$15:$E$23,4,FALSE))*(1-VLOOKUP($B112,'Ship &amp; EF Parameters'!$B$15:$G$23,6,FALSE))))</f>
        <v>0.58336891758204112</v>
      </c>
      <c r="AZ112" s="56">
        <f>IF(AZ40="","",(VLOOKUP($B112,'Ship &amp; EF Parameters'!$B$15:$D$23,3,FALSE)*(M22/'Ship &amp; EF Parameters'!$C23)^3)/((1-VLOOKUP($B112,'Ship &amp; EF Parameters'!$B$15:$E$23,4,FALSE))*(1-VLOOKUP($B112,'Ship &amp; EF Parameters'!$B$15:$G$23,6,FALSE))))</f>
        <v>0.55559422426944916</v>
      </c>
      <c r="BA112" s="56">
        <f>IF(BA40="","",(VLOOKUP($B112,'Ship &amp; EF Parameters'!$B$15:$D$23,3,FALSE)*(N22/'Ship &amp; EF Parameters'!$C23)^3)/((1-VLOOKUP($B112,'Ship &amp; EF Parameters'!$B$15:$E$23,4,FALSE))*(1-VLOOKUP($B112,'Ship &amp; EF Parameters'!$B$15:$G$23,6,FALSE))))</f>
        <v>0.5287154098457626</v>
      </c>
      <c r="BB112" s="56">
        <f>IF(BB40="","",(VLOOKUP($B112,'Ship &amp; EF Parameters'!$B$15:$D$23,3,FALSE)*(O22/'Ship &amp; EF Parameters'!$C23)^3)/((1-VLOOKUP($B112,'Ship &amp; EF Parameters'!$B$15:$E$23,4,FALSE))*(1-VLOOKUP($B112,'Ship &amp; EF Parameters'!$B$15:$G$23,6,FALSE))))</f>
        <v>0.50271778777181886</v>
      </c>
      <c r="BC112" s="56">
        <f>IF(BC40="","",(VLOOKUP($B112,'Ship &amp; EF Parameters'!$B$15:$D$23,3,FALSE)*(P22/'Ship &amp; EF Parameters'!$C23)^3)/((1-VLOOKUP($B112,'Ship &amp; EF Parameters'!$B$15:$E$23,4,FALSE))*(1-VLOOKUP($B112,'Ship &amp; EF Parameters'!$B$15:$G$23,6,FALSE))))</f>
        <v>0.47758667150845568</v>
      </c>
      <c r="BD112" s="56">
        <f>IF(BD40="","",(VLOOKUP($B112,'Ship &amp; EF Parameters'!$B$15:$D$23,3,FALSE)*(Q22/'Ship &amp; EF Parameters'!$C23)^3)/((1-VLOOKUP($B112,'Ship &amp; EF Parameters'!$B$15:$E$23,4,FALSE))*(1-VLOOKUP($B112,'Ship &amp; EF Parameters'!$B$15:$G$23,6,FALSE))))</f>
        <v>0.45330737451651071</v>
      </c>
      <c r="BE112" s="56">
        <f>IF(BE40="","",(VLOOKUP($B112,'Ship &amp; EF Parameters'!$B$15:$D$23,3,FALSE)*(R22/'Ship &amp; EF Parameters'!$C23)^3)/((1-VLOOKUP($B112,'Ship &amp; EF Parameters'!$B$15:$E$23,4,FALSE))*(1-VLOOKUP($B112,'Ship &amp; EF Parameters'!$B$15:$G$23,6,FALSE))))</f>
        <v>0.42986521025682162</v>
      </c>
      <c r="BF112" s="57">
        <f>IF(BF40="","",(VLOOKUP($B112,'Ship &amp; EF Parameters'!$B$15:$D$23,3,FALSE)*(S22/'Ship &amp; EF Parameters'!$C23)^3)/((1-VLOOKUP($B112,'Ship &amp; EF Parameters'!$B$15:$E$23,4,FALSE))*(1-VLOOKUP($B112,'Ship &amp; EF Parameters'!$B$15:$G$23,6,FALSE))))</f>
        <v>0.41971133865975913</v>
      </c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</row>
    <row r="113" spans="1:77" s="40" customFormat="1"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</row>
    <row r="114" spans="1:77" s="40" customFormat="1"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</row>
    <row r="115" spans="1:77" s="40" customFormat="1"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</row>
    <row r="116" spans="1:77" s="40" customFormat="1"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</row>
    <row r="117" spans="1:77" s="40" customFormat="1">
      <c r="A117" s="42" t="s">
        <v>146</v>
      </c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</row>
    <row r="118" spans="1:77" s="40" customFormat="1" ht="18" customHeight="1">
      <c r="A118" s="44"/>
      <c r="B118" s="45"/>
      <c r="C118" s="47"/>
      <c r="D118" s="277" t="s">
        <v>66</v>
      </c>
      <c r="E118" s="278"/>
      <c r="F118" s="278"/>
      <c r="G118" s="278"/>
      <c r="H118" s="278"/>
      <c r="I118" s="278"/>
      <c r="J118" s="278"/>
      <c r="K118" s="278"/>
      <c r="L118" s="278"/>
      <c r="M118" s="278"/>
      <c r="N118" s="279"/>
      <c r="O118" s="277" t="s">
        <v>66</v>
      </c>
      <c r="P118" s="278"/>
      <c r="Q118" s="278"/>
      <c r="R118" s="278"/>
      <c r="S118" s="278"/>
      <c r="T118" s="278"/>
      <c r="U118" s="278"/>
      <c r="V118" s="278"/>
      <c r="W118" s="278"/>
      <c r="X118" s="278"/>
      <c r="Y118" s="279"/>
      <c r="Z118" s="277" t="s">
        <v>66</v>
      </c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9"/>
      <c r="AK118" s="277" t="s">
        <v>66</v>
      </c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9"/>
      <c r="AV118" s="277" t="s">
        <v>66</v>
      </c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9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</row>
    <row r="119" spans="1:77" s="40" customFormat="1">
      <c r="A119" s="44" t="s">
        <v>0</v>
      </c>
      <c r="B119" s="45" t="s">
        <v>3</v>
      </c>
      <c r="C119" s="47"/>
      <c r="D119" s="277" t="s">
        <v>16</v>
      </c>
      <c r="E119" s="278"/>
      <c r="F119" s="278"/>
      <c r="G119" s="278"/>
      <c r="H119" s="278"/>
      <c r="I119" s="278"/>
      <c r="J119" s="278"/>
      <c r="K119" s="278"/>
      <c r="L119" s="278"/>
      <c r="M119" s="278"/>
      <c r="N119" s="279"/>
      <c r="O119" s="277" t="s">
        <v>8</v>
      </c>
      <c r="P119" s="278"/>
      <c r="Q119" s="278"/>
      <c r="R119" s="278"/>
      <c r="S119" s="278"/>
      <c r="T119" s="278"/>
      <c r="U119" s="278"/>
      <c r="V119" s="278"/>
      <c r="W119" s="278"/>
      <c r="X119" s="278"/>
      <c r="Y119" s="279"/>
      <c r="Z119" s="277" t="s">
        <v>9</v>
      </c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9"/>
      <c r="AK119" s="277" t="s">
        <v>10</v>
      </c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9"/>
      <c r="AV119" s="277" t="s">
        <v>11</v>
      </c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9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</row>
    <row r="120" spans="1:77" s="40" customFormat="1">
      <c r="A120" s="44"/>
      <c r="B120" s="45"/>
      <c r="C120" s="47"/>
      <c r="D120" s="46" t="s">
        <v>18</v>
      </c>
      <c r="E120" s="47" t="s">
        <v>32</v>
      </c>
      <c r="F120" s="47" t="s">
        <v>33</v>
      </c>
      <c r="G120" s="47" t="s">
        <v>34</v>
      </c>
      <c r="H120" s="47" t="s">
        <v>19</v>
      </c>
      <c r="I120" s="47" t="s">
        <v>35</v>
      </c>
      <c r="J120" s="47" t="s">
        <v>20</v>
      </c>
      <c r="K120" s="47" t="s">
        <v>36</v>
      </c>
      <c r="L120" s="47" t="s">
        <v>21</v>
      </c>
      <c r="M120" s="47" t="s">
        <v>38</v>
      </c>
      <c r="N120" s="47" t="s">
        <v>39</v>
      </c>
      <c r="O120" s="46" t="s">
        <v>18</v>
      </c>
      <c r="P120" s="47" t="s">
        <v>32</v>
      </c>
      <c r="Q120" s="47" t="s">
        <v>33</v>
      </c>
      <c r="R120" s="47" t="s">
        <v>34</v>
      </c>
      <c r="S120" s="47" t="s">
        <v>19</v>
      </c>
      <c r="T120" s="47" t="s">
        <v>35</v>
      </c>
      <c r="U120" s="47" t="s">
        <v>20</v>
      </c>
      <c r="V120" s="47" t="s">
        <v>36</v>
      </c>
      <c r="W120" s="47" t="s">
        <v>21</v>
      </c>
      <c r="X120" s="47" t="s">
        <v>38</v>
      </c>
      <c r="Y120" s="47" t="s">
        <v>39</v>
      </c>
      <c r="Z120" s="46" t="s">
        <v>18</v>
      </c>
      <c r="AA120" s="47" t="s">
        <v>32</v>
      </c>
      <c r="AB120" s="47" t="s">
        <v>33</v>
      </c>
      <c r="AC120" s="47" t="s">
        <v>34</v>
      </c>
      <c r="AD120" s="47" t="s">
        <v>19</v>
      </c>
      <c r="AE120" s="47" t="s">
        <v>35</v>
      </c>
      <c r="AF120" s="47" t="s">
        <v>20</v>
      </c>
      <c r="AG120" s="47" t="s">
        <v>36</v>
      </c>
      <c r="AH120" s="47" t="s">
        <v>21</v>
      </c>
      <c r="AI120" s="47" t="s">
        <v>38</v>
      </c>
      <c r="AJ120" s="47" t="s">
        <v>39</v>
      </c>
      <c r="AK120" s="46" t="s">
        <v>18</v>
      </c>
      <c r="AL120" s="47" t="s">
        <v>32</v>
      </c>
      <c r="AM120" s="47" t="s">
        <v>33</v>
      </c>
      <c r="AN120" s="47" t="s">
        <v>34</v>
      </c>
      <c r="AO120" s="47" t="s">
        <v>19</v>
      </c>
      <c r="AP120" s="47" t="s">
        <v>35</v>
      </c>
      <c r="AQ120" s="47" t="s">
        <v>20</v>
      </c>
      <c r="AR120" s="47" t="s">
        <v>36</v>
      </c>
      <c r="AS120" s="47" t="s">
        <v>21</v>
      </c>
      <c r="AT120" s="47" t="s">
        <v>38</v>
      </c>
      <c r="AU120" s="47" t="s">
        <v>39</v>
      </c>
      <c r="AV120" s="46" t="s">
        <v>18</v>
      </c>
      <c r="AW120" s="47" t="s">
        <v>32</v>
      </c>
      <c r="AX120" s="47" t="s">
        <v>33</v>
      </c>
      <c r="AY120" s="47" t="s">
        <v>34</v>
      </c>
      <c r="AZ120" s="47" t="s">
        <v>19</v>
      </c>
      <c r="BA120" s="47" t="s">
        <v>35</v>
      </c>
      <c r="BB120" s="47" t="s">
        <v>20</v>
      </c>
      <c r="BC120" s="47" t="s">
        <v>36</v>
      </c>
      <c r="BD120" s="47" t="s">
        <v>21</v>
      </c>
      <c r="BE120" s="47" t="s">
        <v>38</v>
      </c>
      <c r="BF120" s="47" t="s">
        <v>39</v>
      </c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</row>
    <row r="121" spans="1:77" s="40" customFormat="1">
      <c r="A121" s="44"/>
      <c r="B121" s="45"/>
      <c r="C121" s="47"/>
      <c r="D121" s="46" t="s">
        <v>46</v>
      </c>
      <c r="E121" s="47" t="s">
        <v>46</v>
      </c>
      <c r="F121" s="47" t="s">
        <v>46</v>
      </c>
      <c r="G121" s="47" t="s">
        <v>46</v>
      </c>
      <c r="H121" s="47" t="s">
        <v>46</v>
      </c>
      <c r="I121" s="47" t="s">
        <v>46</v>
      </c>
      <c r="J121" s="47" t="s">
        <v>46</v>
      </c>
      <c r="K121" s="47" t="s">
        <v>46</v>
      </c>
      <c r="L121" s="47" t="s">
        <v>46</v>
      </c>
      <c r="M121" s="47" t="s">
        <v>46</v>
      </c>
      <c r="N121" s="48" t="s">
        <v>46</v>
      </c>
      <c r="O121" s="46" t="s">
        <v>46</v>
      </c>
      <c r="P121" s="47" t="s">
        <v>46</v>
      </c>
      <c r="Q121" s="47" t="s">
        <v>46</v>
      </c>
      <c r="R121" s="47" t="s">
        <v>46</v>
      </c>
      <c r="S121" s="47" t="s">
        <v>46</v>
      </c>
      <c r="T121" s="47" t="s">
        <v>46</v>
      </c>
      <c r="U121" s="47" t="s">
        <v>46</v>
      </c>
      <c r="V121" s="47" t="s">
        <v>46</v>
      </c>
      <c r="W121" s="47" t="s">
        <v>46</v>
      </c>
      <c r="X121" s="47" t="s">
        <v>46</v>
      </c>
      <c r="Y121" s="48" t="s">
        <v>46</v>
      </c>
      <c r="Z121" s="46" t="s">
        <v>46</v>
      </c>
      <c r="AA121" s="47" t="s">
        <v>46</v>
      </c>
      <c r="AB121" s="47" t="s">
        <v>46</v>
      </c>
      <c r="AC121" s="47" t="s">
        <v>46</v>
      </c>
      <c r="AD121" s="47" t="s">
        <v>46</v>
      </c>
      <c r="AE121" s="47" t="s">
        <v>46</v>
      </c>
      <c r="AF121" s="47" t="s">
        <v>46</v>
      </c>
      <c r="AG121" s="47" t="s">
        <v>46</v>
      </c>
      <c r="AH121" s="47" t="s">
        <v>46</v>
      </c>
      <c r="AI121" s="47" t="s">
        <v>46</v>
      </c>
      <c r="AJ121" s="48" t="s">
        <v>46</v>
      </c>
      <c r="AK121" s="46" t="s">
        <v>46</v>
      </c>
      <c r="AL121" s="47" t="s">
        <v>46</v>
      </c>
      <c r="AM121" s="47" t="s">
        <v>46</v>
      </c>
      <c r="AN121" s="47" t="s">
        <v>46</v>
      </c>
      <c r="AO121" s="47" t="s">
        <v>46</v>
      </c>
      <c r="AP121" s="47" t="s">
        <v>46</v>
      </c>
      <c r="AQ121" s="47" t="s">
        <v>46</v>
      </c>
      <c r="AR121" s="47" t="s">
        <v>46</v>
      </c>
      <c r="AS121" s="47" t="s">
        <v>46</v>
      </c>
      <c r="AT121" s="47" t="s">
        <v>46</v>
      </c>
      <c r="AU121" s="48" t="s">
        <v>46</v>
      </c>
      <c r="AV121" s="46" t="s">
        <v>46</v>
      </c>
      <c r="AW121" s="47" t="s">
        <v>46</v>
      </c>
      <c r="AX121" s="47" t="s">
        <v>46</v>
      </c>
      <c r="AY121" s="47" t="s">
        <v>46</v>
      </c>
      <c r="AZ121" s="47" t="s">
        <v>46</v>
      </c>
      <c r="BA121" s="47" t="s">
        <v>46</v>
      </c>
      <c r="BB121" s="47" t="s">
        <v>46</v>
      </c>
      <c r="BC121" s="47" t="s">
        <v>46</v>
      </c>
      <c r="BD121" s="47" t="s">
        <v>46</v>
      </c>
      <c r="BE121" s="47" t="s">
        <v>46</v>
      </c>
      <c r="BF121" s="48" t="s">
        <v>46</v>
      </c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</row>
    <row r="122" spans="1:77" s="40" customFormat="1">
      <c r="A122" s="49" t="str">
        <f>A$14</f>
        <v>Container</v>
      </c>
      <c r="B122" s="50" t="str">
        <f>B104</f>
        <v>1,000 teu</v>
      </c>
      <c r="C122" s="50"/>
      <c r="D122" s="63">
        <f>IF(D32="","",(D104*D32*'Ship &amp; EF Parameters'!$H15*D86))</f>
        <v>1056525.1848847372</v>
      </c>
      <c r="E122" s="64">
        <f>IF(E32="","",(E104*E32*'Ship &amp; EF Parameters'!$H15*E86))</f>
        <v>996592.90381058608</v>
      </c>
      <c r="F122" s="64">
        <f>IF(F32="","",(F104*F32*'Ship &amp; EF Parameters'!$H15*F86))</f>
        <v>938410.47035903786</v>
      </c>
      <c r="G122" s="64">
        <f>IF(G32="","",(G104*G32*'Ship &amp; EF Parameters'!$H15*G86))</f>
        <v>881977.88453009282</v>
      </c>
      <c r="H122" s="64">
        <f>IF(H32="","",(H104*H32*'Ship &amp; EF Parameters'!$H15*H86))</f>
        <v>827295.14632375049</v>
      </c>
      <c r="I122" s="64">
        <f>IF(I32="","",(I104*I32*'Ship &amp; EF Parameters'!$H15*I86))</f>
        <v>774362.25574001123</v>
      </c>
      <c r="J122" s="64">
        <f>IF(J32="","",(J104*J32*'Ship &amp; EF Parameters'!$H15*J86))</f>
        <v>723179.21277887502</v>
      </c>
      <c r="K122" s="64">
        <f>IF(K32="","",(K104*K32*'Ship &amp; EF Parameters'!$H15*K86))</f>
        <v>673746.01744034165</v>
      </c>
      <c r="L122" s="64">
        <f>IF(L32="","",(L104*L32*'Ship &amp; EF Parameters'!$H15*L86))</f>
        <v>626062.6697244111</v>
      </c>
      <c r="M122" s="64">
        <f>IF(M32="","",(M104*M32*'Ship &amp; EF Parameters'!$H15*M86))</f>
        <v>580129.16963108373</v>
      </c>
      <c r="N122" s="65">
        <f>IF(N32="","",(N104*N32*'Ship &amp; EF Parameters'!$H15*N86))</f>
        <v>546827.38206342189</v>
      </c>
      <c r="O122" s="63">
        <f>IF(O32="","",(O104*O32*'Ship &amp; EF Parameters'!$H15*O86))</f>
        <v>8716332.7752990816</v>
      </c>
      <c r="P122" s="64">
        <f>IF(P32="","",(P104*P32*'Ship &amp; EF Parameters'!$H15*P86))</f>
        <v>8221891.4564373353</v>
      </c>
      <c r="Q122" s="64">
        <f>IF(Q32="","",(Q104*Q32*'Ship &amp; EF Parameters'!$H15*Q86))</f>
        <v>7741886.3804620625</v>
      </c>
      <c r="R122" s="64">
        <f>IF(R32="","",(R104*R32*'Ship &amp; EF Parameters'!$H15*R86))</f>
        <v>7276317.547373266</v>
      </c>
      <c r="S122" s="64">
        <f>IF(S32="","",(S104*S32*'Ship &amp; EF Parameters'!$H15*S86))</f>
        <v>6825184.9571709428</v>
      </c>
      <c r="T122" s="64">
        <f>IF(T32="","",(T104*T32*'Ship &amp; EF Parameters'!$H15*T86))</f>
        <v>6388488.6098550931</v>
      </c>
      <c r="U122" s="64">
        <f>IF(U32="","",(U104*U32*'Ship &amp; EF Parameters'!$H15*U86))</f>
        <v>5966228.5054257195</v>
      </c>
      <c r="V122" s="64">
        <f>IF(V32="","",(V104*V32*'Ship &amp; EF Parameters'!$H15*V86))</f>
        <v>5558404.6438828185</v>
      </c>
      <c r="W122" s="64">
        <f>IF(W32="","",(W104*W32*'Ship &amp; EF Parameters'!$H15*W86))</f>
        <v>5165017.0252263919</v>
      </c>
      <c r="X122" s="64">
        <f>IF(X32="","",(X104*X32*'Ship &amp; EF Parameters'!$H15*X86))</f>
        <v>4786065.6494564405</v>
      </c>
      <c r="Y122" s="65">
        <f>IF(Y32="","",(Y104*Y32*'Ship &amp; EF Parameters'!$H15*Y86))</f>
        <v>4511325.9020232297</v>
      </c>
      <c r="Z122" s="63">
        <f>IF(Z32="","",(Z104*Z32*'Ship &amp; EF Parameters'!$H15*Z86))</f>
        <v>16376140.365713425</v>
      </c>
      <c r="AA122" s="64">
        <f>IF(AA32="","",(AA104*AA32*'Ship &amp; EF Parameters'!$H15*AA86))</f>
        <v>15447190.009064086</v>
      </c>
      <c r="AB122" s="64">
        <f>IF(AB32="","",(AB104*AB32*'Ship &amp; EF Parameters'!$H15*AB86))</f>
        <v>14545362.290565088</v>
      </c>
      <c r="AC122" s="64">
        <f>IF(AC32="","",(AC104*AC32*'Ship &amp; EF Parameters'!$H15*AC86))</f>
        <v>13670657.21021644</v>
      </c>
      <c r="AD122" s="64">
        <f>IF(AD32="","",(AD104*AD32*'Ship &amp; EF Parameters'!$H15*AD86))</f>
        <v>12823074.768018134</v>
      </c>
      <c r="AE122" s="64">
        <f>IF(AE32="","",(AE104*AE32*'Ship &amp; EF Parameters'!$H15*AE86))</f>
        <v>12002614.963970175</v>
      </c>
      <c r="AF122" s="64">
        <f>IF(AF32="","",(AF104*AF32*'Ship &amp; EF Parameters'!$H15*AF86))</f>
        <v>11209277.798072562</v>
      </c>
      <c r="AG122" s="64">
        <f>IF(AG32="","",(AG104*AG32*'Ship &amp; EF Parameters'!$H15*AG86))</f>
        <v>11313318.542852402</v>
      </c>
      <c r="AH122" s="64">
        <f>IF(AH32="","",(AH104*AH32*'Ship &amp; EF Parameters'!$H15*AH86))</f>
        <v>10512635.662455738</v>
      </c>
      <c r="AI122" s="64">
        <f>IF(AI32="","",(AI104*AI32*'Ship &amp; EF Parameters'!$H15*AI86))</f>
        <v>10490669.150828764</v>
      </c>
      <c r="AJ122" s="65">
        <f>IF(AJ32="","",(AJ104*AJ32*'Ship &amp; EF Parameters'!$H15*AJ86))</f>
        <v>9888461.8256468773</v>
      </c>
      <c r="AK122" s="63">
        <f>IF(AK32="","",(AK104*AK32*'Ship &amp; EF Parameters'!$H15*AK86))</f>
        <v>24035947.95612777</v>
      </c>
      <c r="AL122" s="64">
        <f>IF(AL32="","",(AL104*AL32*'Ship &amp; EF Parameters'!$H15*AL86))</f>
        <v>22672488.56169083</v>
      </c>
      <c r="AM122" s="64">
        <f>IF(AM32="","",(AM104*AM32*'Ship &amp; EF Parameters'!$H15*AM86))</f>
        <v>21348838.200668115</v>
      </c>
      <c r="AN122" s="64">
        <f>IF(AN32="","",(AN104*AN32*'Ship &amp; EF Parameters'!$H15*AN86))</f>
        <v>20064996.873059612</v>
      </c>
      <c r="AO122" s="64">
        <f>IF(AO32="","",(AO104*AO32*'Ship &amp; EF Parameters'!$H15*AO86))</f>
        <v>18820964.578865323</v>
      </c>
      <c r="AP122" s="64">
        <f>IF(AP32="","",(AP104*AP32*'Ship &amp; EF Parameters'!$H15*AP86))</f>
        <v>19084803.094592363</v>
      </c>
      <c r="AQ122" s="64">
        <f>IF(AQ32="","",(AQ104*AQ32*'Ship &amp; EF Parameters'!$H15*AQ86))</f>
        <v>17823354.348279361</v>
      </c>
      <c r="AR122" s="64">
        <f>IF(AR32="","",(AR104*AR32*'Ship &amp; EF Parameters'!$H15*AR86))</f>
        <v>17882342.212895732</v>
      </c>
      <c r="AS122" s="64">
        <f>IF(AS32="","",(AS104*AS32*'Ship &amp; EF Parameters'!$H15*AS86))</f>
        <v>16616746.692268744</v>
      </c>
      <c r="AT122" s="64">
        <f>IF(AT32="","",(AT104*AT32*'Ship &amp; EF Parameters'!$H15*AT86))</f>
        <v>16497423.261383943</v>
      </c>
      <c r="AU122" s="65">
        <f>IF(AU32="","",(AU104*AU32*'Ship &amp; EF Parameters'!$H15*AU86))</f>
        <v>15550403.677428558</v>
      </c>
      <c r="AV122" s="63">
        <f>IF(AV32="","",(AV104*AV32*'Ship &amp; EF Parameters'!$H15*AV86))</f>
        <v>31695755.546542116</v>
      </c>
      <c r="AW122" s="64">
        <f>IF(AW32="","",(AW104*AW32*'Ship &amp; EF Parameters'!$H15*AW86))</f>
        <v>29897787.114317589</v>
      </c>
      <c r="AX122" s="64">
        <f>IF(AX32="","",(AX104*AX32*'Ship &amp; EF Parameters'!$H15*AX86))</f>
        <v>28152314.110771142</v>
      </c>
      <c r="AY122" s="64">
        <f>IF(AY32="","",(AY104*AY32*'Ship &amp; EF Parameters'!$H15*AY86))</f>
        <v>26459336.535902783</v>
      </c>
      <c r="AZ122" s="64">
        <f>IF(AZ32="","",(AZ104*AZ32*'Ship &amp; EF Parameters'!$H15*AZ86))</f>
        <v>26887092.255521897</v>
      </c>
      <c r="BA122" s="64">
        <f>IF(BA32="","",(BA104*BA32*'Ship &amp; EF Parameters'!$H15*BA86))</f>
        <v>25166773.311550371</v>
      </c>
      <c r="BB122" s="64">
        <f>IF(BB32="","",(BB104*BB32*'Ship &amp; EF Parameters'!$H15*BB86))</f>
        <v>25311272.447260629</v>
      </c>
      <c r="BC122" s="64">
        <f>IF(BC32="","",(BC104*BC32*'Ship &amp; EF Parameters'!$H15*BC86))</f>
        <v>23581110.610411957</v>
      </c>
      <c r="BD122" s="64">
        <f>IF(BD32="","",(BD104*BD32*'Ship &amp; EF Parameters'!$H15*BD86))</f>
        <v>23477350.114665415</v>
      </c>
      <c r="BE122" s="64">
        <f>IF(BE32="","",(BE104*BE32*'Ship &amp; EF Parameters'!$H15*BE86))</f>
        <v>21754843.861165639</v>
      </c>
      <c r="BF122" s="65">
        <f>IF(BF32="","",(BF104*BF32*'Ship &amp; EF Parameters'!$H15*BF86))</f>
        <v>21873095.282536875</v>
      </c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</row>
    <row r="123" spans="1:77" s="40" customFormat="1">
      <c r="A123" s="49"/>
      <c r="B123" s="54" t="str">
        <f t="shared" ref="B123:B130" si="196">B105</f>
        <v>3,000 teu</v>
      </c>
      <c r="C123" s="54"/>
      <c r="D123" s="66">
        <f>IF(D33="","",(D105*D33*'Ship &amp; EF Parameters'!$H16*D87))</f>
        <v>2094541.6701713365</v>
      </c>
      <c r="E123" s="67">
        <f>IF(E33="","",(E105*E33*'Ship &amp; EF Parameters'!$H16*E87))</f>
        <v>1928831.1910191476</v>
      </c>
      <c r="F123" s="67">
        <f>IF(F33="","",(F105*F33*'Ship &amp; EF Parameters'!$H16*F87))</f>
        <v>1769948.7189318684</v>
      </c>
      <c r="G123" s="67">
        <f>IF(G33="","",(G105*G33*'Ship &amp; EF Parameters'!$H16*G87))</f>
        <v>1617894.2539094954</v>
      </c>
      <c r="H123" s="67">
        <f>IF(H33="","",(H105*H33*'Ship &amp; EF Parameters'!$H16*H87))</f>
        <v>1472667.7959520314</v>
      </c>
      <c r="I123" s="67">
        <f>IF(I33="","",(I105*I33*'Ship &amp; EF Parameters'!$H16*I87))</f>
        <v>1334269.345059474</v>
      </c>
      <c r="J123" s="67">
        <f>IF(J33="","",(J105*J33*'Ship &amp; EF Parameters'!$H16*J87))</f>
        <v>1202698.9012318258</v>
      </c>
      <c r="K123" s="67">
        <f>IF(K33="","",(K105*K33*'Ship &amp; EF Parameters'!$H16*K87))</f>
        <v>1077956.4644690854</v>
      </c>
      <c r="L123" s="67">
        <f>IF(L33="","",(L105*L33*'Ship &amp; EF Parameters'!$H16*L87))</f>
        <v>960042.03477125219</v>
      </c>
      <c r="M123" s="67">
        <f>IF(M33="","",(M105*M33*'Ship &amp; EF Parameters'!$H16*M87))</f>
        <v>848955.61213832768</v>
      </c>
      <c r="N123" s="68">
        <f>IF(N33="","",(N105*N33*'Ship &amp; EF Parameters'!$H16*N87))</f>
        <v>808048.17336188233</v>
      </c>
      <c r="O123" s="66">
        <f>IF(O33="","",(O105*O33*'Ship &amp; EF Parameters'!$H16*O87))</f>
        <v>17279968.778913524</v>
      </c>
      <c r="P123" s="67">
        <f>IF(P33="","",(P105*P33*'Ship &amp; EF Parameters'!$H16*P87))</f>
        <v>15912857.325907968</v>
      </c>
      <c r="Q123" s="67">
        <f>IF(Q33="","",(Q105*Q33*'Ship &amp; EF Parameters'!$H16*Q87))</f>
        <v>14602076.931187913</v>
      </c>
      <c r="R123" s="67">
        <f>IF(R33="","",(R105*R33*'Ship &amp; EF Parameters'!$H16*R87))</f>
        <v>13347627.594753336</v>
      </c>
      <c r="S123" s="67">
        <f>IF(S33="","",(S105*S33*'Ship &amp; EF Parameters'!$H16*S87))</f>
        <v>12149509.316604257</v>
      </c>
      <c r="T123" s="67">
        <f>IF(T33="","",(T105*T33*'Ship &amp; EF Parameters'!$H16*T87))</f>
        <v>11007722.096740663</v>
      </c>
      <c r="U123" s="67">
        <f>IF(U33="","",(U105*U33*'Ship &amp; EF Parameters'!$H16*U87))</f>
        <v>9922265.9351625629</v>
      </c>
      <c r="V123" s="67">
        <f>IF(V33="","",(V105*V33*'Ship &amp; EF Parameters'!$H16*V87))</f>
        <v>8893140.8318699542</v>
      </c>
      <c r="W123" s="67">
        <f>IF(W33="","",(W105*W33*'Ship &amp; EF Parameters'!$H16*W87))</f>
        <v>8580375.685768066</v>
      </c>
      <c r="X123" s="67">
        <f>IF(X33="","",(X105*X33*'Ship &amp; EF Parameters'!$H16*X87))</f>
        <v>7587540.7834863029</v>
      </c>
      <c r="Y123" s="68">
        <f>IF(Y33="","",(Y105*Y33*'Ship &amp; EF Parameters'!$H16*Y87))</f>
        <v>7777463.6686081178</v>
      </c>
      <c r="Z123" s="66">
        <f>IF(Z33="","",(Z105*Z33*'Ship &amp; EF Parameters'!$H16*Z87))</f>
        <v>32465395.887655713</v>
      </c>
      <c r="AA123" s="67">
        <f>IF(AA33="","",(AA105*AA33*'Ship &amp; EF Parameters'!$H16*AA87))</f>
        <v>29896883.460796788</v>
      </c>
      <c r="AB123" s="67">
        <f>IF(AB33="","",(AB105*AB33*'Ship &amp; EF Parameters'!$H16*AB87))</f>
        <v>27434205.143443964</v>
      </c>
      <c r="AC123" s="67">
        <f>IF(AC33="","",(AC105*AC33*'Ship &amp; EF Parameters'!$H16*AC87))</f>
        <v>25077360.935597181</v>
      </c>
      <c r="AD123" s="67">
        <f>IF(AD33="","",(AD105*AD33*'Ship &amp; EF Parameters'!$H16*AD87))</f>
        <v>22826350.837256484</v>
      </c>
      <c r="AE123" s="67">
        <f>IF(AE33="","",(AE105*AE33*'Ship &amp; EF Parameters'!$H16*AE87))</f>
        <v>22404606.085790336</v>
      </c>
      <c r="AF123" s="67">
        <f>IF(AF33="","",(AF105*AF33*'Ship &amp; EF Parameters'!$H16*AF87))</f>
        <v>20195319.049851071</v>
      </c>
      <c r="AG123" s="67">
        <f>IF(AG33="","",(AG105*AG33*'Ship &amp; EF Parameters'!$H16*AG87))</f>
        <v>19493046.065815963</v>
      </c>
      <c r="AH123" s="67">
        <f>IF(AH33="","",(AH105*AH33*'Ship &amp; EF Parameters'!$H16*AH87))</f>
        <v>18600814.423693012</v>
      </c>
      <c r="AI123" s="67">
        <f>IF(AI33="","",(AI105*AI33*'Ship &amp; EF Parameters'!$H16*AI87))</f>
        <v>17545082.650858771</v>
      </c>
      <c r="AJ123" s="68">
        <f>IF(AJ33="","",(AJ105*AJ33*'Ship &amp; EF Parameters'!$H16*AJ87))</f>
        <v>16699662.249478903</v>
      </c>
      <c r="AK123" s="66">
        <f>IF(AK33="","",(AK105*AK33*'Ship &amp; EF Parameters'!$H16*AK87))</f>
        <v>47650822.996397905</v>
      </c>
      <c r="AL123" s="67">
        <f>IF(AL33="","",(AL105*AL33*'Ship &amp; EF Parameters'!$H16*AL87))</f>
        <v>43880909.595685601</v>
      </c>
      <c r="AM123" s="67">
        <f>IF(AM33="","",(AM105*AM33*'Ship &amp; EF Parameters'!$H16*AM87))</f>
        <v>40266333.355700001</v>
      </c>
      <c r="AN123" s="67">
        <f>IF(AN33="","",(AN105*AN33*'Ship &amp; EF Parameters'!$H16*AN87))</f>
        <v>36807094.27644103</v>
      </c>
      <c r="AO123" s="67">
        <f>IF(AO33="","",(AO105*AO33*'Ship &amp; EF Parameters'!$H16*AO87))</f>
        <v>36295125.0544011</v>
      </c>
      <c r="AP123" s="67">
        <f>IF(AP33="","",(AP105*AP33*'Ship &amp; EF Parameters'!$H16*AP87))</f>
        <v>32884179.900111619</v>
      </c>
      <c r="AQ123" s="67">
        <f>IF(AQ33="","",(AQ105*AQ33*'Ship &amp; EF Parameters'!$H16*AQ87))</f>
        <v>31921633.336861372</v>
      </c>
      <c r="AR123" s="67">
        <f>IF(AR33="","",(AR105*AR33*'Ship &amp; EF Parameters'!$H16*AR87))</f>
        <v>30654386.95833962</v>
      </c>
      <c r="AS123" s="67">
        <f>IF(AS33="","",(AS105*AS33*'Ship &amp; EF Parameters'!$H16*AS87))</f>
        <v>29121275.054727979</v>
      </c>
      <c r="AT123" s="67">
        <f>IF(AT33="","",(AT105*AT33*'Ship &amp; EF Parameters'!$H16*AT87))</f>
        <v>27361131.916208189</v>
      </c>
      <c r="AU123" s="68">
        <f>IF(AU33="","",(AU105*AU33*'Ship &amp; EF Parameters'!$H16*AU87))</f>
        <v>26042719.253975671</v>
      </c>
      <c r="AV123" s="66">
        <f>IF(AV33="","",(AV105*AV33*'Ship &amp; EF Parameters'!$H16*AV87))</f>
        <v>62836250.105140083</v>
      </c>
      <c r="AW123" s="67">
        <f>IF(AW33="","",(AW105*AW33*'Ship &amp; EF Parameters'!$H16*AW87))</f>
        <v>57864935.730574429</v>
      </c>
      <c r="AX123" s="67">
        <f>IF(AX33="","",(AX105*AX33*'Ship &amp; EF Parameters'!$H16*AX87))</f>
        <v>53098461.567956045</v>
      </c>
      <c r="AY123" s="67">
        <f>IF(AY33="","",(AY105*AY33*'Ship &amp; EF Parameters'!$H16*AY87))</f>
        <v>52581563.252058603</v>
      </c>
      <c r="AZ123" s="67">
        <f>IF(AZ33="","",(AZ105*AZ33*'Ship &amp; EF Parameters'!$H16*AZ87))</f>
        <v>47861703.368441015</v>
      </c>
      <c r="BA123" s="67">
        <f>IF(BA33="","",(BA105*BA33*'Ship &amp; EF Parameters'!$H16*BA87))</f>
        <v>46699427.077081591</v>
      </c>
      <c r="BB123" s="67">
        <f>IF(BB33="","",(BB105*BB33*'Ship &amp; EF Parameters'!$H16*BB87))</f>
        <v>45101208.796193466</v>
      </c>
      <c r="BC123" s="67">
        <f>IF(BC33="","",(BC105*BC33*'Ship &amp; EF Parameters'!$H16*BC87))</f>
        <v>40423367.417590708</v>
      </c>
      <c r="BD123" s="67">
        <f>IF(BD33="","",(BD105*BD33*'Ship &amp; EF Parameters'!$H16*BD87))</f>
        <v>38401681.390850082</v>
      </c>
      <c r="BE123" s="67">
        <f>IF(BE33="","",(BE105*BE33*'Ship &amp; EF Parameters'!$H16*BE87))</f>
        <v>36080613.515878931</v>
      </c>
      <c r="BF123" s="68">
        <f>IF(BF33="","",(BF105*BF33*'Ship &amp; EF Parameters'!$H16*BF87))</f>
        <v>36362167.801284708</v>
      </c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</row>
    <row r="124" spans="1:77" s="40" customFormat="1">
      <c r="A124" s="49"/>
      <c r="B124" s="50" t="str">
        <f t="shared" si="196"/>
        <v>6,000 teu</v>
      </c>
      <c r="C124" s="50"/>
      <c r="D124" s="63">
        <f>IF(D34="","",(D106*D34*'Ship &amp; EF Parameters'!$H17*D88))</f>
        <v>9297640.6059553828</v>
      </c>
      <c r="E124" s="64">
        <f>IF(E34="","",(E106*E34*'Ship &amp; EF Parameters'!$H17*E88))</f>
        <v>8570896.0868384503</v>
      </c>
      <c r="F124" s="64">
        <f>IF(F34="","",(F106*F34*'Ship &amp; EF Parameters'!$H17*F88))</f>
        <v>7873721.7672473993</v>
      </c>
      <c r="G124" s="64">
        <f>IF(G34="","",(G106*G34*'Ship &amp; EF Parameters'!$H17*G88))</f>
        <v>7206117.6471822318</v>
      </c>
      <c r="H124" s="64">
        <f>IF(H34="","",(H106*H34*'Ship &amp; EF Parameters'!$H17*H88))</f>
        <v>6568083.7266429514</v>
      </c>
      <c r="I124" s="64">
        <f>IF(I34="","",(I106*I34*'Ship &amp; EF Parameters'!$H17*I88))</f>
        <v>5959620.0056295535</v>
      </c>
      <c r="J124" s="64">
        <f>IF(J34="","",(J106*J34*'Ship &amp; EF Parameters'!$H17*J88))</f>
        <v>5380726.4841420427</v>
      </c>
      <c r="K124" s="64">
        <f>IF(K34="","",(K106*K34*'Ship &amp; EF Parameters'!$H17*K88))</f>
        <v>4831403.1621804154</v>
      </c>
      <c r="L124" s="64">
        <f>IF(L34="","",(L106*L34*'Ship &amp; EF Parameters'!$H17*L88))</f>
        <v>4311650.0397446724</v>
      </c>
      <c r="M124" s="64">
        <f>IF(M34="","",(M106*M34*'Ship &amp; EF Parameters'!$H17*M88))</f>
        <v>3821467.1168348156</v>
      </c>
      <c r="N124" s="65">
        <f>IF(N34="","",(N106*N34*'Ship &amp; EF Parameters'!$H17*N88))</f>
        <v>3499431.8965543974</v>
      </c>
      <c r="O124" s="63">
        <f>IF(O34="","",(O106*O34*'Ship &amp; EF Parameters'!$H17*O88))</f>
        <v>34091348.88850306</v>
      </c>
      <c r="P124" s="64">
        <f>IF(P34="","",(P106*P34*'Ship &amp; EF Parameters'!$H17*P88))</f>
        <v>31426618.985074315</v>
      </c>
      <c r="Q124" s="64">
        <f>IF(Q34="","",(Q106*Q34*'Ship &amp; EF Parameters'!$H17*Q88))</f>
        <v>28870313.146573797</v>
      </c>
      <c r="R124" s="64">
        <f>IF(R34="","",(R106*R34*'Ship &amp; EF Parameters'!$H17*R88))</f>
        <v>26422431.373001523</v>
      </c>
      <c r="S124" s="64">
        <f>IF(S34="","",(S106*S34*'Ship &amp; EF Parameters'!$H17*S88))</f>
        <v>24082973.664357487</v>
      </c>
      <c r="T124" s="64">
        <f>IF(T34="","",(T106*T34*'Ship &amp; EF Parameters'!$H17*T88))</f>
        <v>21851940.020641696</v>
      </c>
      <c r="U124" s="64">
        <f>IF(U34="","",(U106*U34*'Ship &amp; EF Parameters'!$H17*U88))</f>
        <v>19729330.441854157</v>
      </c>
      <c r="V124" s="64">
        <f>IF(V34="","",(V106*V34*'Ship &amp; EF Parameters'!$H17*V88))</f>
        <v>19191407.005327761</v>
      </c>
      <c r="W124" s="64">
        <f>IF(W34="","",(W106*W34*'Ship &amp; EF Parameters'!$H17*W88))</f>
        <v>17126832.102319118</v>
      </c>
      <c r="X124" s="64">
        <f>IF(X34="","",(X106*X34*'Ship &amp; EF Parameters'!$H17*X88))</f>
        <v>16347387.110904489</v>
      </c>
      <c r="Y124" s="65">
        <f>IF(Y34="","",(Y106*Y34*'Ship &amp; EF Parameters'!$H17*Y88))</f>
        <v>16039062.859207656</v>
      </c>
      <c r="Z124" s="63">
        <f>IF(Z34="","",(Z106*Z34*'Ship &amp; EF Parameters'!$H17*Z88))</f>
        <v>58885057.171050742</v>
      </c>
      <c r="AA124" s="64">
        <f>IF(AA34="","",(AA106*AA34*'Ship &amp; EF Parameters'!$H17*AA88))</f>
        <v>54282341.883310169</v>
      </c>
      <c r="AB124" s="64">
        <f>IF(AB34="","",(AB106*AB34*'Ship &amp; EF Parameters'!$H17*AB88))</f>
        <v>49866904.5259002</v>
      </c>
      <c r="AC124" s="64">
        <f>IF(AC34="","",(AC106*AC34*'Ship &amp; EF Parameters'!$H17*AC88))</f>
        <v>45638745.098820806</v>
      </c>
      <c r="AD124" s="64">
        <f>IF(AD34="","",(AD106*AD34*'Ship &amp; EF Parameters'!$H17*AD88))</f>
        <v>41597863.602072023</v>
      </c>
      <c r="AE124" s="64">
        <f>IF(AE34="","",(AE106*AE34*'Ship &amp; EF Parameters'!$H17*AE88))</f>
        <v>40889615.038624987</v>
      </c>
      <c r="AF124" s="64">
        <f>IF(AF34="","",(AF106*AF34*'Ship &amp; EF Parameters'!$H17*AF88))</f>
        <v>39757590.132827312</v>
      </c>
      <c r="AG124" s="64">
        <f>IF(AG34="","",(AG106*AG34*'Ship &amp; EF Parameters'!$H17*AG88))</f>
        <v>35698701.142777517</v>
      </c>
      <c r="AH124" s="64">
        <f>IF(AH34="","",(AH106*AH34*'Ship &amp; EF Parameters'!$H17*AH88))</f>
        <v>34133896.147978663</v>
      </c>
      <c r="AI124" s="64">
        <f>IF(AI34="","",(AI106*AI34*'Ship &amp; EF Parameters'!$H17*AI88))</f>
        <v>32270166.764382891</v>
      </c>
      <c r="AJ124" s="65">
        <f>IF(AJ34="","",(AJ106*AJ34*'Ship &amp; EF Parameters'!$H17*AJ88))</f>
        <v>31397680.627418622</v>
      </c>
      <c r="AK124" s="63">
        <f>IF(AK34="","",(AK106*AK34*'Ship &amp; EF Parameters'!$H17*AK88))</f>
        <v>83678765.453598425</v>
      </c>
      <c r="AL124" s="64">
        <f>IF(AL34="","",(AL106*AL34*'Ship &amp; EF Parameters'!$H17*AL88))</f>
        <v>77138064.781546041</v>
      </c>
      <c r="AM124" s="64">
        <f>IF(AM34="","",(AM106*AM34*'Ship &amp; EF Parameters'!$H17*AM88))</f>
        <v>70863495.905226603</v>
      </c>
      <c r="AN124" s="64">
        <f>IF(AN34="","",(AN106*AN34*'Ship &amp; EF Parameters'!$H17*AN88))</f>
        <v>64855058.824640103</v>
      </c>
      <c r="AO124" s="64">
        <f>IF(AO34="","",(AO106*AO34*'Ship &amp; EF Parameters'!$H17*AO88))</f>
        <v>64038816.334768772</v>
      </c>
      <c r="AP124" s="64">
        <f>IF(AP34="","",(AP106*AP34*'Ship &amp; EF Parameters'!$H17*AP88))</f>
        <v>62576010.059110299</v>
      </c>
      <c r="AQ124" s="64">
        <f>IF(AQ34="","",(AQ106*AQ34*'Ship &amp; EF Parameters'!$H17*AQ88))</f>
        <v>56497628.083491452</v>
      </c>
      <c r="AR124" s="64">
        <f>IF(AR34="","",(AR106*AR34*'Ship &amp; EF Parameters'!$H17*AR88))</f>
        <v>54353285.574529663</v>
      </c>
      <c r="AS124" s="64">
        <f>IF(AS34="","",(AS106*AS34*'Ship &amp; EF Parameters'!$H17*AS88))</f>
        <v>51739800.476936072</v>
      </c>
      <c r="AT124" s="64">
        <f>IF(AT34="","",(AT106*AT34*'Ship &amp; EF Parameters'!$H17*AT88))</f>
        <v>48723705.739643909</v>
      </c>
      <c r="AU124" s="65">
        <f>IF(AU34="","",(AU106*AU34*'Ship &amp; EF Parameters'!$H17*AU88))</f>
        <v>47242330.603484377</v>
      </c>
      <c r="AV124" s="63">
        <f>IF(AV34="","",(AV106*AV34*'Ship &amp; EF Parameters'!$H17*AV88))</f>
        <v>108472473.73614612</v>
      </c>
      <c r="AW124" s="64">
        <f>IF(AW34="","",(AW106*AW34*'Ship &amp; EF Parameters'!$H17*AW88))</f>
        <v>99993787.679781914</v>
      </c>
      <c r="AX124" s="64">
        <f>IF(AX34="","",(AX106*AX34*'Ship &amp; EF Parameters'!$H17*AX88))</f>
        <v>91860087.284552991</v>
      </c>
      <c r="AY124" s="64">
        <f>IF(AY34="","",(AY106*AY34*'Ship &amp; EF Parameters'!$H17*AY88))</f>
        <v>91077320.262997672</v>
      </c>
      <c r="AZ124" s="64">
        <f>IF(AZ34="","",(AZ106*AZ34*'Ship &amp; EF Parameters'!$H17*AZ88))</f>
        <v>83013280.433959514</v>
      </c>
      <c r="BA124" s="64">
        <f>IF(BA34="","",(BA106*BA34*'Ship &amp; EF Parameters'!$H17*BA88))</f>
        <v>81117050.076624483</v>
      </c>
      <c r="BB124" s="64">
        <f>IF(BB34="","",(BB106*BB34*'Ship &amp; EF Parameters'!$H17*BB88))</f>
        <v>78468927.893738136</v>
      </c>
      <c r="BC124" s="64">
        <f>IF(BC34="","",(BC106*BC34*'Ship &amp; EF Parameters'!$H17*BC88))</f>
        <v>70457962.781797722</v>
      </c>
      <c r="BD124" s="64">
        <f>IF(BD34="","",(BD106*BD34*'Ship &amp; EF Parameters'!$H17*BD88))</f>
        <v>67070111.729361579</v>
      </c>
      <c r="BE124" s="64">
        <f>IF(BE34="","",(BE106*BE34*'Ship &amp; EF Parameters'!$H17*BE88))</f>
        <v>63160359.292130992</v>
      </c>
      <c r="BF124" s="65">
        <f>IF(BF34="","",(BF106*BF34*'Ship &amp; EF Parameters'!$H17*BF88))</f>
        <v>61240058.189701967</v>
      </c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</row>
    <row r="125" spans="1:77" s="40" customFormat="1">
      <c r="A125" s="49"/>
      <c r="B125" s="54" t="str">
        <f t="shared" si="196"/>
        <v>9,000 teu</v>
      </c>
      <c r="C125" s="54"/>
      <c r="D125" s="66">
        <f>IF(D35="","",(D107*D35*'Ship &amp; EF Parameters'!$H18*D89))</f>
        <v>13654587.169296525</v>
      </c>
      <c r="E125" s="67">
        <f>IF(E35="","",(E107*E35*'Ship &amp; EF Parameters'!$H18*E89))</f>
        <v>12587284.526975151</v>
      </c>
      <c r="F125" s="67">
        <f>IF(F35="","",(F107*F35*'Ship &amp; EF Parameters'!$H18*F89))</f>
        <v>11563408.909223977</v>
      </c>
      <c r="G125" s="67">
        <f>IF(G35="","",(G107*G35*'Ship &amp; EF Parameters'!$H18*G89))</f>
        <v>10582960.316042993</v>
      </c>
      <c r="H125" s="67">
        <f>IF(H35="","",(H107*H35*'Ship &amp; EF Parameters'!$H18*H89))</f>
        <v>9645938.747432217</v>
      </c>
      <c r="I125" s="67">
        <f>IF(I35="","",(I107*I35*'Ship &amp; EF Parameters'!$H18*I89))</f>
        <v>8752344.2033916283</v>
      </c>
      <c r="J125" s="67">
        <f>IF(J35="","",(J107*J35*'Ship &amp; EF Parameters'!$H18*J89))</f>
        <v>7902176.6839212384</v>
      </c>
      <c r="K125" s="67">
        <f>IF(K35="","",(K107*K35*'Ship &amp; EF Parameters'!$H18*K89))</f>
        <v>7095436.1890210463</v>
      </c>
      <c r="L125" s="67">
        <f>IF(L35="","",(L107*L35*'Ship &amp; EF Parameters'!$H18*L89))</f>
        <v>6332122.7186910482</v>
      </c>
      <c r="M125" s="67">
        <f>IF(M35="","",(M107*M35*'Ship &amp; EF Parameters'!$H18*M89))</f>
        <v>5612236.2729312461</v>
      </c>
      <c r="N125" s="68">
        <f>IF(N35="","",(N107*N35*'Ship &amp; EF Parameters'!$H18*N89))</f>
        <v>5139292.8485439904</v>
      </c>
      <c r="O125" s="66">
        <f>IF(O35="","",(O107*O35*'Ship &amp; EF Parameters'!$H18*O89))</f>
        <v>44377408.300213709</v>
      </c>
      <c r="P125" s="67">
        <f>IF(P35="","",(P107*P35*'Ship &amp; EF Parameters'!$H18*P89))</f>
        <v>40908674.712669246</v>
      </c>
      <c r="Q125" s="67">
        <f>IF(Q35="","",(Q107*Q35*'Ship &amp; EF Parameters'!$H18*Q89))</f>
        <v>37581078.954977922</v>
      </c>
      <c r="R125" s="67">
        <f>IF(R35="","",(R107*R35*'Ship &amp; EF Parameters'!$H18*R89))</f>
        <v>34394621.027139731</v>
      </c>
      <c r="S125" s="67">
        <f>IF(S35="","",(S107*S35*'Ship &amp; EF Parameters'!$H18*S89))</f>
        <v>31349300.929154709</v>
      </c>
      <c r="T125" s="67">
        <f>IF(T35="","",(T107*T35*'Ship &amp; EF Parameters'!$H18*T89))</f>
        <v>28445118.66102279</v>
      </c>
      <c r="U125" s="67">
        <f>IF(U35="","",(U107*U35*'Ship &amp; EF Parameters'!$H18*U89))</f>
        <v>27822247.074639358</v>
      </c>
      <c r="V125" s="67">
        <f>IF(V35="","",(V107*V35*'Ship &amp; EF Parameters'!$H18*V89))</f>
        <v>24981848.248844929</v>
      </c>
      <c r="W125" s="67">
        <f>IF(W35="","",(W107*W35*'Ship &amp; EF Parameters'!$H18*W89))</f>
        <v>24009298.641703557</v>
      </c>
      <c r="X125" s="67">
        <f>IF(X35="","",(X107*X35*'Ship &amp; EF Parameters'!$H18*X89))</f>
        <v>22799709.858783193</v>
      </c>
      <c r="Y125" s="68">
        <f>IF(Y35="","",(Y107*Y35*'Ship &amp; EF Parameters'!$H18*Y89))</f>
        <v>22270269.010357294</v>
      </c>
      <c r="Z125" s="66">
        <f>IF(Z35="","",(Z107*Z35*'Ship &amp; EF Parameters'!$H18*Z89))</f>
        <v>75100229.431130901</v>
      </c>
      <c r="AA125" s="67">
        <f>IF(AA35="","",(AA107*AA35*'Ship &amp; EF Parameters'!$H18*AA89))</f>
        <v>69230064.898363322</v>
      </c>
      <c r="AB125" s="67">
        <f>IF(AB35="","",(AB107*AB35*'Ship &amp; EF Parameters'!$H18*AB89))</f>
        <v>63598749.000731863</v>
      </c>
      <c r="AC125" s="67">
        <f>IF(AC35="","",(AC107*AC35*'Ship &amp; EF Parameters'!$H18*AC89))</f>
        <v>58206281.738236457</v>
      </c>
      <c r="AD125" s="67">
        <f>IF(AD35="","",(AD107*AD35*'Ship &amp; EF Parameters'!$H18*AD89))</f>
        <v>57473718.370116964</v>
      </c>
      <c r="AE125" s="67">
        <f>IF(AE35="","",(AE107*AE35*'Ship &amp; EF Parameters'!$H18*AE89))</f>
        <v>52149384.211875118</v>
      </c>
      <c r="AF125" s="67">
        <f>IF(AF35="","",(AF107*AF35*'Ship &amp; EF Parameters'!$H18*AF89))</f>
        <v>50705633.721827932</v>
      </c>
      <c r="AG125" s="67">
        <f>IF(AG35="","",(AG107*AG35*'Ship &amp; EF Parameters'!$H18*AG89))</f>
        <v>48781123.79951968</v>
      </c>
      <c r="AH125" s="67">
        <f>IF(AH35="","",(AH107*AH35*'Ship &amp; EF Parameters'!$H18*AH89))</f>
        <v>43533343.691000953</v>
      </c>
      <c r="AI125" s="67">
        <f>IF(AI35="","",(AI107*AI35*'Ship &amp; EF Parameters'!$H18*AI89))</f>
        <v>41156399.334829152</v>
      </c>
      <c r="AJ125" s="68">
        <f>IF(AJ35="","",(AJ107*AJ35*'Ship &amp; EF Parameters'!$H18*AJ89))</f>
        <v>40043656.778238595</v>
      </c>
      <c r="AK125" s="66">
        <f>IF(AK35="","",(AK107*AK35*'Ship &amp; EF Parameters'!$H18*AK89))</f>
        <v>105823050.56204808</v>
      </c>
      <c r="AL125" s="67">
        <f>IF(AL35="","",(AL107*AL35*'Ship &amp; EF Parameters'!$H18*AL89))</f>
        <v>97551455.084057435</v>
      </c>
      <c r="AM125" s="67">
        <f>IF(AM35="","",(AM107*AM35*'Ship &amp; EF Parameters'!$H18*AM89))</f>
        <v>89616419.046485811</v>
      </c>
      <c r="AN125" s="67">
        <f>IF(AN35="","",(AN107*AN35*'Ship &amp; EF Parameters'!$H18*AN89))</f>
        <v>88852770.986777633</v>
      </c>
      <c r="AO125" s="67">
        <f>IF(AO35="","",(AO107*AO35*'Ship &amp; EF Parameters'!$H18*AO89))</f>
        <v>80985694.066982999</v>
      </c>
      <c r="AP125" s="67">
        <f>IF(AP35="","",(AP107*AP35*'Ship &amp; EF Parameters'!$H18*AP89))</f>
        <v>79135778.838999301</v>
      </c>
      <c r="AQ125" s="67">
        <f>IF(AQ35="","",(AQ107*AQ35*'Ship &amp; EF Parameters'!$H18*AQ89))</f>
        <v>76552336.625486985</v>
      </c>
      <c r="AR125" s="67">
        <f>IF(AR35="","",(AR107*AR35*'Ship &amp; EF Parameters'!$H18*AR89))</f>
        <v>68737038.081141382</v>
      </c>
      <c r="AS125" s="67">
        <f>IF(AS35="","",(AS107*AS35*'Ship &amp; EF Parameters'!$H18*AS89))</f>
        <v>65431934.75980749</v>
      </c>
      <c r="AT125" s="67">
        <f>IF(AT35="","",(AT107*AT35*'Ship &amp; EF Parameters'!$H18*AT89))</f>
        <v>61617677.413224325</v>
      </c>
      <c r="AU125" s="68">
        <f>IF(AU35="","",(AU107*AU35*'Ship &amp; EF Parameters'!$H18*AU89))</f>
        <v>59744279.364323899</v>
      </c>
      <c r="AV125" s="66">
        <f>IF(AV35="","",(AV107*AV35*'Ship &amp; EF Parameters'!$H18*AV89))</f>
        <v>136545871.69296527</v>
      </c>
      <c r="AW125" s="67">
        <f>IF(AW35="","",(AW107*AW35*'Ship &amp; EF Parameters'!$H18*AW89))</f>
        <v>125872845.26975152</v>
      </c>
      <c r="AX125" s="67">
        <f>IF(AX35="","",(AX107*AX35*'Ship &amp; EF Parameters'!$H18*AX89))</f>
        <v>115634089.09223977</v>
      </c>
      <c r="AY125" s="67">
        <f>IF(AY35="","",(AY107*AY35*'Ship &amp; EF Parameters'!$H18*AY89))</f>
        <v>114648736.75713244</v>
      </c>
      <c r="AZ125" s="67">
        <f>IF(AZ35="","",(AZ107*AZ35*'Ship &amp; EF Parameters'!$H18*AZ89))</f>
        <v>112535952.05337587</v>
      </c>
      <c r="BA125" s="67">
        <f>IF(BA35="","",(BA107*BA35*'Ship &amp; EF Parameters'!$H18*BA89))</f>
        <v>102110682.37290233</v>
      </c>
      <c r="BB125" s="67">
        <f>IF(BB35="","",(BB107*BB35*'Ship &amp; EF Parameters'!$H18*BB89))</f>
        <v>98777208.549015477</v>
      </c>
      <c r="BC125" s="67">
        <f>IF(BC35="","",(BC107*BC35*'Ship &amp; EF Parameters'!$H18*BC89))</f>
        <v>94605815.853613928</v>
      </c>
      <c r="BD125" s="67">
        <f>IF(BD35="","",(BD107*BD35*'Ship &amp; EF Parameters'!$H18*BD89))</f>
        <v>89705071.848123178</v>
      </c>
      <c r="BE125" s="67">
        <f>IF(BE35="","",(BE107*BE35*'Ship &amp; EF Parameters'!$H18*BE89))</f>
        <v>84183544.093968719</v>
      </c>
      <c r="BF125" s="68">
        <f>IF(BF35="","",(BF107*BF35*'Ship &amp; EF Parameters'!$H18*BF89))</f>
        <v>77089392.728159875</v>
      </c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</row>
    <row r="126" spans="1:77" s="40" customFormat="1">
      <c r="A126" s="49"/>
      <c r="B126" s="50" t="str">
        <f t="shared" si="196"/>
        <v>14,000 teu</v>
      </c>
      <c r="C126" s="50"/>
      <c r="D126" s="63">
        <f>IF(D36="","",(D108*D36*'Ship &amp; EF Parameters'!$H19*D90))</f>
        <v>23933995.00784485</v>
      </c>
      <c r="E126" s="64">
        <f>IF(E36="","",(E108*E36*'Ship &amp; EF Parameters'!$H19*E90))</f>
        <v>22040447.680876832</v>
      </c>
      <c r="F126" s="64">
        <f>IF(F36="","",(F108*F36*'Ship &amp; EF Parameters'!$H19*F90))</f>
        <v>20224922.906208619</v>
      </c>
      <c r="G126" s="64">
        <f>IF(G36="","",(G108*G36*'Ship &amp; EF Parameters'!$H19*G90))</f>
        <v>18487420.683840189</v>
      </c>
      <c r="H126" s="64">
        <f>IF(H36="","",(H108*H36*'Ship &amp; EF Parameters'!$H19*H90))</f>
        <v>16827941.013771553</v>
      </c>
      <c r="I126" s="64">
        <f>IF(I36="","",(I108*I36*'Ship &amp; EF Parameters'!$H19*I90))</f>
        <v>15246483.896002704</v>
      </c>
      <c r="J126" s="64">
        <f>IF(J36="","",(J108*J36*'Ship &amp; EF Parameters'!$H19*J90))</f>
        <v>13743049.330533646</v>
      </c>
      <c r="K126" s="64">
        <f>IF(K36="","",(K108*K36*'Ship &amp; EF Parameters'!$H19*K90))</f>
        <v>12317637.317364382</v>
      </c>
      <c r="L126" s="64">
        <f>IF(L36="","",(L108*L36*'Ship &amp; EF Parameters'!$H19*L90))</f>
        <v>10970247.856494909</v>
      </c>
      <c r="M126" s="64">
        <f>IF(M36="","",(M108*M36*'Ship &amp; EF Parameters'!$H19*M90))</f>
        <v>9700880.9479252249</v>
      </c>
      <c r="N126" s="65">
        <f>IF(N36="","",(N108*N36*'Ship &amp; EF Parameters'!$H19*N90))</f>
        <v>9233438.1419871338</v>
      </c>
      <c r="O126" s="63">
        <f>IF(O36="","",(O108*O36*'Ship &amp; EF Parameters'!$H19*O90))</f>
        <v>71801985.023534551</v>
      </c>
      <c r="P126" s="64">
        <f>IF(P36="","",(P108*P36*'Ship &amp; EF Parameters'!$H19*P90))</f>
        <v>66121343.042630509</v>
      </c>
      <c r="Q126" s="64">
        <f>IF(Q36="","",(Q108*Q36*'Ship &amp; EF Parameters'!$H19*Q90))</f>
        <v>60674768.718625851</v>
      </c>
      <c r="R126" s="64">
        <f>IF(R36="","",(R108*R36*'Ship &amp; EF Parameters'!$H19*R90))</f>
        <v>55462262.051520571</v>
      </c>
      <c r="S126" s="64">
        <f>IF(S36="","",(S108*S36*'Ship &amp; EF Parameters'!$H19*S90))</f>
        <v>50483823.041314647</v>
      </c>
      <c r="T126" s="64">
        <f>IF(T36="","",(T108*T36*'Ship &amp; EF Parameters'!$H19*T90))</f>
        <v>45739451.688008107</v>
      </c>
      <c r="U126" s="64">
        <f>IF(U36="","",(U108*U36*'Ship &amp; EF Parameters'!$H19*U90))</f>
        <v>43977757.857707672</v>
      </c>
      <c r="V126" s="64">
        <f>IF(V36="","",(V108*V36*'Ship &amp; EF Parameters'!$H19*V90))</f>
        <v>41879966.879038893</v>
      </c>
      <c r="W126" s="64">
        <f>IF(W36="","",(W108*W36*'Ship &amp; EF Parameters'!$H19*W90))</f>
        <v>39492892.283381671</v>
      </c>
      <c r="X126" s="64">
        <f>IF(X36="","",(X108*X36*'Ship &amp; EF Parameters'!$H19*X90))</f>
        <v>36863347.602115862</v>
      </c>
      <c r="Y126" s="65">
        <f>IF(Y36="","",(Y108*Y36*'Ship &amp; EF Parameters'!$H19*Y90))</f>
        <v>36933752.567948528</v>
      </c>
      <c r="Z126" s="63">
        <f>IF(Z36="","",(Z108*Z36*'Ship &amp; EF Parameters'!$H19*Z90))</f>
        <v>119669975.03922424</v>
      </c>
      <c r="AA126" s="64">
        <f>IF(AA36="","",(AA108*AA36*'Ship &amp; EF Parameters'!$H19*AA90))</f>
        <v>110202238.40438417</v>
      </c>
      <c r="AB126" s="64">
        <f>IF(AB36="","",(AB108*AB36*'Ship &amp; EF Parameters'!$H19*AB90))</f>
        <v>101124614.5310431</v>
      </c>
      <c r="AC126" s="64">
        <f>IF(AC36="","",(AC108*AC36*'Ship &amp; EF Parameters'!$H19*AC90))</f>
        <v>92437103.419200957</v>
      </c>
      <c r="AD126" s="64">
        <f>IF(AD36="","",(AD108*AD36*'Ship &amp; EF Parameters'!$H19*AD90))</f>
        <v>89749018.740114927</v>
      </c>
      <c r="AE126" s="64">
        <f>IF(AE36="","",(AE108*AE36*'Ship &amp; EF Parameters'!$H19*AE90))</f>
        <v>86396742.07734865</v>
      </c>
      <c r="AF126" s="64">
        <f>IF(AF36="","",(AF108*AF36*'Ship &amp; EF Parameters'!$H19*AF90))</f>
        <v>82458295.983201876</v>
      </c>
      <c r="AG126" s="64">
        <f>IF(AG36="","",(AG108*AG36*'Ship &amp; EF Parameters'!$H19*AG90))</f>
        <v>78011703.009974405</v>
      </c>
      <c r="AH126" s="64">
        <f>IF(AH36="","",(AH108*AH36*'Ship &amp; EF Parameters'!$H19*AH90))</f>
        <v>73134985.709966063</v>
      </c>
      <c r="AI126" s="64">
        <f>IF(AI36="","",(AI108*AI36*'Ship &amp; EF Parameters'!$H19*AI90))</f>
        <v>67906166.635476589</v>
      </c>
      <c r="AJ126" s="65">
        <f>IF(AJ36="","",(AJ108*AJ36*'Ship &amp; EF Parameters'!$H19*AJ90))</f>
        <v>64634066.993909933</v>
      </c>
      <c r="AK126" s="63">
        <f>IF(AK36="","",(AK108*AK36*'Ship &amp; EF Parameters'!$H19*AK90))</f>
        <v>167537965.05491394</v>
      </c>
      <c r="AL126" s="64">
        <f>IF(AL36="","",(AL108*AL36*'Ship &amp; EF Parameters'!$H19*AL90))</f>
        <v>154283133.76613784</v>
      </c>
      <c r="AM126" s="64">
        <f>IF(AM36="","",(AM108*AM36*'Ship &amp; EF Parameters'!$H19*AM90))</f>
        <v>141574460.34346035</v>
      </c>
      <c r="AN126" s="64">
        <f>IF(AN36="","",(AN108*AN36*'Ship &amp; EF Parameters'!$H19*AN90))</f>
        <v>138039407.77267343</v>
      </c>
      <c r="AO126" s="64">
        <f>IF(AO36="","",(AO108*AO36*'Ship &amp; EF Parameters'!$H19*AO90))</f>
        <v>133501665.37592095</v>
      </c>
      <c r="AP126" s="64">
        <f>IF(AP36="","",(AP108*AP36*'Ship &amp; EF Parameters'!$H19*AP90))</f>
        <v>120955438.90828811</v>
      </c>
      <c r="AQ126" s="64">
        <f>IF(AQ36="","",(AQ108*AQ36*'Ship &amp; EF Parameters'!$H19*AQ90))</f>
        <v>115441614.37648262</v>
      </c>
      <c r="AR126" s="64">
        <f>IF(AR36="","",(AR108*AR36*'Ship &amp; EF Parameters'!$H19*AR90))</f>
        <v>109216384.21396416</v>
      </c>
      <c r="AS126" s="64">
        <f>IF(AS36="","",(AS108*AS36*'Ship &amp; EF Parameters'!$H19*AS90))</f>
        <v>102388979.99395248</v>
      </c>
      <c r="AT126" s="64">
        <f>IF(AT36="","",(AT108*AT36*'Ship &amp; EF Parameters'!$H19*AT90))</f>
        <v>99595711.065365657</v>
      </c>
      <c r="AU126" s="65">
        <f>IF(AU36="","",(AU108*AU36*'Ship &amp; EF Parameters'!$H19*AU90))</f>
        <v>94796631.591067895</v>
      </c>
      <c r="AV126" s="63">
        <f>IF(AV36="","",(AV108*AV36*'Ship &amp; EF Parameters'!$H19*AV90))</f>
        <v>215405955.07060367</v>
      </c>
      <c r="AW126" s="64">
        <f>IF(AW36="","",(AW108*AW36*'Ship &amp; EF Parameters'!$H19*AW90))</f>
        <v>198364029.12789148</v>
      </c>
      <c r="AX126" s="64">
        <f>IF(AX36="","",(AX108*AX36*'Ship &amp; EF Parameters'!$H19*AX90))</f>
        <v>194159259.89960274</v>
      </c>
      <c r="AY126" s="64">
        <f>IF(AY36="","",(AY108*AY36*'Ship &amp; EF Parameters'!$H19*AY90))</f>
        <v>177479238.56486583</v>
      </c>
      <c r="AZ126" s="64">
        <f>IF(AZ36="","",(AZ108*AZ36*'Ship &amp; EF Parameters'!$H19*AZ90))</f>
        <v>171644998.34046981</v>
      </c>
      <c r="BA126" s="64">
        <f>IF(BA36="","",(BA108*BA36*'Ship &amp; EF Parameters'!$H19*BA90))</f>
        <v>164662026.07682917</v>
      </c>
      <c r="BB126" s="64">
        <f>IF(BB36="","",(BB108*BB36*'Ship &amp; EF Parameters'!$H19*BB90))</f>
        <v>156670762.3680836</v>
      </c>
      <c r="BC126" s="64">
        <f>IF(BC36="","",(BC108*BC36*'Ship &amp; EF Parameters'!$H19*BC90))</f>
        <v>147811647.80837259</v>
      </c>
      <c r="BD126" s="64">
        <f>IF(BD36="","",(BD108*BD36*'Ship &amp; EF Parameters'!$H19*BD90))</f>
        <v>138225122.99183583</v>
      </c>
      <c r="BE126" s="64">
        <f>IF(BE36="","",(BE108*BE36*'Ship &amp; EF Parameters'!$H19*BE90))</f>
        <v>128051628.51261298</v>
      </c>
      <c r="BF126" s="65">
        <f>IF(BF36="","",(BF108*BF36*'Ship &amp; EF Parameters'!$H19*BF90))</f>
        <v>127421446.35942243</v>
      </c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</row>
    <row r="127" spans="1:77" s="40" customFormat="1">
      <c r="A127" s="189"/>
      <c r="B127" s="54" t="str">
        <f t="shared" si="196"/>
        <v>17,000 teu</v>
      </c>
      <c r="C127" s="54"/>
      <c r="D127" s="66">
        <f>IF(D37="","",(D109*D37*'Ship &amp; EF Parameters'!$H20*D91))</f>
        <v>31047406.71736411</v>
      </c>
      <c r="E127" s="67">
        <f>IF(E37="","",(E109*E37*'Ship &amp; EF Parameters'!$H20*E91))</f>
        <v>28985044.739014737</v>
      </c>
      <c r="F127" s="67">
        <f>IF(F37="","",(F109*F37*'Ship &amp; EF Parameters'!$H20*F91))</f>
        <v>26993554.306313105</v>
      </c>
      <c r="G127" s="67">
        <f>IF(G37="","",(G109*G37*'Ship &amp; EF Parameters'!$H20*G91))</f>
        <v>25072935.419259209</v>
      </c>
      <c r="H127" s="67">
        <f>IF(H37="","",(H109*H37*'Ship &amp; EF Parameters'!$H20*H91))</f>
        <v>23223188.077853065</v>
      </c>
      <c r="I127" s="67">
        <f>IF(I37="","",(I109*I37*'Ship &amp; EF Parameters'!$H20*I91))</f>
        <v>21444312.282094665</v>
      </c>
      <c r="J127" s="67">
        <f>IF(J37="","",(J109*J37*'Ship &amp; EF Parameters'!$H20*J91))</f>
        <v>19736308.031984016</v>
      </c>
      <c r="K127" s="67">
        <f>IF(K37="","",(K109*K37*'Ship &amp; EF Parameters'!$H20*K91))</f>
        <v>18099175.327521112</v>
      </c>
      <c r="L127" s="67">
        <f>IF(L37="","",(L109*L37*'Ship &amp; EF Parameters'!$H20*L91))</f>
        <v>16532914.168705944</v>
      </c>
      <c r="M127" s="67">
        <f>IF(M37="","",(M109*M37*'Ship &amp; EF Parameters'!$H20*M91))</f>
        <v>15037524.555538524</v>
      </c>
      <c r="N127" s="68">
        <f>IF(N37="","",(N109*N37*'Ship &amp; EF Parameters'!$H20*N91))</f>
        <v>14174309.129548989</v>
      </c>
      <c r="O127" s="66">
        <f>IF(O37="","",(O109*O37*'Ship &amp; EF Parameters'!$H20*O91))</f>
        <v>120308701.02978593</v>
      </c>
      <c r="P127" s="67">
        <f>IF(P37="","",(P109*P37*'Ship &amp; EF Parameters'!$H20*P91))</f>
        <v>112317048.36368211</v>
      </c>
      <c r="Q127" s="67">
        <f>IF(Q37="","",(Q109*Q37*'Ship &amp; EF Parameters'!$H20*Q91))</f>
        <v>104600022.93696328</v>
      </c>
      <c r="R127" s="67">
        <f>IF(R37="","",(R109*R37*'Ship &amp; EF Parameters'!$H20*R91))</f>
        <v>97157624.749629423</v>
      </c>
      <c r="S127" s="67">
        <f>IF(S37="","",(S109*S37*'Ship &amp; EF Parameters'!$H20*S91))</f>
        <v>95989177.38845934</v>
      </c>
      <c r="T127" s="67">
        <f>IF(T37="","",(T109*T37*'Ship &amp; EF Parameters'!$H20*T91))</f>
        <v>88636490.765991285</v>
      </c>
      <c r="U127" s="67">
        <f>IF(U37="","",(U109*U37*'Ship &amp; EF Parameters'!$H20*U91))</f>
        <v>86675286.107129812</v>
      </c>
      <c r="V127" s="67">
        <f>IF(V37="","",(V109*V37*'Ship &amp; EF Parameters'!$H20*V91))</f>
        <v>84161165.272973165</v>
      </c>
      <c r="W127" s="67">
        <f>IF(W37="","",(W109*W37*'Ship &amp; EF Parameters'!$H20*W91))</f>
        <v>76878050.884482652</v>
      </c>
      <c r="X127" s="67">
        <f>IF(X37="","",(X109*X37*'Ship &amp; EF Parameters'!$H20*X91))</f>
        <v>73809183.026768267</v>
      </c>
      <c r="Y127" s="68">
        <f>IF(Y37="","",(Y109*Y37*'Ship &amp; EF Parameters'!$H20*Y91))</f>
        <v>73233930.502669781</v>
      </c>
      <c r="Z127" s="66">
        <f>IF(Z37="","",(Z109*Z37*'Ship &amp; EF Parameters'!$H20*Z91))</f>
        <v>209569995.34220773</v>
      </c>
      <c r="AA127" s="67">
        <f>IF(AA37="","",(AA109*AA37*'Ship &amp; EF Parameters'!$H20*AA91))</f>
        <v>195649051.9883495</v>
      </c>
      <c r="AB127" s="67">
        <f>IF(AB37="","",(AB109*AB37*'Ship &amp; EF Parameters'!$H20*AB91))</f>
        <v>182206491.56761342</v>
      </c>
      <c r="AC127" s="67">
        <f>IF(AC37="","",(AC109*AC37*'Ship &amp; EF Parameters'!$H20*AC91))</f>
        <v>180525135.01866633</v>
      </c>
      <c r="AD127" s="67">
        <f>IF(AD37="","",(AD109*AD37*'Ship &amp; EF Parameters'!$H20*AD91))</f>
        <v>167206954.16054207</v>
      </c>
      <c r="AE127" s="67">
        <f>IF(AE37="","",(AE109*AE37*'Ship &amp; EF Parameters'!$H20*AE91))</f>
        <v>164048988.9580242</v>
      </c>
      <c r="AF127" s="67">
        <f>IF(AF37="","",(AF109*AF37*'Ship &amp; EF Parameters'!$H20*AF91))</f>
        <v>159864095.05907053</v>
      </c>
      <c r="AG127" s="67">
        <f>IF(AG37="","",(AG109*AG37*'Ship &amp; EF Parameters'!$H20*AG91))</f>
        <v>154747949.05030549</v>
      </c>
      <c r="AH127" s="67">
        <f>IF(AH37="","",(AH109*AH37*'Ship &amp; EF Parameters'!$H20*AH91))</f>
        <v>141356416.14243585</v>
      </c>
      <c r="AI127" s="67">
        <f>IF(AI37="","",(AI109*AI37*'Ship &amp; EF Parameters'!$H20*AI91))</f>
        <v>135337720.99984673</v>
      </c>
      <c r="AJ127" s="68">
        <f>IF(AJ37="","",(AJ109*AJ37*'Ship &amp; EF Parameters'!$H20*AJ91))</f>
        <v>133947221.27423795</v>
      </c>
      <c r="AK127" s="66">
        <f>IF(AK37="","",(AK109*AK37*'Ship &amp; EF Parameters'!$H20*AK91))</f>
        <v>298831289.65462959</v>
      </c>
      <c r="AL127" s="67">
        <f>IF(AL37="","",(AL109*AL37*'Ship &amp; EF Parameters'!$H20*AL91))</f>
        <v>278981055.61301684</v>
      </c>
      <c r="AM127" s="67">
        <f>IF(AM37="","",(AM109*AM37*'Ship &amp; EF Parameters'!$H20*AM91))</f>
        <v>277133824.21148115</v>
      </c>
      <c r="AN127" s="67">
        <f>IF(AN37="","",(AN109*AN37*'Ship &amp; EF Parameters'!$H20*AN91))</f>
        <v>257415470.30439454</v>
      </c>
      <c r="AO127" s="67">
        <f>IF(AO37="","",(AO109*AO37*'Ship &amp; EF Parameters'!$H20*AO91))</f>
        <v>253326276.61591384</v>
      </c>
      <c r="AP127" s="67">
        <f>IF(AP37="","",(AP109*AP37*'Ship &amp; EF Parameters'!$H20*AP91))</f>
        <v>247681806.8581934</v>
      </c>
      <c r="AQ127" s="67">
        <f>IF(AQ37="","",(AQ109*AQ37*'Ship &amp; EF Parameters'!$H20*AQ91))</f>
        <v>227954357.76941538</v>
      </c>
      <c r="AR127" s="67">
        <f>IF(AR37="","",(AR109*AR37*'Ship &amp; EF Parameters'!$H20*AR91))</f>
        <v>220659112.53469488</v>
      </c>
      <c r="AS127" s="67">
        <f>IF(AS37="","",(AS109*AS37*'Ship &amp; EF Parameters'!$H20*AS91))</f>
        <v>212172398.49839297</v>
      </c>
      <c r="AT127" s="67">
        <f>IF(AT37="","",(AT109*AT37*'Ship &amp; EF Parameters'!$H20*AT91))</f>
        <v>202630643.38588163</v>
      </c>
      <c r="AU127" s="68">
        <f>IF(AU37="","",(AU109*AU37*'Ship &amp; EF Parameters'!$H20*AU91))</f>
        <v>190998815.52067265</v>
      </c>
      <c r="AV127" s="66">
        <f>IF(AV37="","",(AV109*AV37*'Ship &amp; EF Parameters'!$H20*AV91))</f>
        <v>388092583.96705139</v>
      </c>
      <c r="AW127" s="67">
        <f>IF(AW37="","",(AW109*AW37*'Ship &amp; EF Parameters'!$H20*AW91))</f>
        <v>362313059.23768425</v>
      </c>
      <c r="AX127" s="67">
        <f>IF(AX37="","",(AX109*AX37*'Ship &amp; EF Parameters'!$H20*AX91))</f>
        <v>359914057.41750795</v>
      </c>
      <c r="AY127" s="67">
        <f>IF(AY37="","",(AY109*AY37*'Ship &amp; EF Parameters'!$H20*AY91))</f>
        <v>334305805.59012276</v>
      </c>
      <c r="AZ127" s="67">
        <f>IF(AZ37="","",(AZ109*AZ37*'Ship &amp; EF Parameters'!$H20*AZ91))</f>
        <v>328995164.43625176</v>
      </c>
      <c r="BA127" s="67">
        <f>IF(BA37="","",(BA109*BA37*'Ship &amp; EF Parameters'!$H20*BA91))</f>
        <v>321664684.23142004</v>
      </c>
      <c r="BB127" s="67">
        <f>IF(BB37="","",(BB109*BB37*'Ship &amp; EF Parameters'!$H20*BB91))</f>
        <v>296044620.47976023</v>
      </c>
      <c r="BC127" s="67">
        <f>IF(BC37="","",(BC109*BC37*'Ship &amp; EF Parameters'!$H20*BC91))</f>
        <v>286570276.01908422</v>
      </c>
      <c r="BD127" s="67">
        <f>IF(BD37="","",(BD109*BD37*'Ship &amp; EF Parameters'!$H20*BD91))</f>
        <v>275548569.47843242</v>
      </c>
      <c r="BE127" s="67">
        <f>IF(BE37="","",(BE109*BE37*'Ship &amp; EF Parameters'!$H20*BE91))</f>
        <v>263156679.72192419</v>
      </c>
      <c r="BF127" s="68">
        <f>IF(BF37="","",(BF109*BF37*'Ship &amp; EF Parameters'!$H20*BF91))</f>
        <v>259862334.04173148</v>
      </c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</row>
    <row r="128" spans="1:77" s="40" customFormat="1">
      <c r="A128" s="58" t="str">
        <f>A$20</f>
        <v>Bulk</v>
      </c>
      <c r="B128" s="59" t="str">
        <f t="shared" si="196"/>
        <v>Handymax</v>
      </c>
      <c r="C128" s="59"/>
      <c r="D128" s="69">
        <f>IF(D38="","",(D110*D38*'Ship &amp; EF Parameters'!$H21*D92))</f>
        <v>3443810.8132429207</v>
      </c>
      <c r="E128" s="70">
        <f>IF(E38="","",(E110*E38*'Ship &amp; EF Parameters'!$H21*E92))</f>
        <v>3339546.7449844675</v>
      </c>
      <c r="F128" s="70">
        <f>IF(F38="","",(F110*F38*'Ship &amp; EF Parameters'!$H21*F92))</f>
        <v>3236885.3694917313</v>
      </c>
      <c r="G128" s="70">
        <f>IF(G38="","",(G110*G38*'Ship &amp; EF Parameters'!$H21*G92))</f>
        <v>3135826.6867647101</v>
      </c>
      <c r="H128" s="70">
        <f>IF(H38="","",(H110*H38*'Ship &amp; EF Parameters'!$H21*H92))</f>
        <v>3036370.6968034031</v>
      </c>
      <c r="I128" s="70">
        <f>IF(I38="","",(I110*I38*'Ship &amp; EF Parameters'!$H21*I92))</f>
        <v>2938517.3996078111</v>
      </c>
      <c r="J128" s="70">
        <f>IF(J38="","",(J110*J38*'Ship &amp; EF Parameters'!$H21*J92))</f>
        <v>2842266.7951779324</v>
      </c>
      <c r="K128" s="70">
        <f>IF(K38="","",(K110*K38*'Ship &amp; EF Parameters'!$H21*K92))</f>
        <v>2747618.8835137701</v>
      </c>
      <c r="L128" s="70">
        <f>IF(L38="","",(L110*L38*'Ship &amp; EF Parameters'!$H21*L92))</f>
        <v>2654573.6646153224</v>
      </c>
      <c r="M128" s="70">
        <f>IF(M38="","",(M110*M38*'Ship &amp; EF Parameters'!$H21*M92))</f>
        <v>2563131.1384825893</v>
      </c>
      <c r="N128" s="71">
        <f>IF(N38="","",(N110*N38*'Ship &amp; EF Parameters'!$H21*N92))</f>
        <v>2473291.3051155722</v>
      </c>
      <c r="O128" s="69">
        <f>IF(O38="","",(O110*O38*'Ship &amp; EF Parameters'!$H21*O92))</f>
        <v>15497148.659593143</v>
      </c>
      <c r="P128" s="70">
        <f>IF(P38="","",(P110*P38*'Ship &amp; EF Parameters'!$H21*P92))</f>
        <v>15027960.352430105</v>
      </c>
      <c r="Q128" s="70">
        <f>IF(Q38="","",(Q110*Q38*'Ship &amp; EF Parameters'!$H21*Q92))</f>
        <v>14565984.162712794</v>
      </c>
      <c r="R128" s="70">
        <f>IF(R38="","",(R110*R38*'Ship &amp; EF Parameters'!$H21*R92))</f>
        <v>14111220.090441197</v>
      </c>
      <c r="S128" s="70">
        <f>IF(S38="","",(S110*S38*'Ship &amp; EF Parameters'!$H21*S92))</f>
        <v>13663668.135615312</v>
      </c>
      <c r="T128" s="70">
        <f>IF(T38="","",(T110*T38*'Ship &amp; EF Parameters'!$H21*T92))</f>
        <v>13223328.29823515</v>
      </c>
      <c r="U128" s="70">
        <f>IF(U38="","",(U110*U38*'Ship &amp; EF Parameters'!$H21*U92))</f>
        <v>12790200.578300696</v>
      </c>
      <c r="V128" s="70">
        <f>IF(V38="","",(V110*V38*'Ship &amp; EF Parameters'!$H21*V92))</f>
        <v>12364284.975811968</v>
      </c>
      <c r="W128" s="70">
        <f>IF(W38="","",(W110*W38*'Ship &amp; EF Parameters'!$H21*W92))</f>
        <v>11945581.49076895</v>
      </c>
      <c r="X128" s="70">
        <f>IF(X38="","",(X110*X38*'Ship &amp; EF Parameters'!$H21*X92))</f>
        <v>11534090.12317165</v>
      </c>
      <c r="Y128" s="71">
        <f>IF(Y38="","",(Y110*Y38*'Ship &amp; EF Parameters'!$H21*Y92))</f>
        <v>11129810.873020075</v>
      </c>
      <c r="Z128" s="69">
        <f>IF(Z38="","",(Z110*Z38*'Ship &amp; EF Parameters'!$H21*Z92))</f>
        <v>27550486.505943365</v>
      </c>
      <c r="AA128" s="70">
        <f>IF(AA38="","",(AA110*AA38*'Ship &amp; EF Parameters'!$H21*AA92))</f>
        <v>26716373.95987574</v>
      </c>
      <c r="AB128" s="70">
        <f>IF(AB38="","",(AB110*AB38*'Ship &amp; EF Parameters'!$H21*AB92))</f>
        <v>25895082.95593385</v>
      </c>
      <c r="AC128" s="70">
        <f>IF(AC38="","",(AC110*AC38*'Ship &amp; EF Parameters'!$H21*AC92))</f>
        <v>25086613.494117681</v>
      </c>
      <c r="AD128" s="70">
        <f>IF(AD38="","",(AD110*AD38*'Ship &amp; EF Parameters'!$H21*AD92))</f>
        <v>24290965.574427225</v>
      </c>
      <c r="AE128" s="70">
        <f>IF(AE38="","",(AE110*AE38*'Ship &amp; EF Parameters'!$H21*AE92))</f>
        <v>23508139.196862489</v>
      </c>
      <c r="AF128" s="70">
        <f>IF(AF38="","",(AF110*AF38*'Ship &amp; EF Parameters'!$H21*AF92))</f>
        <v>22738134.361423459</v>
      </c>
      <c r="AG128" s="70">
        <f>IF(AG38="","",(AG110*AG38*'Ship &amp; EF Parameters'!$H21*AG92))</f>
        <v>23812696.990452673</v>
      </c>
      <c r="AH128" s="70">
        <f>IF(AH38="","",(AH110*AH38*'Ship &amp; EF Parameters'!$H21*AH92))</f>
        <v>23006305.093332794</v>
      </c>
      <c r="AI128" s="70">
        <f>IF(AI38="","",(AI110*AI38*'Ship &amp; EF Parameters'!$H21*AI92))</f>
        <v>22213803.200182442</v>
      </c>
      <c r="AJ128" s="71">
        <f>IF(AJ38="","",(AJ110*AJ38*'Ship &amp; EF Parameters'!$H21*AJ92))</f>
        <v>21435191.311001625</v>
      </c>
      <c r="AK128" s="69">
        <f>IF(AK38="","",(AK110*AK38*'Ship &amp; EF Parameters'!$H21*AK92))</f>
        <v>39603824.352293581</v>
      </c>
      <c r="AL128" s="70">
        <f>IF(AL38="","",(AL110*AL38*'Ship &amp; EF Parameters'!$H21*AL92))</f>
        <v>38404787.567321382</v>
      </c>
      <c r="AM128" s="70">
        <f>IF(AM38="","",(AM110*AM38*'Ship &amp; EF Parameters'!$H21*AM92))</f>
        <v>37224181.74915491</v>
      </c>
      <c r="AN128" s="70">
        <f>IF(AN38="","",(AN110*AN38*'Ship &amp; EF Parameters'!$H21*AN92))</f>
        <v>36062006.897794172</v>
      </c>
      <c r="AO128" s="70">
        <f>IF(AO38="","",(AO110*AO38*'Ship &amp; EF Parameters'!$H21*AO92))</f>
        <v>34918263.01323913</v>
      </c>
      <c r="AP128" s="70">
        <f>IF(AP38="","",(AP110*AP38*'Ship &amp; EF Parameters'!$H21*AP92))</f>
        <v>36609029.270113967</v>
      </c>
      <c r="AQ128" s="70">
        <f>IF(AQ38="","",(AQ110*AQ38*'Ship &amp; EF Parameters'!$H21*AQ92))</f>
        <v>35409907.156591743</v>
      </c>
      <c r="AR128" s="70">
        <f>IF(AR38="","",(AR110*AR38*'Ship &amp; EF Parameters'!$H21*AR92))</f>
        <v>34230751.923775725</v>
      </c>
      <c r="AS128" s="70">
        <f>IF(AS38="","",(AS110*AS38*'Ship &amp; EF Parameters'!$H21*AS92))</f>
        <v>33071563.571665891</v>
      </c>
      <c r="AT128" s="70">
        <f>IF(AT38="","",(AT110*AT38*'Ship &amp; EF Parameters'!$H21*AT92))</f>
        <v>31932342.100262254</v>
      </c>
      <c r="AU128" s="71">
        <f>IF(AU38="","",(AU110*AU38*'Ship &amp; EF Parameters'!$H21*AU92))</f>
        <v>33183325.010300599</v>
      </c>
      <c r="AV128" s="69">
        <f>IF(AV38="","",(AV110*AV38*'Ship &amp; EF Parameters'!$H21*AV92))</f>
        <v>51657162.198643804</v>
      </c>
      <c r="AW128" s="70">
        <f>IF(AW38="","",(AW110*AW38*'Ship &amp; EF Parameters'!$H21*AW92))</f>
        <v>50093201.174767017</v>
      </c>
      <c r="AX128" s="70">
        <f>IF(AX38="","",(AX110*AX38*'Ship &amp; EF Parameters'!$H21*AX92))</f>
        <v>48553280.542375967</v>
      </c>
      <c r="AY128" s="70">
        <f>IF(AY38="","",(AY110*AY38*'Ship &amp; EF Parameters'!$H21*AY92))</f>
        <v>47037400.301470652</v>
      </c>
      <c r="AZ128" s="70">
        <f>IF(AZ38="","",(AZ110*AZ38*'Ship &amp; EF Parameters'!$H21*AZ92))</f>
        <v>49341023.823055297</v>
      </c>
      <c r="BA128" s="70">
        <f>IF(BA38="","",(BA110*BA38*'Ship &amp; EF Parameters'!$H21*BA92))</f>
        <v>47750907.74362693</v>
      </c>
      <c r="BB128" s="70">
        <f>IF(BB38="","",(BB110*BB38*'Ship &amp; EF Parameters'!$H21*BB92))</f>
        <v>46186835.421641409</v>
      </c>
      <c r="BC128" s="70">
        <f>IF(BC38="","",(BC110*BC38*'Ship &amp; EF Parameters'!$H21*BC92))</f>
        <v>44648806.857098766</v>
      </c>
      <c r="BD128" s="70">
        <f>IF(BD38="","",(BD110*BD38*'Ship &amp; EF Parameters'!$H21*BD92))</f>
        <v>43136822.049998984</v>
      </c>
      <c r="BE128" s="70">
        <f>IF(BE38="","",(BE110*BE38*'Ship &amp; EF Parameters'!$H21*BE92))</f>
        <v>44854794.923445314</v>
      </c>
      <c r="BF128" s="71">
        <f>IF(BF38="","",(BF110*BF38*'Ship &amp; EF Parameters'!$H21*BF92))</f>
        <v>43282597.839522518</v>
      </c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</row>
    <row r="129" spans="1:77" s="40" customFormat="1">
      <c r="A129" s="49"/>
      <c r="B129" s="50" t="str">
        <f t="shared" si="196"/>
        <v>Panamax</v>
      </c>
      <c r="C129" s="50"/>
      <c r="D129" s="63">
        <f>IF(D39="","",(D111*D39*'Ship &amp; EF Parameters'!$H22*D93))</f>
        <v>4049151.4187564347</v>
      </c>
      <c r="E129" s="64">
        <f>IF(E39="","",(E111*E39*'Ship &amp; EF Parameters'!$H22*E93))</f>
        <v>3926560.1897927048</v>
      </c>
      <c r="F129" s="64">
        <f>IF(F39="","",(F111*F39*'Ship &amp; EF Parameters'!$H22*F93))</f>
        <v>3805853.3691307241</v>
      </c>
      <c r="G129" s="64">
        <f>IF(G39="","",(G111*G39*'Ship &amp; EF Parameters'!$H22*G93))</f>
        <v>3687030.9567704918</v>
      </c>
      <c r="H129" s="64">
        <f>IF(H39="","",(H111*H39*'Ship &amp; EF Parameters'!$H22*H93))</f>
        <v>3570092.9527120069</v>
      </c>
      <c r="I129" s="64">
        <f>IF(I39="","",(I111*I39*'Ship &amp; EF Parameters'!$H22*I93))</f>
        <v>3455039.3569552703</v>
      </c>
      <c r="J129" s="64">
        <f>IF(J39="","",(J111*J39*'Ship &amp; EF Parameters'!$H22*J93))</f>
        <v>3341870.1695002839</v>
      </c>
      <c r="K129" s="64">
        <f>IF(K39="","",(K111*K39*'Ship &amp; EF Parameters'!$H22*K93))</f>
        <v>3230585.3903470435</v>
      </c>
      <c r="L129" s="64">
        <f>IF(L39="","",(L111*L39*'Ship &amp; EF Parameters'!$H22*L93))</f>
        <v>3121185.0194955519</v>
      </c>
      <c r="M129" s="64">
        <f>IF(M39="","",(M111*M39*'Ship &amp; EF Parameters'!$H22*M93))</f>
        <v>3013669.0569458082</v>
      </c>
      <c r="N129" s="65">
        <f>IF(N39="","",(N111*N39*'Ship &amp; EF Parameters'!$H22*N93))</f>
        <v>2908037.5026978133</v>
      </c>
      <c r="O129" s="63">
        <f>IF(O39="","",(O111*O39*'Ship &amp; EF Parameters'!$H22*O93))</f>
        <v>23282620.657849494</v>
      </c>
      <c r="P129" s="64">
        <f>IF(P39="","",(P111*P39*'Ship &amp; EF Parameters'!$H22*P93))</f>
        <v>22577721.09130805</v>
      </c>
      <c r="Q129" s="64">
        <f>IF(Q39="","",(Q111*Q39*'Ship &amp; EF Parameters'!$H22*Q93))</f>
        <v>21883656.872501664</v>
      </c>
      <c r="R129" s="64">
        <f>IF(R39="","",(R111*R39*'Ship &amp; EF Parameters'!$H22*R93))</f>
        <v>21200428.001430329</v>
      </c>
      <c r="S129" s="64">
        <f>IF(S39="","",(S111*S39*'Ship &amp; EF Parameters'!$H22*S93))</f>
        <v>20528034.478094041</v>
      </c>
      <c r="T129" s="64">
        <f>IF(T39="","",(T111*T39*'Ship &amp; EF Parameters'!$H22*T93))</f>
        <v>19866476.302492805</v>
      </c>
      <c r="U129" s="64">
        <f>IF(U39="","",(U111*U39*'Ship &amp; EF Parameters'!$H22*U93))</f>
        <v>19215753.474626631</v>
      </c>
      <c r="V129" s="64">
        <f>IF(V39="","",(V111*V39*'Ship &amp; EF Parameters'!$H22*V93))</f>
        <v>18575865.9944955</v>
      </c>
      <c r="W129" s="64">
        <f>IF(W39="","",(W111*W39*'Ship &amp; EF Parameters'!$H22*W93))</f>
        <v>17946813.862099424</v>
      </c>
      <c r="X129" s="64">
        <f>IF(X39="","",(X111*X39*'Ship &amp; EF Parameters'!$H22*X93))</f>
        <v>17328597.077438395</v>
      </c>
      <c r="Y129" s="65">
        <f>IF(Y39="","",(Y111*Y39*'Ship &amp; EF Parameters'!$H22*Y93))</f>
        <v>18114650.277221799</v>
      </c>
      <c r="Z129" s="63">
        <f>IF(Z39="","",(Z111*Z39*'Ship &amp; EF Parameters'!$H22*Z93))</f>
        <v>42516089.896942563</v>
      </c>
      <c r="AA129" s="64">
        <f>IF(AA39="","",(AA111*AA39*'Ship &amp; EF Parameters'!$H22*AA93))</f>
        <v>41228881.992823392</v>
      </c>
      <c r="AB129" s="64">
        <f>IF(AB39="","",(AB111*AB39*'Ship &amp; EF Parameters'!$H22*AB93))</f>
        <v>39961460.375872612</v>
      </c>
      <c r="AC129" s="64">
        <f>IF(AC39="","",(AC111*AC39*'Ship &amp; EF Parameters'!$H22*AC93))</f>
        <v>38713825.046090163</v>
      </c>
      <c r="AD129" s="64">
        <f>IF(AD39="","",(AD111*AD39*'Ship &amp; EF Parameters'!$H22*AD93))</f>
        <v>37485976.003476076</v>
      </c>
      <c r="AE129" s="64">
        <f>IF(AE39="","",(AE111*AE39*'Ship &amp; EF Parameters'!$H22*AE93))</f>
        <v>36277913.248030335</v>
      </c>
      <c r="AF129" s="64">
        <f>IF(AF39="","",(AF111*AF39*'Ship &amp; EF Parameters'!$H22*AF93))</f>
        <v>38013773.178065732</v>
      </c>
      <c r="AG129" s="64">
        <f>IF(AG39="","",(AG111*AG39*'Ship &amp; EF Parameters'!$H22*AG93))</f>
        <v>36747908.815197617</v>
      </c>
      <c r="AH129" s="64">
        <f>IF(AH39="","",(AH111*AH39*'Ship &amp; EF Parameters'!$H22*AH93))</f>
        <v>35503479.596761905</v>
      </c>
      <c r="AI129" s="64">
        <f>IF(AI39="","",(AI111*AI39*'Ship &amp; EF Parameters'!$H22*AI93))</f>
        <v>34280485.522758566</v>
      </c>
      <c r="AJ129" s="65">
        <f>IF(AJ39="","",(AJ111*AJ39*'Ship &amp; EF Parameters'!$H22*AJ93))</f>
        <v>33078926.593187626</v>
      </c>
      <c r="AK129" s="63">
        <f>IF(AK39="","",(AK111*AK39*'Ship &amp; EF Parameters'!$H22*AK93))</f>
        <v>61749559.136035614</v>
      </c>
      <c r="AL129" s="64">
        <f>IF(AL39="","",(AL111*AL39*'Ship &amp; EF Parameters'!$H22*AL93))</f>
        <v>59880042.894338757</v>
      </c>
      <c r="AM129" s="64">
        <f>IF(AM39="","",(AM111*AM39*'Ship &amp; EF Parameters'!$H22*AM93))</f>
        <v>58039263.879243538</v>
      </c>
      <c r="AN129" s="64">
        <f>IF(AN39="","",(AN111*AN39*'Ship &amp; EF Parameters'!$H22*AN93))</f>
        <v>56227222.090749994</v>
      </c>
      <c r="AO129" s="64">
        <f>IF(AO39="","",(AO111*AO39*'Ship &amp; EF Parameters'!$H22*AO93))</f>
        <v>58980910.656262942</v>
      </c>
      <c r="AP129" s="64">
        <f>IF(AP39="","",(AP111*AP39*'Ship &amp; EF Parameters'!$H22*AP93))</f>
        <v>57080129.376365185</v>
      </c>
      <c r="AQ129" s="64">
        <f>IF(AQ39="","",(AQ111*AQ39*'Ship &amp; EF Parameters'!$H22*AQ93))</f>
        <v>55210480.0919526</v>
      </c>
      <c r="AR129" s="64">
        <f>IF(AR39="","",(AR111*AR39*'Ship &amp; EF Parameters'!$H22*AR93))</f>
        <v>53371962.803025119</v>
      </c>
      <c r="AS129" s="64">
        <f>IF(AS39="","",(AS111*AS39*'Ship &amp; EF Parameters'!$H22*AS93))</f>
        <v>51564577.509582765</v>
      </c>
      <c r="AT129" s="64">
        <f>IF(AT39="","",(AT111*AT39*'Ship &amp; EF Parameters'!$H22*AT93))</f>
        <v>53618195.304827504</v>
      </c>
      <c r="AU129" s="65">
        <f>IF(AU39="","",(AU111*AU39*'Ship &amp; EF Parameters'!$H22*AU93))</f>
        <v>51738833.902165264</v>
      </c>
      <c r="AV129" s="63">
        <f>IF(AV39="","",(AV111*AV39*'Ship &amp; EF Parameters'!$H22*AV93))</f>
        <v>80983028.375128686</v>
      </c>
      <c r="AW129" s="64">
        <f>IF(AW39="","",(AW111*AW39*'Ship &amp; EF Parameters'!$H22*AW93))</f>
        <v>78531203.795854077</v>
      </c>
      <c r="AX129" s="64">
        <f>IF(AX39="","",(AX111*AX39*'Ship &amp; EF Parameters'!$H22*AX93))</f>
        <v>76117067.382614464</v>
      </c>
      <c r="AY129" s="64">
        <f>IF(AY39="","",(AY111*AY39*'Ship &amp; EF Parameters'!$H22*AY93))</f>
        <v>79885670.730027333</v>
      </c>
      <c r="AZ129" s="64">
        <f>IF(AZ39="","",(AZ111*AZ39*'Ship &amp; EF Parameters'!$H22*AZ93))</f>
        <v>77352013.975426823</v>
      </c>
      <c r="BA129" s="64">
        <f>IF(BA39="","",(BA111*BA39*'Ship &amp; EF Parameters'!$H22*BA93))</f>
        <v>74859186.067364186</v>
      </c>
      <c r="BB129" s="64">
        <f>IF(BB39="","",(BB111*BB39*'Ship &amp; EF Parameters'!$H22*BB93))</f>
        <v>72407187.005839482</v>
      </c>
      <c r="BC129" s="64">
        <f>IF(BC39="","",(BC111*BC39*'Ship &amp; EF Parameters'!$H22*BC93))</f>
        <v>69996016.790852621</v>
      </c>
      <c r="BD129" s="64">
        <f>IF(BD39="","",(BD111*BD39*'Ship &amp; EF Parameters'!$H22*BD93))</f>
        <v>72827650.454896227</v>
      </c>
      <c r="BE129" s="64">
        <f>IF(BE39="","",(BE111*BE39*'Ship &amp; EF Parameters'!$H22*BE93))</f>
        <v>70318944.662068859</v>
      </c>
      <c r="BF129" s="65">
        <f>IF(BF39="","",(BF111*BF39*'Ship &amp; EF Parameters'!$H22*BF93))</f>
        <v>67854208.3962823</v>
      </c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</row>
    <row r="130" spans="1:77" s="40" customFormat="1">
      <c r="A130" s="49"/>
      <c r="B130" s="54" t="str">
        <f t="shared" si="196"/>
        <v>Capesize</v>
      </c>
      <c r="C130" s="54"/>
      <c r="D130" s="66">
        <f>IF(D40="","",(D112*D40*'Ship &amp; EF Parameters'!$H23*D94))</f>
        <v>7507712.3124358114</v>
      </c>
      <c r="E130" s="67">
        <f>IF(E40="","",(E112*E40*'Ship &amp; EF Parameters'!$H23*E94))</f>
        <v>7278482.7530738674</v>
      </c>
      <c r="F130" s="67">
        <f>IF(F40="","",(F112*F40*'Ship &amp; EF Parameters'!$H23*F94))</f>
        <v>7052807.1403686982</v>
      </c>
      <c r="G130" s="67">
        <f>IF(G40="","",(G112*G40*'Ship &amp; EF Parameters'!$H23*G94))</f>
        <v>6830685.4743202999</v>
      </c>
      <c r="H130" s="67">
        <f>IF(H40="","",(H112*H40*'Ship &amp; EF Parameters'!$H23*H94))</f>
        <v>6612117.7549286764</v>
      </c>
      <c r="I130" s="67">
        <f>IF(I40="","",(I112*I40*'Ship &amp; EF Parameters'!$H23*I94))</f>
        <v>6397103.9821938295</v>
      </c>
      <c r="J130" s="67">
        <f>IF(J40="","",(J112*J40*'Ship &amp; EF Parameters'!$H23*J94))</f>
        <v>6185644.1561157564</v>
      </c>
      <c r="K130" s="67">
        <f>IF(K40="","",(K112*K40*'Ship &amp; EF Parameters'!$H23*K94))</f>
        <v>5977738.2766944561</v>
      </c>
      <c r="L130" s="67">
        <f>IF(L40="","",(L112*L40*'Ship &amp; EF Parameters'!$H23*L94))</f>
        <v>5773386.3439299315</v>
      </c>
      <c r="M130" s="67">
        <f>IF(M40="","",(M112*M40*'Ship &amp; EF Parameters'!$H23*M94))</f>
        <v>5572588.3578221817</v>
      </c>
      <c r="N130" s="68">
        <f>IF(N40="","",(N112*N40*'Ship &amp; EF Parameters'!$H23*N94))</f>
        <v>5484485.581441897</v>
      </c>
      <c r="O130" s="66">
        <f>IF(O40="","",(O112*O40*'Ship &amp; EF Parameters'!$H23*O94))</f>
        <v>49425772.723535769</v>
      </c>
      <c r="P130" s="67">
        <f>IF(P40="","",(P112*P40*'Ship &amp; EF Parameters'!$H23*P94))</f>
        <v>47916678.124402963</v>
      </c>
      <c r="Q130" s="67">
        <f>IF(Q40="","",(Q112*Q40*'Ship &amp; EF Parameters'!$H23*Q94))</f>
        <v>46430980.340760589</v>
      </c>
      <c r="R130" s="67">
        <f>IF(R40="","",(R112*R40*'Ship &amp; EF Parameters'!$H23*R94))</f>
        <v>44968679.372608632</v>
      </c>
      <c r="S130" s="67">
        <f>IF(S40="","",(S112*S40*'Ship &amp; EF Parameters'!$H23*S94))</f>
        <v>43529775.219947122</v>
      </c>
      <c r="T130" s="67">
        <f>IF(T40="","",(T112*T40*'Ship &amp; EF Parameters'!$H23*T94))</f>
        <v>42114267.882776037</v>
      </c>
      <c r="U130" s="67">
        <f>IF(U40="","",(U112*U40*'Ship &amp; EF Parameters'!$H23*U94))</f>
        <v>40722157.361095391</v>
      </c>
      <c r="V130" s="67">
        <f>IF(V40="","",(V112*V40*'Ship &amp; EF Parameters'!$H23*V94))</f>
        <v>39353443.65490517</v>
      </c>
      <c r="W130" s="67">
        <f>IF(W40="","",(W112*W40*'Ship &amp; EF Parameters'!$H23*W94))</f>
        <v>38008126.764205374</v>
      </c>
      <c r="X130" s="67">
        <f>IF(X40="","",(X112*X40*'Ship &amp; EF Parameters'!$H23*X94))</f>
        <v>39743390.579745695</v>
      </c>
      <c r="Y130" s="68">
        <f>IF(Y40="","",(Y112*Y40*'Ship &amp; EF Parameters'!$H23*Y94))</f>
        <v>39115046.473200195</v>
      </c>
      <c r="Z130" s="66">
        <f>IF(Z40="","",(Z112*Z40*'Ship &amp; EF Parameters'!$H23*Z94))</f>
        <v>91343833.134635717</v>
      </c>
      <c r="AA130" s="67">
        <f>IF(AA40="","",(AA112*AA40*'Ship &amp; EF Parameters'!$H23*AA94))</f>
        <v>88554873.495732054</v>
      </c>
      <c r="AB130" s="67">
        <f>IF(AB40="","",(AB112*AB40*'Ship &amp; EF Parameters'!$H23*AB94))</f>
        <v>85809153.541152492</v>
      </c>
      <c r="AC130" s="67">
        <f>IF(AC40="","",(AC112*AC40*'Ship &amp; EF Parameters'!$H23*AC94))</f>
        <v>83106673.270896971</v>
      </c>
      <c r="AD130" s="67">
        <f>IF(AD40="","",(AD112*AD40*'Ship &amp; EF Parameters'!$H23*AD94))</f>
        <v>80447432.684965566</v>
      </c>
      <c r="AE130" s="67">
        <f>IF(AE40="","",(AE112*AE40*'Ship &amp; EF Parameters'!$H23*AE94))</f>
        <v>84317384.431971446</v>
      </c>
      <c r="AF130" s="67">
        <f>IF(AF40="","",(AF112*AF40*'Ship &amp; EF Parameters'!$H23*AF94))</f>
        <v>81530226.446581289</v>
      </c>
      <c r="AG130" s="67">
        <f>IF(AG40="","",(AG112*AG40*'Ship &amp; EF Parameters'!$H23*AG94))</f>
        <v>78789911.452542216</v>
      </c>
      <c r="AH130" s="67">
        <f>IF(AH40="","",(AH112*AH40*'Ship &amp; EF Parameters'!$H23*AH94))</f>
        <v>76096439.449854225</v>
      </c>
      <c r="AI130" s="67">
        <f>IF(AI40="","",(AI112*AI40*'Ship &amp; EF Parameters'!$H23*AI94))</f>
        <v>73449810.438517377</v>
      </c>
      <c r="AJ130" s="68">
        <f>IF(AJ40="","",(AJ112*AJ40*'Ship &amp; EF Parameters'!$H23*AJ94))</f>
        <v>77849225.892133608</v>
      </c>
      <c r="AK130" s="66">
        <f>IF(AK40="","",(AK112*AK40*'Ship &amp; EF Parameters'!$H23*AK94))</f>
        <v>133261893.54573569</v>
      </c>
      <c r="AL130" s="67">
        <f>IF(AL40="","",(AL112*AL40*'Ship &amp; EF Parameters'!$H23*AL94))</f>
        <v>129193068.86706117</v>
      </c>
      <c r="AM130" s="67">
        <f>IF(AM40="","",(AM112*AM40*'Ship &amp; EF Parameters'!$H23*AM94))</f>
        <v>125187326.74154437</v>
      </c>
      <c r="AN130" s="67">
        <f>IF(AN40="","",(AN112*AN40*'Ship &amp; EF Parameters'!$H23*AN94))</f>
        <v>121244667.16918531</v>
      </c>
      <c r="AO130" s="67">
        <f>IF(AO40="","",(AO112*AO40*'Ship &amp; EF Parameters'!$H23*AO94))</f>
        <v>127145514.32914934</v>
      </c>
      <c r="AP130" s="67">
        <f>IF(AP40="","",(AP112*AP40*'Ship &amp; EF Parameters'!$H23*AP94))</f>
        <v>123010978.65760218</v>
      </c>
      <c r="AQ130" s="67">
        <f>IF(AQ40="","",(AQ112*AQ40*'Ship &amp; EF Parameters'!$H23*AQ94))</f>
        <v>118944782.41864257</v>
      </c>
      <c r="AR130" s="67">
        <f>IF(AR40="","",(AR112*AR40*'Ship &amp; EF Parameters'!$H23*AR94))</f>
        <v>114946925.61227049</v>
      </c>
      <c r="AS130" s="67">
        <f>IF(AS40="","",(AS112*AS40*'Ship &amp; EF Parameters'!$H23*AS94))</f>
        <v>111017408.23848598</v>
      </c>
      <c r="AT130" s="67">
        <f>IF(AT40="","",(AT112*AT40*'Ship &amp; EF Parameters'!$H23*AT94))</f>
        <v>115399017.24323434</v>
      </c>
      <c r="AU130" s="68">
        <f>IF(AU40="","",(AU112*AU40*'Ship &amp; EF Parameters'!$H23*AU94))</f>
        <v>113574555.58235928</v>
      </c>
      <c r="AV130" s="66">
        <f>IF(AV40="","",(AV112*AV40*'Ship &amp; EF Parameters'!$H23*AV94))</f>
        <v>175179953.95683566</v>
      </c>
      <c r="AW130" s="67">
        <f>IF(AW40="","",(AW112*AW40*'Ship &amp; EF Parameters'!$H23*AW94))</f>
        <v>169831264.23839027</v>
      </c>
      <c r="AX130" s="67">
        <f>IF(AX40="","",(AX112*AX40*'Ship &amp; EF Parameters'!$H23*AX94))</f>
        <v>164565499.94193625</v>
      </c>
      <c r="AY130" s="67">
        <f>IF(AY40="","",(AY112*AY40*'Ship &amp; EF Parameters'!$H23*AY94))</f>
        <v>172664549.48976311</v>
      </c>
      <c r="AZ130" s="67">
        <f>IF(AZ40="","",(AZ112*AZ40*'Ship &amp; EF Parameters'!$H23*AZ94))</f>
        <v>167139643.24958599</v>
      </c>
      <c r="BA130" s="67">
        <f>IF(BA40="","",(BA112*BA40*'Ship &amp; EF Parameters'!$H23*BA94))</f>
        <v>161704572.88323295</v>
      </c>
      <c r="BB130" s="67">
        <f>IF(BB40="","",(BB112*BB40*'Ship &amp; EF Parameters'!$H23*BB94))</f>
        <v>156359338.39070383</v>
      </c>
      <c r="BC130" s="67">
        <f>IF(BC40="","",(BC112*BC40*'Ship &amp; EF Parameters'!$H23*BC94))</f>
        <v>151103939.77199876</v>
      </c>
      <c r="BD130" s="67">
        <f>IF(BD40="","",(BD112*BD40*'Ship &amp; EF Parameters'!$H23*BD94))</f>
        <v>157164406.02920368</v>
      </c>
      <c r="BE130" s="67">
        <f>IF(BE40="","",(BE112*BE40*'Ship &amp; EF Parameters'!$H23*BE94))</f>
        <v>151698238.6296038</v>
      </c>
      <c r="BF130" s="68">
        <f>IF(BF40="","",(BF112*BF40*'Ship &amp; EF Parameters'!$H23*BF94))</f>
        <v>149299885.27258497</v>
      </c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</row>
    <row r="131" spans="1:77" s="40" customFormat="1"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</row>
    <row r="132" spans="1:77" s="40" customFormat="1"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</row>
    <row r="133" spans="1:77" s="40" customFormat="1"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</row>
    <row r="134" spans="1:77" s="40" customFormat="1"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</row>
    <row r="135" spans="1:77" s="40" customFormat="1">
      <c r="A135" s="42" t="s">
        <v>147</v>
      </c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</row>
    <row r="136" spans="1:77" s="40" customFormat="1" ht="18" customHeight="1">
      <c r="A136" s="44"/>
      <c r="B136" s="45"/>
      <c r="C136" s="45"/>
      <c r="D136" s="277" t="s">
        <v>67</v>
      </c>
      <c r="E136" s="278"/>
      <c r="F136" s="278"/>
      <c r="G136" s="278"/>
      <c r="H136" s="278"/>
      <c r="I136" s="278"/>
      <c r="J136" s="278"/>
      <c r="K136" s="278"/>
      <c r="L136" s="278"/>
      <c r="M136" s="278"/>
      <c r="N136" s="279"/>
      <c r="O136" s="277" t="s">
        <v>67</v>
      </c>
      <c r="P136" s="278"/>
      <c r="Q136" s="278"/>
      <c r="R136" s="278"/>
      <c r="S136" s="278"/>
      <c r="T136" s="278"/>
      <c r="U136" s="278"/>
      <c r="V136" s="278"/>
      <c r="W136" s="278"/>
      <c r="X136" s="278"/>
      <c r="Y136" s="279"/>
      <c r="Z136" s="277" t="s">
        <v>67</v>
      </c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9"/>
      <c r="AK136" s="277" t="s">
        <v>67</v>
      </c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9"/>
      <c r="AV136" s="277" t="s">
        <v>67</v>
      </c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9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</row>
    <row r="137" spans="1:77" s="40" customFormat="1">
      <c r="A137" s="44" t="s">
        <v>0</v>
      </c>
      <c r="B137" s="45" t="s">
        <v>3</v>
      </c>
      <c r="C137" s="45"/>
      <c r="D137" s="277" t="s">
        <v>16</v>
      </c>
      <c r="E137" s="278"/>
      <c r="F137" s="278"/>
      <c r="G137" s="278"/>
      <c r="H137" s="278"/>
      <c r="I137" s="278"/>
      <c r="J137" s="278"/>
      <c r="K137" s="278"/>
      <c r="L137" s="278"/>
      <c r="M137" s="278"/>
      <c r="N137" s="279"/>
      <c r="O137" s="277" t="s">
        <v>8</v>
      </c>
      <c r="P137" s="278"/>
      <c r="Q137" s="278"/>
      <c r="R137" s="278"/>
      <c r="S137" s="278"/>
      <c r="T137" s="278"/>
      <c r="U137" s="278"/>
      <c r="V137" s="278"/>
      <c r="W137" s="278"/>
      <c r="X137" s="278"/>
      <c r="Y137" s="279"/>
      <c r="Z137" s="277" t="s">
        <v>9</v>
      </c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9"/>
      <c r="AK137" s="277" t="s">
        <v>10</v>
      </c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9"/>
      <c r="AV137" s="277" t="s">
        <v>11</v>
      </c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9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</row>
    <row r="138" spans="1:77" s="40" customFormat="1">
      <c r="A138" s="44"/>
      <c r="B138" s="45"/>
      <c r="C138" s="45"/>
      <c r="D138" s="46" t="s">
        <v>18</v>
      </c>
      <c r="E138" s="47" t="s">
        <v>32</v>
      </c>
      <c r="F138" s="47" t="s">
        <v>33</v>
      </c>
      <c r="G138" s="47" t="s">
        <v>34</v>
      </c>
      <c r="H138" s="47" t="s">
        <v>19</v>
      </c>
      <c r="I138" s="47" t="s">
        <v>35</v>
      </c>
      <c r="J138" s="47" t="s">
        <v>20</v>
      </c>
      <c r="K138" s="47" t="s">
        <v>36</v>
      </c>
      <c r="L138" s="47" t="s">
        <v>21</v>
      </c>
      <c r="M138" s="47" t="s">
        <v>38</v>
      </c>
      <c r="N138" s="47" t="s">
        <v>39</v>
      </c>
      <c r="O138" s="46" t="s">
        <v>18</v>
      </c>
      <c r="P138" s="47" t="s">
        <v>32</v>
      </c>
      <c r="Q138" s="47" t="s">
        <v>33</v>
      </c>
      <c r="R138" s="47" t="s">
        <v>34</v>
      </c>
      <c r="S138" s="47" t="s">
        <v>19</v>
      </c>
      <c r="T138" s="47" t="s">
        <v>35</v>
      </c>
      <c r="U138" s="47" t="s">
        <v>20</v>
      </c>
      <c r="V138" s="47" t="s">
        <v>36</v>
      </c>
      <c r="W138" s="47" t="s">
        <v>21</v>
      </c>
      <c r="X138" s="47" t="s">
        <v>38</v>
      </c>
      <c r="Y138" s="47" t="s">
        <v>39</v>
      </c>
      <c r="Z138" s="46" t="s">
        <v>18</v>
      </c>
      <c r="AA138" s="47" t="s">
        <v>32</v>
      </c>
      <c r="AB138" s="47" t="s">
        <v>33</v>
      </c>
      <c r="AC138" s="47" t="s">
        <v>34</v>
      </c>
      <c r="AD138" s="47" t="s">
        <v>19</v>
      </c>
      <c r="AE138" s="47" t="s">
        <v>35</v>
      </c>
      <c r="AF138" s="47" t="s">
        <v>20</v>
      </c>
      <c r="AG138" s="47" t="s">
        <v>36</v>
      </c>
      <c r="AH138" s="47" t="s">
        <v>21</v>
      </c>
      <c r="AI138" s="47" t="s">
        <v>38</v>
      </c>
      <c r="AJ138" s="47" t="s">
        <v>39</v>
      </c>
      <c r="AK138" s="46" t="s">
        <v>18</v>
      </c>
      <c r="AL138" s="47" t="s">
        <v>32</v>
      </c>
      <c r="AM138" s="47" t="s">
        <v>33</v>
      </c>
      <c r="AN138" s="47" t="s">
        <v>34</v>
      </c>
      <c r="AO138" s="47" t="s">
        <v>19</v>
      </c>
      <c r="AP138" s="47" t="s">
        <v>35</v>
      </c>
      <c r="AQ138" s="47" t="s">
        <v>20</v>
      </c>
      <c r="AR138" s="47" t="s">
        <v>36</v>
      </c>
      <c r="AS138" s="47" t="s">
        <v>21</v>
      </c>
      <c r="AT138" s="47" t="s">
        <v>38</v>
      </c>
      <c r="AU138" s="47" t="s">
        <v>39</v>
      </c>
      <c r="AV138" s="46" t="s">
        <v>18</v>
      </c>
      <c r="AW138" s="47" t="s">
        <v>32</v>
      </c>
      <c r="AX138" s="47" t="s">
        <v>33</v>
      </c>
      <c r="AY138" s="47" t="s">
        <v>34</v>
      </c>
      <c r="AZ138" s="47" t="s">
        <v>19</v>
      </c>
      <c r="BA138" s="47" t="s">
        <v>35</v>
      </c>
      <c r="BB138" s="47" t="s">
        <v>20</v>
      </c>
      <c r="BC138" s="47" t="s">
        <v>36</v>
      </c>
      <c r="BD138" s="47" t="s">
        <v>21</v>
      </c>
      <c r="BE138" s="47" t="s">
        <v>38</v>
      </c>
      <c r="BF138" s="47" t="s">
        <v>39</v>
      </c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</row>
    <row r="139" spans="1:77" s="40" customFormat="1">
      <c r="A139" s="44"/>
      <c r="B139" s="45"/>
      <c r="C139" s="45"/>
      <c r="D139" s="46" t="s">
        <v>46</v>
      </c>
      <c r="E139" s="47" t="s">
        <v>46</v>
      </c>
      <c r="F139" s="47" t="s">
        <v>46</v>
      </c>
      <c r="G139" s="47" t="s">
        <v>46</v>
      </c>
      <c r="H139" s="47" t="s">
        <v>46</v>
      </c>
      <c r="I139" s="47" t="s">
        <v>46</v>
      </c>
      <c r="J139" s="47" t="s">
        <v>46</v>
      </c>
      <c r="K139" s="47" t="s">
        <v>46</v>
      </c>
      <c r="L139" s="47" t="s">
        <v>46</v>
      </c>
      <c r="M139" s="47" t="s">
        <v>46</v>
      </c>
      <c r="N139" s="48" t="s">
        <v>46</v>
      </c>
      <c r="O139" s="46" t="s">
        <v>46</v>
      </c>
      <c r="P139" s="47" t="s">
        <v>46</v>
      </c>
      <c r="Q139" s="47" t="s">
        <v>46</v>
      </c>
      <c r="R139" s="47" t="s">
        <v>46</v>
      </c>
      <c r="S139" s="47" t="s">
        <v>46</v>
      </c>
      <c r="T139" s="47" t="s">
        <v>46</v>
      </c>
      <c r="U139" s="47" t="s">
        <v>46</v>
      </c>
      <c r="V139" s="47" t="s">
        <v>46</v>
      </c>
      <c r="W139" s="47" t="s">
        <v>46</v>
      </c>
      <c r="X139" s="47" t="s">
        <v>46</v>
      </c>
      <c r="Y139" s="48" t="s">
        <v>46</v>
      </c>
      <c r="Z139" s="46" t="s">
        <v>46</v>
      </c>
      <c r="AA139" s="47" t="s">
        <v>46</v>
      </c>
      <c r="AB139" s="47" t="s">
        <v>46</v>
      </c>
      <c r="AC139" s="47" t="s">
        <v>46</v>
      </c>
      <c r="AD139" s="47" t="s">
        <v>46</v>
      </c>
      <c r="AE139" s="47" t="s">
        <v>46</v>
      </c>
      <c r="AF139" s="47" t="s">
        <v>46</v>
      </c>
      <c r="AG139" s="47" t="s">
        <v>46</v>
      </c>
      <c r="AH139" s="47" t="s">
        <v>46</v>
      </c>
      <c r="AI139" s="47" t="s">
        <v>46</v>
      </c>
      <c r="AJ139" s="48" t="s">
        <v>46</v>
      </c>
      <c r="AK139" s="46" t="s">
        <v>46</v>
      </c>
      <c r="AL139" s="47" t="s">
        <v>46</v>
      </c>
      <c r="AM139" s="47" t="s">
        <v>46</v>
      </c>
      <c r="AN139" s="47" t="s">
        <v>46</v>
      </c>
      <c r="AO139" s="47" t="s">
        <v>46</v>
      </c>
      <c r="AP139" s="47" t="s">
        <v>46</v>
      </c>
      <c r="AQ139" s="47" t="s">
        <v>46</v>
      </c>
      <c r="AR139" s="47" t="s">
        <v>46</v>
      </c>
      <c r="AS139" s="47" t="s">
        <v>46</v>
      </c>
      <c r="AT139" s="47" t="s">
        <v>46</v>
      </c>
      <c r="AU139" s="48" t="s">
        <v>46</v>
      </c>
      <c r="AV139" s="46" t="s">
        <v>46</v>
      </c>
      <c r="AW139" s="47" t="s">
        <v>46</v>
      </c>
      <c r="AX139" s="47" t="s">
        <v>46</v>
      </c>
      <c r="AY139" s="47" t="s">
        <v>46</v>
      </c>
      <c r="AZ139" s="47" t="s">
        <v>46</v>
      </c>
      <c r="BA139" s="47" t="s">
        <v>46</v>
      </c>
      <c r="BB139" s="47" t="s">
        <v>46</v>
      </c>
      <c r="BC139" s="47" t="s">
        <v>46</v>
      </c>
      <c r="BD139" s="47" t="s">
        <v>46</v>
      </c>
      <c r="BE139" s="47" t="s">
        <v>46</v>
      </c>
      <c r="BF139" s="48" t="s">
        <v>46</v>
      </c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</row>
    <row r="140" spans="1:77" s="40" customFormat="1">
      <c r="A140" s="49" t="str">
        <f>A$14</f>
        <v>Container</v>
      </c>
      <c r="B140" s="50" t="str">
        <f>B122</f>
        <v>1,000 teu</v>
      </c>
      <c r="C140" s="50"/>
      <c r="D140" s="63">
        <f>IF(D32="","",(D32*'Ship &amp; EF Parameters'!$J15*D86))</f>
        <v>129496.40287769784</v>
      </c>
      <c r="E140" s="64">
        <f>IF(E32="","",(E32*'Ship &amp; EF Parameters'!$J15*E86))</f>
        <v>133333.33333333334</v>
      </c>
      <c r="F140" s="64">
        <f>IF(F32="","",(F32*'Ship &amp; EF Parameters'!$J15*F86))</f>
        <v>137404.58015267176</v>
      </c>
      <c r="G140" s="64">
        <f>IF(G32="","",(G32*'Ship &amp; EF Parameters'!$J15*G86))</f>
        <v>141732.28346456695</v>
      </c>
      <c r="H140" s="64">
        <f>IF(H32="","",(H32*'Ship &amp; EF Parameters'!$J15*H86))</f>
        <v>146341.46341463417</v>
      </c>
      <c r="I140" s="64">
        <f>IF(I32="","",(I32*'Ship &amp; EF Parameters'!$J15*I86))</f>
        <v>151260.50420168068</v>
      </c>
      <c r="J140" s="64">
        <f>IF(J32="","",(J32*'Ship &amp; EF Parameters'!$J15*J86))</f>
        <v>156521.73913043481</v>
      </c>
      <c r="K140" s="64">
        <f>IF(K32="","",(K32*'Ship &amp; EF Parameters'!$J15*K86))</f>
        <v>162162.16216216219</v>
      </c>
      <c r="L140" s="64">
        <f>IF(L32="","",(L32*'Ship &amp; EF Parameters'!$J15*L86))</f>
        <v>168224.29906542061</v>
      </c>
      <c r="M140" s="64">
        <f>IF(M32="","",(M32*'Ship &amp; EF Parameters'!$J15*M86))</f>
        <v>174757.28155339812</v>
      </c>
      <c r="N140" s="65">
        <f>IF(N32="","",(N32*'Ship &amp; EF Parameters'!$J15*N86))</f>
        <v>180000</v>
      </c>
      <c r="O140" s="63">
        <f>IF(O32="","",(O32*'Ship &amp; EF Parameters'!$J15*O86))</f>
        <v>1068345.3237410071</v>
      </c>
      <c r="P140" s="64">
        <f>IF(P32="","",(P32*'Ship &amp; EF Parameters'!$J15*P86))</f>
        <v>1100000</v>
      </c>
      <c r="Q140" s="64">
        <f>IF(Q32="","",(Q32*'Ship &amp; EF Parameters'!$J15*Q86))</f>
        <v>1133587.786259542</v>
      </c>
      <c r="R140" s="64">
        <f>IF(R32="","",(R32*'Ship &amp; EF Parameters'!$J15*R86))</f>
        <v>1169291.3385826773</v>
      </c>
      <c r="S140" s="64">
        <f>IF(S32="","",(S32*'Ship &amp; EF Parameters'!$J15*S86))</f>
        <v>1207317.0731707318</v>
      </c>
      <c r="T140" s="64">
        <f>IF(T32="","",(T32*'Ship &amp; EF Parameters'!$J15*T86))</f>
        <v>1247899.1596638656</v>
      </c>
      <c r="U140" s="64">
        <f>IF(U32="","",(U32*'Ship &amp; EF Parameters'!$J15*U86))</f>
        <v>1291304.3478260871</v>
      </c>
      <c r="V140" s="64">
        <f>IF(V32="","",(V32*'Ship &amp; EF Parameters'!$J15*V86))</f>
        <v>1337837.8378378381</v>
      </c>
      <c r="W140" s="64">
        <f>IF(W32="","",(W32*'Ship &amp; EF Parameters'!$J15*W86))</f>
        <v>1387850.46728972</v>
      </c>
      <c r="X140" s="64">
        <f>IF(X32="","",(X32*'Ship &amp; EF Parameters'!$J15*X86))</f>
        <v>1441747.5728155342</v>
      </c>
      <c r="Y140" s="65">
        <f>IF(Y32="","",(Y32*'Ship &amp; EF Parameters'!$J15*Y86))</f>
        <v>1485000</v>
      </c>
      <c r="Z140" s="63">
        <f>IF(Z32="","",(Z32*'Ship &amp; EF Parameters'!$J15*Z86))</f>
        <v>2007194.2446043165</v>
      </c>
      <c r="AA140" s="64">
        <f>IF(AA32="","",(AA32*'Ship &amp; EF Parameters'!$J15*AA86))</f>
        <v>2066666.6666666665</v>
      </c>
      <c r="AB140" s="64">
        <f>IF(AB32="","",(AB32*'Ship &amp; EF Parameters'!$J15*AB86))</f>
        <v>2129770.9923664127</v>
      </c>
      <c r="AC140" s="64">
        <f>IF(AC32="","",(AC32*'Ship &amp; EF Parameters'!$J15*AC86))</f>
        <v>2196850.3937007873</v>
      </c>
      <c r="AD140" s="64">
        <f>IF(AD32="","",(AD32*'Ship &amp; EF Parameters'!$J15*AD86))</f>
        <v>2268292.6829268294</v>
      </c>
      <c r="AE140" s="64">
        <f>IF(AE32="","",(AE32*'Ship &amp; EF Parameters'!$J15*AE86))</f>
        <v>2344537.8151260503</v>
      </c>
      <c r="AF140" s="64">
        <f>IF(AF32="","",(AF32*'Ship &amp; EF Parameters'!$J15*AF86))</f>
        <v>2426086.9565217393</v>
      </c>
      <c r="AG140" s="64">
        <f>IF(AG32="","",(AG32*'Ship &amp; EF Parameters'!$J15*AG86))</f>
        <v>2722972.9729729732</v>
      </c>
      <c r="AH140" s="64">
        <f>IF(AH32="","",(AH32*'Ship &amp; EF Parameters'!$J15*AH86))</f>
        <v>2824766.3551401873</v>
      </c>
      <c r="AI140" s="64">
        <f>IF(AI32="","",(AI32*'Ship &amp; EF Parameters'!$J15*AI86))</f>
        <v>3160194.1747572827</v>
      </c>
      <c r="AJ140" s="65">
        <f>IF(AJ32="","",(AJ32*'Ship &amp; EF Parameters'!$J15*AJ86))</f>
        <v>3255000</v>
      </c>
      <c r="AK140" s="63">
        <f>IF(AK32="","",(AK32*'Ship &amp; EF Parameters'!$J15*AK86))</f>
        <v>2946043.1654676259</v>
      </c>
      <c r="AL140" s="64">
        <f>IF(AL32="","",(AL32*'Ship &amp; EF Parameters'!$J15*AL86))</f>
        <v>3033333.333333333</v>
      </c>
      <c r="AM140" s="64">
        <f>IF(AM32="","",(AM32*'Ship &amp; EF Parameters'!$J15*AM86))</f>
        <v>3125954.1984732822</v>
      </c>
      <c r="AN140" s="64">
        <f>IF(AN32="","",(AN32*'Ship &amp; EF Parameters'!$J15*AN86))</f>
        <v>3224409.4488188974</v>
      </c>
      <c r="AO140" s="64">
        <f>IF(AO32="","",(AO32*'Ship &amp; EF Parameters'!$J15*AO86))</f>
        <v>3329268.2926829271</v>
      </c>
      <c r="AP140" s="64">
        <f>IF(AP32="","",(AP32*'Ship &amp; EF Parameters'!$J15*AP86))</f>
        <v>3727941.1764705884</v>
      </c>
      <c r="AQ140" s="64">
        <f>IF(AQ32="","",(AQ32*'Ship &amp; EF Parameters'!$J15*AQ86))</f>
        <v>3857608.6956521743</v>
      </c>
      <c r="AR140" s="64">
        <f>IF(AR32="","",(AR32*'Ship &amp; EF Parameters'!$J15*AR86))</f>
        <v>4304054.0540540544</v>
      </c>
      <c r="AS140" s="64">
        <f>IF(AS32="","",(AS32*'Ship &amp; EF Parameters'!$J15*AS86))</f>
        <v>4464953.2710280381</v>
      </c>
      <c r="AT140" s="64">
        <f>IF(AT32="","",(AT32*'Ship &amp; EF Parameters'!$J15*AT86))</f>
        <v>4969660.1941747591</v>
      </c>
      <c r="AU140" s="65">
        <f>IF(AU32="","",(AU32*'Ship &amp; EF Parameters'!$J15*AU86))</f>
        <v>5118750</v>
      </c>
      <c r="AV140" s="63">
        <f>IF(AV32="","",(AV32*'Ship &amp; EF Parameters'!$J15*AV86))</f>
        <v>3884892.0863309354</v>
      </c>
      <c r="AW140" s="64">
        <f>IF(AW32="","",(AW32*'Ship &amp; EF Parameters'!$J15*AW86))</f>
        <v>4000000</v>
      </c>
      <c r="AX140" s="64">
        <f>IF(AX32="","",(AX32*'Ship &amp; EF Parameters'!$J15*AX86))</f>
        <v>4122137.4045801526</v>
      </c>
      <c r="AY140" s="64">
        <f>IF(AY32="","",(AY32*'Ship &amp; EF Parameters'!$J15*AY86))</f>
        <v>4251968.5039370079</v>
      </c>
      <c r="AZ140" s="64">
        <f>IF(AZ32="","",(AZ32*'Ship &amp; EF Parameters'!$J15*AZ86))</f>
        <v>4756097.5609756103</v>
      </c>
      <c r="BA140" s="64">
        <f>IF(BA32="","",(BA32*'Ship &amp; EF Parameters'!$J15*BA86))</f>
        <v>4915966.386554623</v>
      </c>
      <c r="BB140" s="64">
        <f>IF(BB32="","",(BB32*'Ship &amp; EF Parameters'!$J15*BB86))</f>
        <v>5478260.8695652187</v>
      </c>
      <c r="BC140" s="64">
        <f>IF(BC32="","",(BC32*'Ship &amp; EF Parameters'!$J15*BC86))</f>
        <v>5675675.6756756771</v>
      </c>
      <c r="BD140" s="64">
        <f>IF(BD32="","",(BD32*'Ship &amp; EF Parameters'!$J15*BD86))</f>
        <v>6308411.2149532717</v>
      </c>
      <c r="BE140" s="64">
        <f>IF(BE32="","",(BE32*'Ship &amp; EF Parameters'!$J15*BE86))</f>
        <v>6553398.0582524287</v>
      </c>
      <c r="BF140" s="65">
        <f>IF(BF32="","",(BF32*'Ship &amp; EF Parameters'!$J15*BF86))</f>
        <v>7200000</v>
      </c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</row>
    <row r="141" spans="1:77" s="40" customFormat="1">
      <c r="A141" s="49"/>
      <c r="B141" s="54" t="str">
        <f t="shared" ref="B141:B148" si="197">B123</f>
        <v>3,000 teu</v>
      </c>
      <c r="C141" s="54"/>
      <c r="D141" s="66">
        <f>IF(D33="","",(D33*'Ship &amp; EF Parameters'!$J16*D87))</f>
        <v>111801.24223602485</v>
      </c>
      <c r="E141" s="67">
        <f>IF(E33="","",(E33*'Ship &amp; EF Parameters'!$J16*E87))</f>
        <v>116504.85436893204</v>
      </c>
      <c r="F141" s="67">
        <f>IF(F33="","",(F33*'Ship &amp; EF Parameters'!$J16*F87))</f>
        <v>121621.62162162163</v>
      </c>
      <c r="G141" s="67">
        <f>IF(G33="","",(G33*'Ship &amp; EF Parameters'!$J16*G87))</f>
        <v>127208.48056537102</v>
      </c>
      <c r="H141" s="67">
        <f>IF(H33="","",(H33*'Ship &amp; EF Parameters'!$J16*H87))</f>
        <v>133333.33333333334</v>
      </c>
      <c r="I141" s="67">
        <f>IF(I33="","",(I33*'Ship &amp; EF Parameters'!$J16*I87))</f>
        <v>140077.82101167314</v>
      </c>
      <c r="J141" s="67">
        <f>IF(J33="","",(J33*'Ship &amp; EF Parameters'!$J16*J87))</f>
        <v>147540.98360655739</v>
      </c>
      <c r="K141" s="67">
        <f>IF(K33="","",(K33*'Ship &amp; EF Parameters'!$J16*K87))</f>
        <v>155844.15584415584</v>
      </c>
      <c r="L141" s="67">
        <f>IF(L33="","",(L33*'Ship &amp; EF Parameters'!$J16*L87))</f>
        <v>165137.61467889912</v>
      </c>
      <c r="M141" s="67">
        <f>IF(M33="","",(M33*'Ship &amp; EF Parameters'!$J16*M87))</f>
        <v>175609.75609756098</v>
      </c>
      <c r="N141" s="68">
        <f>IF(N33="","",(N33*'Ship &amp; EF Parameters'!$J16*N87))</f>
        <v>180000</v>
      </c>
      <c r="O141" s="66">
        <f>IF(O33="","",(O33*'Ship &amp; EF Parameters'!$J16*O87))</f>
        <v>922360.24844720482</v>
      </c>
      <c r="P141" s="67">
        <f>IF(P33="","",(P33*'Ship &amp; EF Parameters'!$J16*P87))</f>
        <v>961165.04854368931</v>
      </c>
      <c r="Q141" s="67">
        <f>IF(Q33="","",(Q33*'Ship &amp; EF Parameters'!$J16*Q87))</f>
        <v>1003378.3783783785</v>
      </c>
      <c r="R141" s="67">
        <f>IF(R33="","",(R33*'Ship &amp; EF Parameters'!$J16*R87))</f>
        <v>1049469.9646643109</v>
      </c>
      <c r="S141" s="67">
        <f>IF(S33="","",(S33*'Ship &amp; EF Parameters'!$J16*S87))</f>
        <v>1100000</v>
      </c>
      <c r="T141" s="67">
        <f>IF(T33="","",(T33*'Ship &amp; EF Parameters'!$J16*T87))</f>
        <v>1155642.0233463035</v>
      </c>
      <c r="U141" s="67">
        <f>IF(U33="","",(U33*'Ship &amp; EF Parameters'!$J16*U87))</f>
        <v>1217213.1147540985</v>
      </c>
      <c r="V141" s="67">
        <f>IF(V33="","",(V33*'Ship &amp; EF Parameters'!$J16*V87))</f>
        <v>1285714.2857142857</v>
      </c>
      <c r="W141" s="67">
        <f>IF(W33="","",(W33*'Ship &amp; EF Parameters'!$J16*W87))</f>
        <v>1475917.4311926607</v>
      </c>
      <c r="X141" s="67">
        <f>IF(X33="","",(X33*'Ship &amp; EF Parameters'!$J16*X87))</f>
        <v>1569512.1951219514</v>
      </c>
      <c r="Y141" s="68">
        <f>IF(Y33="","",(Y33*'Ship &amp; EF Parameters'!$J16*Y87))</f>
        <v>1732500</v>
      </c>
      <c r="Z141" s="66">
        <f>IF(Z33="","",(Z33*'Ship &amp; EF Parameters'!$J16*Z87))</f>
        <v>1732919.2546583847</v>
      </c>
      <c r="AA141" s="67">
        <f>IF(AA33="","",(AA33*'Ship &amp; EF Parameters'!$J16*AA87))</f>
        <v>1805825.2427184465</v>
      </c>
      <c r="AB141" s="67">
        <f>IF(AB33="","",(AB33*'Ship &amp; EF Parameters'!$J16*AB87))</f>
        <v>1885135.1351351351</v>
      </c>
      <c r="AC141" s="67">
        <f>IF(AC33="","",(AC33*'Ship &amp; EF Parameters'!$J16*AC87))</f>
        <v>1971731.4487632508</v>
      </c>
      <c r="AD141" s="67">
        <f>IF(AD33="","",(AD33*'Ship &amp; EF Parameters'!$J16*AD87))</f>
        <v>2066666.6666666665</v>
      </c>
      <c r="AE141" s="67">
        <f>IF(AE33="","",(AE33*'Ship &amp; EF Parameters'!$J16*AE87))</f>
        <v>2352140.0778210117</v>
      </c>
      <c r="AF141" s="67">
        <f>IF(AF33="","",(AF33*'Ship &amp; EF Parameters'!$J16*AF87))</f>
        <v>2477459.0163934426</v>
      </c>
      <c r="AG141" s="67">
        <f>IF(AG33="","",(AG33*'Ship &amp; EF Parameters'!$J16*AG87))</f>
        <v>2818181.8181818188</v>
      </c>
      <c r="AH141" s="67">
        <f>IF(AH33="","",(AH33*'Ship &amp; EF Parameters'!$J16*AH87))</f>
        <v>3199541.2844036701</v>
      </c>
      <c r="AI141" s="67">
        <f>IF(AI33="","",(AI33*'Ship &amp; EF Parameters'!$J16*AI87))</f>
        <v>3629268.2926829276</v>
      </c>
      <c r="AJ141" s="68">
        <f>IF(AJ33="","",(AJ33*'Ship &amp; EF Parameters'!$J16*AJ87))</f>
        <v>3720000</v>
      </c>
      <c r="AK141" s="66">
        <f>IF(AK33="","",(AK33*'Ship &amp; EF Parameters'!$J16*AK87))</f>
        <v>2543478.260869565</v>
      </c>
      <c r="AL141" s="67">
        <f>IF(AL33="","",(AL33*'Ship &amp; EF Parameters'!$J16*AL87))</f>
        <v>2650485.4368932033</v>
      </c>
      <c r="AM141" s="67">
        <f>IF(AM33="","",(AM33*'Ship &amp; EF Parameters'!$J16*AM87))</f>
        <v>2766891.8918918916</v>
      </c>
      <c r="AN141" s="67">
        <f>IF(AN33="","",(AN33*'Ship &amp; EF Parameters'!$J16*AN87))</f>
        <v>2893992.932862191</v>
      </c>
      <c r="AO141" s="67">
        <f>IF(AO33="","",(AO33*'Ship &amp; EF Parameters'!$J16*AO87))</f>
        <v>3286111.111111111</v>
      </c>
      <c r="AP141" s="67">
        <f>IF(AP33="","",(AP33*'Ship &amp; EF Parameters'!$J16*AP87))</f>
        <v>3452334.6303501949</v>
      </c>
      <c r="AQ141" s="67">
        <f>IF(AQ33="","",(AQ33*'Ship &amp; EF Parameters'!$J16*AQ87))</f>
        <v>3915983.6065573767</v>
      </c>
      <c r="AR141" s="67">
        <f>IF(AR33="","",(AR33*'Ship &amp; EF Parameters'!$J16*AR87))</f>
        <v>4431818.1818181816</v>
      </c>
      <c r="AS141" s="67">
        <f>IF(AS33="","",(AS33*'Ship &amp; EF Parameters'!$J16*AS87))</f>
        <v>5009174.3119266061</v>
      </c>
      <c r="AT141" s="67">
        <f>IF(AT33="","",(AT33*'Ship &amp; EF Parameters'!$J16*AT87))</f>
        <v>5659756.0975609766</v>
      </c>
      <c r="AU141" s="68">
        <f>IF(AU33="","",(AU33*'Ship &amp; EF Parameters'!$J16*AU87))</f>
        <v>5801250</v>
      </c>
      <c r="AV141" s="66">
        <f>IF(AV33="","",(AV33*'Ship &amp; EF Parameters'!$J16*AV87))</f>
        <v>3354037.2670807452</v>
      </c>
      <c r="AW141" s="67">
        <f>IF(AW33="","",(AW33*'Ship &amp; EF Parameters'!$J16*AW87))</f>
        <v>3495145.631067961</v>
      </c>
      <c r="AX141" s="67">
        <f>IF(AX33="","",(AX33*'Ship &amp; EF Parameters'!$J16*AX87))</f>
        <v>3648648.6486486485</v>
      </c>
      <c r="AY141" s="67">
        <f>IF(AY33="","",(AY33*'Ship &amp; EF Parameters'!$J16*AY87))</f>
        <v>4134275.6183745582</v>
      </c>
      <c r="AZ141" s="67">
        <f>IF(AZ33="","",(AZ33*'Ship &amp; EF Parameters'!$J16*AZ87))</f>
        <v>4333333.333333333</v>
      </c>
      <c r="BA141" s="67">
        <f>IF(BA33="","",(BA33*'Ship &amp; EF Parameters'!$J16*BA87))</f>
        <v>4902723.7354085604</v>
      </c>
      <c r="BB141" s="67">
        <f>IF(BB33="","",(BB33*'Ship &amp; EF Parameters'!$J16*BB87))</f>
        <v>5532786.8852459015</v>
      </c>
      <c r="BC141" s="67">
        <f>IF(BC33="","",(BC33*'Ship &amp; EF Parameters'!$J16*BC87))</f>
        <v>5844155.8441558452</v>
      </c>
      <c r="BD141" s="67">
        <f>IF(BD33="","",(BD33*'Ship &amp; EF Parameters'!$J16*BD87))</f>
        <v>6605504.5871559633</v>
      </c>
      <c r="BE141" s="67">
        <f>IF(BE33="","",(BE33*'Ship &amp; EF Parameters'!$J16*BE87))</f>
        <v>7463414.634146343</v>
      </c>
      <c r="BF141" s="68">
        <f>IF(BF33="","",(BF33*'Ship &amp; EF Parameters'!$J16*BF87))</f>
        <v>8100000</v>
      </c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</row>
    <row r="142" spans="1:77" s="40" customFormat="1">
      <c r="A142" s="49"/>
      <c r="B142" s="50" t="str">
        <f t="shared" si="197"/>
        <v>6,000 teu</v>
      </c>
      <c r="C142" s="50"/>
      <c r="D142" s="63">
        <f>IF(D34="","",(D34*'Ship &amp; EF Parameters'!$J17*D88))</f>
        <v>441717.79141104291</v>
      </c>
      <c r="E142" s="64">
        <f>IF(E34="","",(E34*'Ship &amp; EF Parameters'!$J17*E88))</f>
        <v>460063.89776357822</v>
      </c>
      <c r="F142" s="64">
        <f>IF(F34="","",(F34*'Ship &amp; EF Parameters'!$J17*F88))</f>
        <v>480000</v>
      </c>
      <c r="G142" s="64">
        <f>IF(G34="","",(G34*'Ship &amp; EF Parameters'!$J17*G88))</f>
        <v>501742.16027874558</v>
      </c>
      <c r="H142" s="64">
        <f>IF(H34="","",(H34*'Ship &amp; EF Parameters'!$J17*H88))</f>
        <v>525547.44525547454</v>
      </c>
      <c r="I142" s="64">
        <f>IF(I34="","",(I34*'Ship &amp; EF Parameters'!$J17*I88))</f>
        <v>551724.13793103443</v>
      </c>
      <c r="J142" s="64">
        <f>IF(J34="","",(J34*'Ship &amp; EF Parameters'!$J17*J88))</f>
        <v>580645.16129032266</v>
      </c>
      <c r="K142" s="64">
        <f>IF(K34="","",(K34*'Ship &amp; EF Parameters'!$J17*K88))</f>
        <v>612765.95744680858</v>
      </c>
      <c r="L142" s="64">
        <f>IF(L34="","",(L34*'Ship &amp; EF Parameters'!$J17*L88))</f>
        <v>648648.64864864876</v>
      </c>
      <c r="M142" s="64">
        <f>IF(M34="","",(M34*'Ship &amp; EF Parameters'!$J17*M88))</f>
        <v>688995.2153110049</v>
      </c>
      <c r="N142" s="65">
        <f>IF(N34="","",(N34*'Ship &amp; EF Parameters'!$J17*N88))</f>
        <v>720000</v>
      </c>
      <c r="O142" s="63">
        <f>IF(O34="","",(O34*'Ship &amp; EF Parameters'!$J17*O88))</f>
        <v>1619631.9018404908</v>
      </c>
      <c r="P142" s="64">
        <f>IF(P34="","",(P34*'Ship &amp; EF Parameters'!$J17*P88))</f>
        <v>1686900.9584664535</v>
      </c>
      <c r="Q142" s="64">
        <f>IF(Q34="","",(Q34*'Ship &amp; EF Parameters'!$J17*Q88))</f>
        <v>1760000</v>
      </c>
      <c r="R142" s="64">
        <f>IF(R34="","",(R34*'Ship &amp; EF Parameters'!$J17*R88))</f>
        <v>1839721.2543554006</v>
      </c>
      <c r="S142" s="64">
        <f>IF(S34="","",(S34*'Ship &amp; EF Parameters'!$J17*S88))</f>
        <v>1927007.299270073</v>
      </c>
      <c r="T142" s="64">
        <f>IF(T34="","",(T34*'Ship &amp; EF Parameters'!$J17*T88))</f>
        <v>2022988.5057471266</v>
      </c>
      <c r="U142" s="64">
        <f>IF(U34="","",(U34*'Ship &amp; EF Parameters'!$J17*U88))</f>
        <v>2129032.2580645164</v>
      </c>
      <c r="V142" s="64">
        <f>IF(V34="","",(V34*'Ship &amp; EF Parameters'!$J17*V88))</f>
        <v>2434042.55319149</v>
      </c>
      <c r="W142" s="64">
        <f>IF(W34="","",(W34*'Ship &amp; EF Parameters'!$J17*W88))</f>
        <v>2576576.5765765775</v>
      </c>
      <c r="X142" s="64">
        <f>IF(X34="","",(X34*'Ship &amp; EF Parameters'!$J17*X88))</f>
        <v>2947368.4210526324</v>
      </c>
      <c r="Y142" s="65">
        <f>IF(Y34="","",(Y34*'Ship &amp; EF Parameters'!$J17*Y88))</f>
        <v>3300000</v>
      </c>
      <c r="Z142" s="63">
        <f>IF(Z34="","",(Z34*'Ship &amp; EF Parameters'!$J17*Z88))</f>
        <v>2797546.0122699384</v>
      </c>
      <c r="AA142" s="64">
        <f>IF(AA34="","",(AA34*'Ship &amp; EF Parameters'!$J17*AA88))</f>
        <v>2913738.0191693292</v>
      </c>
      <c r="AB142" s="64">
        <f>IF(AB34="","",(AB34*'Ship &amp; EF Parameters'!$J17*AB88))</f>
        <v>3040000</v>
      </c>
      <c r="AC142" s="64">
        <f>IF(AC34="","",(AC34*'Ship &amp; EF Parameters'!$J17*AC88))</f>
        <v>3177700.3484320557</v>
      </c>
      <c r="AD142" s="64">
        <f>IF(AD34="","",(AD34*'Ship &amp; EF Parameters'!$J17*AD88))</f>
        <v>3328467.1532846717</v>
      </c>
      <c r="AE142" s="64">
        <f>IF(AE34="","",(AE34*'Ship &amp; EF Parameters'!$J17*AE88))</f>
        <v>3785440.6130268201</v>
      </c>
      <c r="AF142" s="64">
        <f>IF(AF34="","",(AF34*'Ship &amp; EF Parameters'!$J17*AF88))</f>
        <v>4290322.5806451626</v>
      </c>
      <c r="AG142" s="64">
        <f>IF(AG34="","",(AG34*'Ship &amp; EF Parameters'!$J17*AG88))</f>
        <v>4527659.5744680855</v>
      </c>
      <c r="AH142" s="64">
        <f>IF(AH34="","",(AH34*'Ship &amp; EF Parameters'!$J17*AH88))</f>
        <v>5135135.1351351365</v>
      </c>
      <c r="AI142" s="64">
        <f>IF(AI34="","",(AI34*'Ship &amp; EF Parameters'!$J17*AI88))</f>
        <v>5818181.8181818202</v>
      </c>
      <c r="AJ142" s="65">
        <f>IF(AJ34="","",(AJ34*'Ship &amp; EF Parameters'!$J17*AJ88))</f>
        <v>6460000</v>
      </c>
      <c r="AK142" s="63">
        <f>IF(AK34="","",(AK34*'Ship &amp; EF Parameters'!$J17*AK88))</f>
        <v>3975460.1226993864</v>
      </c>
      <c r="AL142" s="64">
        <f>IF(AL34="","",(AL34*'Ship &amp; EF Parameters'!$J17*AL88))</f>
        <v>4140575.079872204</v>
      </c>
      <c r="AM142" s="64">
        <f>IF(AM34="","",(AM34*'Ship &amp; EF Parameters'!$J17*AM88))</f>
        <v>4320000</v>
      </c>
      <c r="AN142" s="64">
        <f>IF(AN34="","",(AN34*'Ship &amp; EF Parameters'!$J17*AN88))</f>
        <v>4515679.4425087115</v>
      </c>
      <c r="AO142" s="64">
        <f>IF(AO34="","",(AO34*'Ship &amp; EF Parameters'!$J17*AO88))</f>
        <v>5124087.5912408764</v>
      </c>
      <c r="AP142" s="64">
        <f>IF(AP34="","",(AP34*'Ship &amp; EF Parameters'!$J17*AP88))</f>
        <v>5793103.4482758623</v>
      </c>
      <c r="AQ142" s="64">
        <f>IF(AQ34="","",(AQ34*'Ship &amp; EF Parameters'!$J17*AQ88))</f>
        <v>6096774.1935483878</v>
      </c>
      <c r="AR142" s="64">
        <f>IF(AR34="","",(AR34*'Ship &amp; EF Parameters'!$J17*AR88))</f>
        <v>6893617.0212765969</v>
      </c>
      <c r="AS142" s="64">
        <f>IF(AS34="","",(AS34*'Ship &amp; EF Parameters'!$J17*AS88))</f>
        <v>7783783.7837837851</v>
      </c>
      <c r="AT142" s="64">
        <f>IF(AT34="","",(AT34*'Ship &amp; EF Parameters'!$J17*AT88))</f>
        <v>8784688.9952153135</v>
      </c>
      <c r="AU142" s="65">
        <f>IF(AU34="","",(AU34*'Ship &amp; EF Parameters'!$J17*AU88))</f>
        <v>9720000</v>
      </c>
      <c r="AV142" s="63">
        <f>IF(AV34="","",(AV34*'Ship &amp; EF Parameters'!$J17*AV88))</f>
        <v>5153374.2331288345</v>
      </c>
      <c r="AW142" s="64">
        <f>IF(AW34="","",(AW34*'Ship &amp; EF Parameters'!$J17*AW88))</f>
        <v>5367412.1405750792</v>
      </c>
      <c r="AX142" s="64">
        <f>IF(AX34="","",(AX34*'Ship &amp; EF Parameters'!$J17*AX88))</f>
        <v>5600000</v>
      </c>
      <c r="AY142" s="64">
        <f>IF(AY34="","",(AY34*'Ship &amp; EF Parameters'!$J17*AY88))</f>
        <v>6341463.4146341467</v>
      </c>
      <c r="AZ142" s="64">
        <f>IF(AZ34="","",(AZ34*'Ship &amp; EF Parameters'!$J17*AZ88))</f>
        <v>6642335.7664233586</v>
      </c>
      <c r="BA142" s="64">
        <f>IF(BA34="","",(BA34*'Ship &amp; EF Parameters'!$J17*BA88))</f>
        <v>7509578.5440613041</v>
      </c>
      <c r="BB142" s="64">
        <f>IF(BB34="","",(BB34*'Ship &amp; EF Parameters'!$J17*BB88))</f>
        <v>8467741.9354838729</v>
      </c>
      <c r="BC142" s="64">
        <f>IF(BC34="","",(BC34*'Ship &amp; EF Parameters'!$J17*BC88))</f>
        <v>8936170.2127659582</v>
      </c>
      <c r="BD142" s="64">
        <f>IF(BD34="","",(BD34*'Ship &amp; EF Parameters'!$J17*BD88))</f>
        <v>10090090.090090092</v>
      </c>
      <c r="BE142" s="64">
        <f>IF(BE34="","",(BE34*'Ship &amp; EF Parameters'!$J17*BE88))</f>
        <v>11387559.808612444</v>
      </c>
      <c r="BF142" s="65">
        <f>IF(BF34="","",(BF34*'Ship &amp; EF Parameters'!$J17*BF88))</f>
        <v>12600000</v>
      </c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</row>
    <row r="143" spans="1:77" s="40" customFormat="1">
      <c r="A143" s="49"/>
      <c r="B143" s="54" t="str">
        <f t="shared" si="197"/>
        <v>9,000 teu</v>
      </c>
      <c r="C143" s="54"/>
      <c r="D143" s="66">
        <f>IF(D35="","",(D35*'Ship &amp; EF Parameters'!$J18*D89))</f>
        <v>647852.7607361963</v>
      </c>
      <c r="E143" s="67">
        <f>IF(E35="","",(E35*'Ship &amp; EF Parameters'!$J18*E89))</f>
        <v>674760.38338658144</v>
      </c>
      <c r="F143" s="67">
        <f>IF(F35="","",(F35*'Ship &amp; EF Parameters'!$J18*F89))</f>
        <v>704000</v>
      </c>
      <c r="G143" s="67">
        <f>IF(G35="","",(G35*'Ship &amp; EF Parameters'!$J18*G89))</f>
        <v>735888.5017421603</v>
      </c>
      <c r="H143" s="67">
        <f>IF(H35="","",(H35*'Ship &amp; EF Parameters'!$J18*H89))</f>
        <v>770802.91970802913</v>
      </c>
      <c r="I143" s="67">
        <f>IF(I35="","",(I35*'Ship &amp; EF Parameters'!$J18*I89))</f>
        <v>809195.40229885059</v>
      </c>
      <c r="J143" s="67">
        <f>IF(J35="","",(J35*'Ship &amp; EF Parameters'!$J18*J89))</f>
        <v>851612.90322580677</v>
      </c>
      <c r="K143" s="67">
        <f>IF(K35="","",(K35*'Ship &amp; EF Parameters'!$J18*K89))</f>
        <v>898723.40425531939</v>
      </c>
      <c r="L143" s="67">
        <f>IF(L35="","",(L35*'Ship &amp; EF Parameters'!$J18*L89))</f>
        <v>951351.35135135171</v>
      </c>
      <c r="M143" s="67">
        <f>IF(M35="","",(M35*'Ship &amp; EF Parameters'!$J18*M89))</f>
        <v>1010526.3157894739</v>
      </c>
      <c r="N143" s="68">
        <f>IF(N35="","",(N35*'Ship &amp; EF Parameters'!$J18*N89))</f>
        <v>1056000</v>
      </c>
      <c r="O143" s="66">
        <f>IF(O35="","",(O35*'Ship &amp; EF Parameters'!$J18*O89))</f>
        <v>2105521.4723926377</v>
      </c>
      <c r="P143" s="67">
        <f>IF(P35="","",(P35*'Ship &amp; EF Parameters'!$J18*P89))</f>
        <v>2192971.2460063896</v>
      </c>
      <c r="Q143" s="67">
        <f>IF(Q35="","",(Q35*'Ship &amp; EF Parameters'!$J18*Q89))</f>
        <v>2288000</v>
      </c>
      <c r="R143" s="67">
        <f>IF(R35="","",(R35*'Ship &amp; EF Parameters'!$J18*R89))</f>
        <v>2391637.6306620208</v>
      </c>
      <c r="S143" s="67">
        <f>IF(S35="","",(S35*'Ship &amp; EF Parameters'!$J18*S89))</f>
        <v>2505109.4890510952</v>
      </c>
      <c r="T143" s="67">
        <f>IF(T35="","",(T35*'Ship &amp; EF Parameters'!$J18*T89))</f>
        <v>2629885.0574712646</v>
      </c>
      <c r="U143" s="67">
        <f>IF(U35="","",(U35*'Ship &amp; EF Parameters'!$J18*U89))</f>
        <v>2998387.0967741944</v>
      </c>
      <c r="V143" s="67">
        <f>IF(V35="","",(V35*'Ship &amp; EF Parameters'!$J18*V89))</f>
        <v>3164255.3191489368</v>
      </c>
      <c r="W143" s="67">
        <f>IF(W35="","",(W35*'Ship &amp; EF Parameters'!$J18*W89))</f>
        <v>3607207.207207208</v>
      </c>
      <c r="X143" s="67">
        <f>IF(X35="","",(X35*'Ship &amp; EF Parameters'!$J18*X89))</f>
        <v>4105263.1578947376</v>
      </c>
      <c r="Y143" s="68">
        <f>IF(Y35="","",(Y35*'Ship &amp; EF Parameters'!$J18*Y89))</f>
        <v>4576000</v>
      </c>
      <c r="Z143" s="66">
        <f>IF(Z35="","",(Z35*'Ship &amp; EF Parameters'!$J18*Z89))</f>
        <v>3563190.1840490797</v>
      </c>
      <c r="AA143" s="67">
        <f>IF(AA35="","",(AA35*'Ship &amp; EF Parameters'!$J18*AA89))</f>
        <v>3711182.108626198</v>
      </c>
      <c r="AB143" s="67">
        <f>IF(AB35="","",(AB35*'Ship &amp; EF Parameters'!$J18*AB89))</f>
        <v>3871999.9999999995</v>
      </c>
      <c r="AC143" s="67">
        <f>IF(AC35="","",(AC35*'Ship &amp; EF Parameters'!$J18*AC89))</f>
        <v>4047386.7595818816</v>
      </c>
      <c r="AD143" s="67">
        <f>IF(AD35="","",(AD35*'Ship &amp; EF Parameters'!$J18*AD89))</f>
        <v>4592700.7299270071</v>
      </c>
      <c r="AE143" s="67">
        <f>IF(AE35="","",(AE35*'Ship &amp; EF Parameters'!$J18*AE89))</f>
        <v>4821455.9386973185</v>
      </c>
      <c r="AF143" s="67">
        <f>IF(AF35="","",(AF35*'Ship &amp; EF Parameters'!$J18*AF89))</f>
        <v>5464516.1290322589</v>
      </c>
      <c r="AG143" s="67">
        <f>IF(AG35="","",(AG35*'Ship &amp; EF Parameters'!$J18*AG89))</f>
        <v>6178723.4042553212</v>
      </c>
      <c r="AH143" s="67">
        <f>IF(AH35="","",(AH35*'Ship &amp; EF Parameters'!$J18*AH89))</f>
        <v>6540540.5405405425</v>
      </c>
      <c r="AI143" s="67">
        <f>IF(AI35="","",(AI35*'Ship &amp; EF Parameters'!$J18*AI89))</f>
        <v>7410526.3157894751</v>
      </c>
      <c r="AJ143" s="68">
        <f>IF(AJ35="","",(AJ35*'Ship &amp; EF Parameters'!$J18*AJ89))</f>
        <v>8228000</v>
      </c>
      <c r="AK143" s="66">
        <f>IF(AK35="","",(AK35*'Ship &amp; EF Parameters'!$J18*AK89))</f>
        <v>5020858.8957055211</v>
      </c>
      <c r="AL143" s="67">
        <f>IF(AL35="","",(AL35*'Ship &amp; EF Parameters'!$J18*AL89))</f>
        <v>5229392.971246006</v>
      </c>
      <c r="AM143" s="67">
        <f>IF(AM35="","",(AM35*'Ship &amp; EF Parameters'!$J18*AM89))</f>
        <v>5456000</v>
      </c>
      <c r="AN143" s="67">
        <f>IF(AN35="","",(AN35*'Ship &amp; EF Parameters'!$J18*AN89))</f>
        <v>6178397.2125435546</v>
      </c>
      <c r="AO143" s="67">
        <f>IF(AO35="","",(AO35*'Ship &amp; EF Parameters'!$J18*AO89))</f>
        <v>6471532.8467153283</v>
      </c>
      <c r="AP143" s="67">
        <f>IF(AP35="","",(AP35*'Ship &amp; EF Parameters'!$J18*AP89))</f>
        <v>7316475.0957854409</v>
      </c>
      <c r="AQ143" s="67">
        <f>IF(AQ35="","",(AQ35*'Ship &amp; EF Parameters'!$J18*AQ89))</f>
        <v>8250000.0000000019</v>
      </c>
      <c r="AR143" s="67">
        <f>IF(AR35="","",(AR35*'Ship &amp; EF Parameters'!$J18*AR89))</f>
        <v>8706382.9787234068</v>
      </c>
      <c r="AS143" s="67">
        <f>IF(AS35="","",(AS35*'Ship &amp; EF Parameters'!$J18*AS89))</f>
        <v>9830630.630630631</v>
      </c>
      <c r="AT143" s="67">
        <f>IF(AT35="","",(AT35*'Ship &amp; EF Parameters'!$J18*AT89))</f>
        <v>11094736.842105266</v>
      </c>
      <c r="AU143" s="68">
        <f>IF(AU35="","",(AU35*'Ship &amp; EF Parameters'!$J18*AU89))</f>
        <v>12276000</v>
      </c>
      <c r="AV143" s="66">
        <f>IF(AV35="","",(AV35*'Ship &amp; EF Parameters'!$J18*AV89))</f>
        <v>6478527.607361963</v>
      </c>
      <c r="AW143" s="67">
        <f>IF(AW35="","",(AW35*'Ship &amp; EF Parameters'!$J18*AW89))</f>
        <v>6747603.8338658139</v>
      </c>
      <c r="AX143" s="67">
        <f>IF(AX35="","",(AX35*'Ship &amp; EF Parameters'!$J18*AX89))</f>
        <v>7040000.0000000009</v>
      </c>
      <c r="AY143" s="67">
        <f>IF(AY35="","",(AY35*'Ship &amp; EF Parameters'!$J18*AY89))</f>
        <v>7972125.4355400708</v>
      </c>
      <c r="AZ143" s="67">
        <f>IF(AZ35="","",(AZ35*'Ship &amp; EF Parameters'!$J18*AZ89))</f>
        <v>8992700.7299270071</v>
      </c>
      <c r="BA143" s="67">
        <f>IF(BA35="","",(BA35*'Ship &amp; EF Parameters'!$J18*BA89))</f>
        <v>9440613.0268199239</v>
      </c>
      <c r="BB143" s="67">
        <f>IF(BB35="","",(BB35*'Ship &amp; EF Parameters'!$J18*BB89))</f>
        <v>10645161.290322581</v>
      </c>
      <c r="BC143" s="67">
        <f>IF(BC35="","",(BC35*'Ship &amp; EF Parameters'!$J18*BC89))</f>
        <v>11982978.723404257</v>
      </c>
      <c r="BD143" s="67">
        <f>IF(BD35="","",(BD35*'Ship &amp; EF Parameters'!$J18*BD89))</f>
        <v>13477477.47747748</v>
      </c>
      <c r="BE143" s="67">
        <f>IF(BE35="","",(BE35*'Ship &amp; EF Parameters'!$J18*BE89))</f>
        <v>15157894.736842109</v>
      </c>
      <c r="BF143" s="68">
        <f>IF(BF35="","",(BF35*'Ship &amp; EF Parameters'!$J18*BF89))</f>
        <v>15840000</v>
      </c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</row>
    <row r="144" spans="1:77" s="40" customFormat="1">
      <c r="A144" s="49"/>
      <c r="B144" s="50" t="str">
        <f t="shared" si="197"/>
        <v>14,000 teu</v>
      </c>
      <c r="C144" s="50"/>
      <c r="D144" s="63">
        <f>IF(D36="","",(D36*'Ship &amp; EF Parameters'!$J19*D90))</f>
        <v>1118012.4223602484</v>
      </c>
      <c r="E144" s="64">
        <f>IF(E36="","",(E36*'Ship &amp; EF Parameters'!$J19*E90))</f>
        <v>1165048.5436893203</v>
      </c>
      <c r="F144" s="64">
        <f>IF(F36="","",(F36*'Ship &amp; EF Parameters'!$J19*F90))</f>
        <v>1216216.2162162161</v>
      </c>
      <c r="G144" s="64">
        <f>IF(G36="","",(G36*'Ship &amp; EF Parameters'!$J19*G90))</f>
        <v>1272084.8056537104</v>
      </c>
      <c r="H144" s="64">
        <f>IF(H36="","",(H36*'Ship &amp; EF Parameters'!$J19*H90))</f>
        <v>1333333.3333333333</v>
      </c>
      <c r="I144" s="64">
        <f>IF(I36="","",(I36*'Ship &amp; EF Parameters'!$J19*I90))</f>
        <v>1400778.2101167317</v>
      </c>
      <c r="J144" s="64">
        <f>IF(J36="","",(J36*'Ship &amp; EF Parameters'!$J19*J90))</f>
        <v>1475409.8360655739</v>
      </c>
      <c r="K144" s="64">
        <f>IF(K36="","",(K36*'Ship &amp; EF Parameters'!$J19*K90))</f>
        <v>1558441.5584415586</v>
      </c>
      <c r="L144" s="64">
        <f>IF(L36="","",(L36*'Ship &amp; EF Parameters'!$J19*L90))</f>
        <v>1651376.1467889911</v>
      </c>
      <c r="M144" s="64">
        <f>IF(M36="","",(M36*'Ship &amp; EF Parameters'!$J19*M90))</f>
        <v>1756097.56097561</v>
      </c>
      <c r="N144" s="65">
        <f>IF(N36="","",(N36*'Ship &amp; EF Parameters'!$J19*N90))</f>
        <v>1800000</v>
      </c>
      <c r="O144" s="63">
        <f>IF(O36="","",(O36*'Ship &amp; EF Parameters'!$J19*O90))</f>
        <v>3354037.2670807447</v>
      </c>
      <c r="P144" s="64">
        <f>IF(P36="","",(P36*'Ship &amp; EF Parameters'!$J19*P90))</f>
        <v>3495145.631067961</v>
      </c>
      <c r="Q144" s="64">
        <f>IF(Q36="","",(Q36*'Ship &amp; EF Parameters'!$J19*Q90))</f>
        <v>3648648.6486486485</v>
      </c>
      <c r="R144" s="64">
        <f>IF(R36="","",(R36*'Ship &amp; EF Parameters'!$J19*R90))</f>
        <v>3816254.4169611307</v>
      </c>
      <c r="S144" s="64">
        <f>IF(S36="","",(S36*'Ship &amp; EF Parameters'!$J19*S90))</f>
        <v>4000000.0000000005</v>
      </c>
      <c r="T144" s="64">
        <f>IF(T36="","",(T36*'Ship &amp; EF Parameters'!$J19*T90))</f>
        <v>4202334.6303501939</v>
      </c>
      <c r="U144" s="64">
        <f>IF(U36="","",(U36*'Ship &amp; EF Parameters'!$J19*U90))</f>
        <v>4721311.4754098365</v>
      </c>
      <c r="V144" s="64">
        <f>IF(V36="","",(V36*'Ship &amp; EF Parameters'!$J19*V90))</f>
        <v>5298701.2987012994</v>
      </c>
      <c r="W144" s="64">
        <f>IF(W36="","",(W36*'Ship &amp; EF Parameters'!$J19*W90))</f>
        <v>5944954.1284403671</v>
      </c>
      <c r="X144" s="64">
        <f>IF(X36="","",(X36*'Ship &amp; EF Parameters'!$J19*X90))</f>
        <v>6673170.7317073187</v>
      </c>
      <c r="Y144" s="65">
        <f>IF(Y36="","",(Y36*'Ship &amp; EF Parameters'!$J19*Y90))</f>
        <v>7200000</v>
      </c>
      <c r="Z144" s="63">
        <f>IF(Z36="","",(Z36*'Ship &amp; EF Parameters'!$J19*Z90))</f>
        <v>5590062.1118012415</v>
      </c>
      <c r="AA144" s="64">
        <f>IF(AA36="","",(AA36*'Ship &amp; EF Parameters'!$J19*AA90))</f>
        <v>5825242.7184466021</v>
      </c>
      <c r="AB144" s="64">
        <f>IF(AB36="","",(AB36*'Ship &amp; EF Parameters'!$J19*AB90))</f>
        <v>6081081.0810810812</v>
      </c>
      <c r="AC144" s="64">
        <f>IF(AC36="","",(AC36*'Ship &amp; EF Parameters'!$J19*AC90))</f>
        <v>6360424.0282685515</v>
      </c>
      <c r="AD144" s="64">
        <f>IF(AD36="","",(AD36*'Ship &amp; EF Parameters'!$J19*AD90))</f>
        <v>7111111.111111111</v>
      </c>
      <c r="AE144" s="64">
        <f>IF(AE36="","",(AE36*'Ship &amp; EF Parameters'!$J19*AE90))</f>
        <v>7937743.1906614797</v>
      </c>
      <c r="AF144" s="64">
        <f>IF(AF36="","",(AF36*'Ship &amp; EF Parameters'!$J19*AF90))</f>
        <v>8852459.0163934436</v>
      </c>
      <c r="AG144" s="64">
        <f>IF(AG36="","",(AG36*'Ship &amp; EF Parameters'!$J19*AG90))</f>
        <v>9870129.8701298703</v>
      </c>
      <c r="AH144" s="64">
        <f>IF(AH36="","",(AH36*'Ship &amp; EF Parameters'!$J19*AH90))</f>
        <v>11009174.311926607</v>
      </c>
      <c r="AI144" s="64">
        <f>IF(AI36="","",(AI36*'Ship &amp; EF Parameters'!$J19*AI90))</f>
        <v>12292682.926829271</v>
      </c>
      <c r="AJ144" s="65">
        <f>IF(AJ36="","",(AJ36*'Ship &amp; EF Parameters'!$J19*AJ90))</f>
        <v>12600000</v>
      </c>
      <c r="AK144" s="63">
        <f>IF(AK36="","",(AK36*'Ship &amp; EF Parameters'!$J19*AK90))</f>
        <v>7826086.9565217383</v>
      </c>
      <c r="AL144" s="64">
        <f>IF(AL36="","",(AL36*'Ship &amp; EF Parameters'!$J19*AL90))</f>
        <v>8155339.8058252418</v>
      </c>
      <c r="AM144" s="64">
        <f>IF(AM36="","",(AM36*'Ship &amp; EF Parameters'!$J19*AM90))</f>
        <v>8513513.5135135129</v>
      </c>
      <c r="AN144" s="64">
        <f>IF(AN36="","",(AN36*'Ship &amp; EF Parameters'!$J19*AN90))</f>
        <v>9498233.2155477032</v>
      </c>
      <c r="AO144" s="64">
        <f>IF(AO36="","",(AO36*'Ship &amp; EF Parameters'!$J19*AO90))</f>
        <v>10577777.777777776</v>
      </c>
      <c r="AP144" s="64">
        <f>IF(AP36="","",(AP36*'Ship &amp; EF Parameters'!$J19*AP90))</f>
        <v>11112840.46692607</v>
      </c>
      <c r="AQ144" s="64">
        <f>IF(AQ36="","",(AQ36*'Ship &amp; EF Parameters'!$J19*AQ90))</f>
        <v>12393442.622950818</v>
      </c>
      <c r="AR144" s="64">
        <f>IF(AR36="","",(AR36*'Ship &amp; EF Parameters'!$J19*AR90))</f>
        <v>13818181.818181818</v>
      </c>
      <c r="AS144" s="64">
        <f>IF(AS36="","",(AS36*'Ship &amp; EF Parameters'!$J19*AS90))</f>
        <v>15412844.036697252</v>
      </c>
      <c r="AT144" s="64">
        <f>IF(AT36="","",(AT36*'Ship &amp; EF Parameters'!$J19*AT90))</f>
        <v>18029268.292682927</v>
      </c>
      <c r="AU144" s="65">
        <f>IF(AU36="","",(AU36*'Ship &amp; EF Parameters'!$J19*AU90))</f>
        <v>18480000</v>
      </c>
      <c r="AV144" s="63">
        <f>IF(AV36="","",(AV36*'Ship &amp; EF Parameters'!$J19*AV90))</f>
        <v>10062111.801242236</v>
      </c>
      <c r="AW144" s="64">
        <f>IF(AW36="","",(AW36*'Ship &amp; EF Parameters'!$J19*AW90))</f>
        <v>10485436.893203883</v>
      </c>
      <c r="AX144" s="64">
        <f>IF(AX36="","",(AX36*'Ship &amp; EF Parameters'!$J19*AX90))</f>
        <v>11675675.675675675</v>
      </c>
      <c r="AY144" s="64">
        <f>IF(AY36="","",(AY36*'Ship &amp; EF Parameters'!$J19*AY90))</f>
        <v>12212014.134275617</v>
      </c>
      <c r="AZ144" s="64">
        <f>IF(AZ36="","",(AZ36*'Ship &amp; EF Parameters'!$J19*AZ90))</f>
        <v>13600000</v>
      </c>
      <c r="BA144" s="64">
        <f>IF(BA36="","",(BA36*'Ship &amp; EF Parameters'!$J19*BA90))</f>
        <v>15128404.669260701</v>
      </c>
      <c r="BB144" s="64">
        <f>IF(BB36="","",(BB36*'Ship &amp; EF Parameters'!$J19*BB90))</f>
        <v>16819672.131147545</v>
      </c>
      <c r="BC144" s="64">
        <f>IF(BC36="","",(BC36*'Ship &amp; EF Parameters'!$J19*BC90))</f>
        <v>18701298.701298703</v>
      </c>
      <c r="BD144" s="64">
        <f>IF(BD36="","",(BD36*'Ship &amp; EF Parameters'!$J19*BD90))</f>
        <v>20807339.449541286</v>
      </c>
      <c r="BE144" s="64">
        <f>IF(BE36="","",(BE36*'Ship &amp; EF Parameters'!$J19*BE90))</f>
        <v>23180487.804878056</v>
      </c>
      <c r="BF144" s="65">
        <f>IF(BF36="","",(BF36*'Ship &amp; EF Parameters'!$J19*BF90))</f>
        <v>24840000</v>
      </c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</row>
    <row r="145" spans="1:77" s="40" customFormat="1">
      <c r="A145" s="189"/>
      <c r="B145" s="54" t="str">
        <f t="shared" si="197"/>
        <v>17,000 teu</v>
      </c>
      <c r="C145" s="54"/>
      <c r="D145" s="66">
        <f>IF(D37="","",(D37*'Ship &amp; EF Parameters'!$J20*D91))</f>
        <v>1702702.7027027025</v>
      </c>
      <c r="E145" s="67">
        <f>IF(E37="","",(E37*'Ship &amp; EF Parameters'!$J20*E91))</f>
        <v>1762237.7622377619</v>
      </c>
      <c r="F145" s="67">
        <f>IF(F37="","",(F37*'Ship &amp; EF Parameters'!$J20*F91))</f>
        <v>1826086.956521739</v>
      </c>
      <c r="G145" s="67">
        <f>IF(G37="","",(G37*'Ship &amp; EF Parameters'!$J20*G91))</f>
        <v>1894736.8421052631</v>
      </c>
      <c r="H145" s="67">
        <f>IF(H37="","",(H37*'Ship &amp; EF Parameters'!$J20*H91))</f>
        <v>1968750</v>
      </c>
      <c r="I145" s="67">
        <f>IF(I37="","",(I37*'Ship &amp; EF Parameters'!$J20*I91))</f>
        <v>2048780.487804878</v>
      </c>
      <c r="J145" s="67">
        <f>IF(J37="","",(J37*'Ship &amp; EF Parameters'!$J20*J91))</f>
        <v>2135593.2203389835</v>
      </c>
      <c r="K145" s="67">
        <f>IF(K37="","",(K37*'Ship &amp; EF Parameters'!$J20*K91))</f>
        <v>2230088.4955752213</v>
      </c>
      <c r="L145" s="67">
        <f>IF(L37="","",(L37*'Ship &amp; EF Parameters'!$J20*L91))</f>
        <v>2333333.333333333</v>
      </c>
      <c r="M145" s="67">
        <f>IF(M37="","",(M37*'Ship &amp; EF Parameters'!$J20*M91))</f>
        <v>2446601.9417475727</v>
      </c>
      <c r="N145" s="68">
        <f>IF(N37="","",(N37*'Ship &amp; EF Parameters'!$J20*N91))</f>
        <v>2520000</v>
      </c>
      <c r="O145" s="66">
        <f>IF(O37="","",(O37*'Ship &amp; EF Parameters'!$J20*O91))</f>
        <v>6597972.9729729723</v>
      </c>
      <c r="P145" s="67">
        <f>IF(P37="","",(P37*'Ship &amp; EF Parameters'!$J20*P91))</f>
        <v>6828671.3286713287</v>
      </c>
      <c r="Q145" s="67">
        <f>IF(Q37="","",(Q37*'Ship &amp; EF Parameters'!$J20*Q91))</f>
        <v>7076086.9565217393</v>
      </c>
      <c r="R145" s="67">
        <f>IF(R37="","",(R37*'Ship &amp; EF Parameters'!$J20*R91))</f>
        <v>7342105.2631578939</v>
      </c>
      <c r="S145" s="67">
        <f>IF(S37="","",(S37*'Ship &amp; EF Parameters'!$J20*S91))</f>
        <v>8137500</v>
      </c>
      <c r="T145" s="67">
        <f>IF(T37="","",(T37*'Ship &amp; EF Parameters'!$J20*T91))</f>
        <v>8468292.682926828</v>
      </c>
      <c r="U145" s="67">
        <f>IF(U37="","",(U37*'Ship &amp; EF Parameters'!$J20*U91))</f>
        <v>9378813.5593220331</v>
      </c>
      <c r="V145" s="67">
        <f>IF(V37="","",(V37*'Ship &amp; EF Parameters'!$J20*V91))</f>
        <v>10369911.504424779</v>
      </c>
      <c r="W145" s="67">
        <f>IF(W37="","",(W37*'Ship &amp; EF Parameters'!$J20*W91))</f>
        <v>10850000</v>
      </c>
      <c r="X145" s="67">
        <f>IF(X37="","",(X37*'Ship &amp; EF Parameters'!$J20*X91))</f>
        <v>12008737.864077669</v>
      </c>
      <c r="Y145" s="68">
        <f>IF(Y37="","",(Y37*'Ship &amp; EF Parameters'!$J20*Y91))</f>
        <v>13020000</v>
      </c>
      <c r="Z145" s="66">
        <f>IF(Z37="","",(Z37*'Ship &amp; EF Parameters'!$J20*Z91))</f>
        <v>11493243.243243244</v>
      </c>
      <c r="AA145" s="67">
        <f>IF(AA37="","",(AA37*'Ship &amp; EF Parameters'!$J20*AA91))</f>
        <v>11895104.895104894</v>
      </c>
      <c r="AB145" s="67">
        <f>IF(AB37="","",(AB37*'Ship &amp; EF Parameters'!$J20*AB91))</f>
        <v>12326086.956521736</v>
      </c>
      <c r="AC145" s="67">
        <f>IF(AC37="","",(AC37*'Ship &amp; EF Parameters'!$J20*AC91))</f>
        <v>13642105.263157895</v>
      </c>
      <c r="AD145" s="67">
        <f>IF(AD37="","",(AD37*'Ship &amp; EF Parameters'!$J20*AD91))</f>
        <v>14175000</v>
      </c>
      <c r="AE145" s="67">
        <f>IF(AE37="","",(AE37*'Ship &amp; EF Parameters'!$J20*AE91))</f>
        <v>15673170.731707316</v>
      </c>
      <c r="AF145" s="67">
        <f>IF(AF37="","",(AF37*'Ship &amp; EF Parameters'!$J20*AF91))</f>
        <v>17298305.084745765</v>
      </c>
      <c r="AG145" s="67">
        <f>IF(AG37="","",(AG37*'Ship &amp; EF Parameters'!$J20*AG91))</f>
        <v>19067256.637168139</v>
      </c>
      <c r="AH145" s="67">
        <f>IF(AH37="","",(AH37*'Ship &amp; EF Parameters'!$J20*AH91))</f>
        <v>19950000</v>
      </c>
      <c r="AI145" s="67">
        <f>IF(AI37="","",(AI37*'Ship &amp; EF Parameters'!$J20*AI91))</f>
        <v>22019417.475728154</v>
      </c>
      <c r="AJ145" s="68">
        <f>IF(AJ37="","",(AJ37*'Ship &amp; EF Parameters'!$J20*AJ91))</f>
        <v>23814000</v>
      </c>
      <c r="AK145" s="66">
        <f>IF(AK37="","",(AK37*'Ship &amp; EF Parameters'!$J20*AK91))</f>
        <v>16388513.513513513</v>
      </c>
      <c r="AL145" s="67">
        <f>IF(AL37="","",(AL37*'Ship &amp; EF Parameters'!$J20*AL91))</f>
        <v>16961538.46153846</v>
      </c>
      <c r="AM145" s="67">
        <f>IF(AM37="","",(AM37*'Ship &amp; EF Parameters'!$J20*AM91))</f>
        <v>18747826.08695652</v>
      </c>
      <c r="AN145" s="67">
        <f>IF(AN37="","",(AN37*'Ship &amp; EF Parameters'!$J20*AN91))</f>
        <v>19452631.578947365</v>
      </c>
      <c r="AO145" s="67">
        <f>IF(AO37="","",(AO37*'Ship &amp; EF Parameters'!$J20*AO91))</f>
        <v>21475781.25</v>
      </c>
      <c r="AP145" s="67">
        <f>IF(AP37="","",(AP37*'Ship &amp; EF Parameters'!$J20*AP91))</f>
        <v>23663414.63414634</v>
      </c>
      <c r="AQ145" s="67">
        <f>IF(AQ37="","",(AQ37*'Ship &amp; EF Parameters'!$J20*AQ91))</f>
        <v>24666101.694915254</v>
      </c>
      <c r="AR145" s="67">
        <f>IF(AR37="","",(AR37*'Ship &amp; EF Parameters'!$J20*AR91))</f>
        <v>27188495.575221237</v>
      </c>
      <c r="AS145" s="67">
        <f>IF(AS37="","",(AS37*'Ship &amp; EF Parameters'!$J20*AS91))</f>
        <v>29944444.44444444</v>
      </c>
      <c r="AT145" s="67">
        <f>IF(AT37="","",(AT37*'Ship &amp; EF Parameters'!$J20*AT91))</f>
        <v>32967961.16504854</v>
      </c>
      <c r="AU145" s="68">
        <f>IF(AU37="","",(AU37*'Ship &amp; EF Parameters'!$J20*AU91))</f>
        <v>33957000</v>
      </c>
      <c r="AV145" s="66">
        <f>IF(AV37="","",(AV37*'Ship &amp; EF Parameters'!$J20*AV91))</f>
        <v>21283783.783783782</v>
      </c>
      <c r="AW145" s="67">
        <f>IF(AW37="","",(AW37*'Ship &amp; EF Parameters'!$J20*AW91))</f>
        <v>22027972.027972031</v>
      </c>
      <c r="AX145" s="67">
        <f>IF(AX37="","",(AX37*'Ship &amp; EF Parameters'!$J20*AX91))</f>
        <v>24347826.08695652</v>
      </c>
      <c r="AY145" s="67">
        <f>IF(AY37="","",(AY37*'Ship &amp; EF Parameters'!$J20*AY91))</f>
        <v>25263157.894736841</v>
      </c>
      <c r="AZ145" s="67">
        <f>IF(AZ37="","",(AZ37*'Ship &amp; EF Parameters'!$J20*AZ91))</f>
        <v>27890625</v>
      </c>
      <c r="BA145" s="67">
        <f>IF(BA37="","",(BA37*'Ship &amp; EF Parameters'!$J20*BA91))</f>
        <v>30731707.317073174</v>
      </c>
      <c r="BB145" s="67">
        <f>IF(BB37="","",(BB37*'Ship &amp; EF Parameters'!$J20*BB91))</f>
        <v>32033898.305084743</v>
      </c>
      <c r="BC145" s="67">
        <f>IF(BC37="","",(BC37*'Ship &amp; EF Parameters'!$J20*BC91))</f>
        <v>35309734.513274327</v>
      </c>
      <c r="BD145" s="67">
        <f>IF(BD37="","",(BD37*'Ship &amp; EF Parameters'!$J20*BD91))</f>
        <v>38888888.888888888</v>
      </c>
      <c r="BE145" s="67">
        <f>IF(BE37="","",(BE37*'Ship &amp; EF Parameters'!$J20*BE91))</f>
        <v>42815533.98058252</v>
      </c>
      <c r="BF145" s="68">
        <f>IF(BF37="","",(BF37*'Ship &amp; EF Parameters'!$J20*BF91))</f>
        <v>46200000</v>
      </c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</row>
    <row r="146" spans="1:77" s="40" customFormat="1">
      <c r="A146" s="58" t="str">
        <f>A$20</f>
        <v>Bulk</v>
      </c>
      <c r="B146" s="59" t="str">
        <f t="shared" si="197"/>
        <v>Handymax</v>
      </c>
      <c r="C146" s="59"/>
      <c r="D146" s="69">
        <f>IF(D38="","",(D38*'Ship &amp; EF Parameters'!$J21*D92))</f>
        <v>152542.37288135593</v>
      </c>
      <c r="E146" s="70">
        <f>IF(E38="","",(E38*'Ship &amp; EF Parameters'!$J21*E92))</f>
        <v>154905.33562822716</v>
      </c>
      <c r="F146" s="70">
        <f>IF(F38="","",(F38*'Ship &amp; EF Parameters'!$J21*F92))</f>
        <v>157342.6573426573</v>
      </c>
      <c r="G146" s="70">
        <f>IF(G38="","",(G38*'Ship &amp; EF Parameters'!$J21*G92))</f>
        <v>159857.90408525753</v>
      </c>
      <c r="H146" s="70">
        <f>IF(H38="","",(H38*'Ship &amp; EF Parameters'!$J21*H92))</f>
        <v>162454.87364620937</v>
      </c>
      <c r="I146" s="70">
        <f>IF(I38="","",(I38*'Ship &amp; EF Parameters'!$J21*I92))</f>
        <v>165137.61467889906</v>
      </c>
      <c r="J146" s="70">
        <f>IF(J38="","",(J38*'Ship &amp; EF Parameters'!$J21*J92))</f>
        <v>167910.44776119399</v>
      </c>
      <c r="K146" s="70">
        <f>IF(K38="","",(K38*'Ship &amp; EF Parameters'!$J21*K92))</f>
        <v>170777.98861480071</v>
      </c>
      <c r="L146" s="70">
        <f>IF(L38="","",(L38*'Ship &amp; EF Parameters'!$J21*L92))</f>
        <v>173745.1737451737</v>
      </c>
      <c r="M146" s="70">
        <f>IF(M38="","",(M38*'Ship &amp; EF Parameters'!$J21*M92))</f>
        <v>176817.28880157165</v>
      </c>
      <c r="N146" s="71">
        <f>IF(N38="","",(N38*'Ship &amp; EF Parameters'!$J21*N92))</f>
        <v>179999.99999999994</v>
      </c>
      <c r="O146" s="69">
        <f>IF(O38="","",(O38*'Ship &amp; EF Parameters'!$J21*O92))</f>
        <v>686440.67796610168</v>
      </c>
      <c r="P146" s="70">
        <f>IF(P38="","",(P38*'Ship &amp; EF Parameters'!$J21*P92))</f>
        <v>697074.01032702229</v>
      </c>
      <c r="Q146" s="70">
        <f>IF(Q38="","",(Q38*'Ship &amp; EF Parameters'!$J21*Q92))</f>
        <v>708041.95804195805</v>
      </c>
      <c r="R146" s="70">
        <f>IF(R38="","",(R38*'Ship &amp; EF Parameters'!$J21*R92))</f>
        <v>719360.56838365889</v>
      </c>
      <c r="S146" s="70">
        <f>IF(S38="","",(S38*'Ship &amp; EF Parameters'!$J21*S92))</f>
        <v>731046.9314079422</v>
      </c>
      <c r="T146" s="70">
        <f>IF(T38="","",(T38*'Ship &amp; EF Parameters'!$J21*T92))</f>
        <v>743119.26605504577</v>
      </c>
      <c r="U146" s="70">
        <f>IF(U38="","",(U38*'Ship &amp; EF Parameters'!$J21*U92))</f>
        <v>755597.0149253729</v>
      </c>
      <c r="V146" s="70">
        <f>IF(V38="","",(V38*'Ship &amp; EF Parameters'!$J21*V92))</f>
        <v>768500.94876660337</v>
      </c>
      <c r="W146" s="70">
        <f>IF(W38="","",(W38*'Ship &amp; EF Parameters'!$J21*W92))</f>
        <v>781853.28185328166</v>
      </c>
      <c r="X146" s="70">
        <f>IF(X38="","",(X38*'Ship &amp; EF Parameters'!$J21*X92))</f>
        <v>795677.79960707226</v>
      </c>
      <c r="Y146" s="71">
        <f>IF(Y38="","",(Y38*'Ship &amp; EF Parameters'!$J21*Y92))</f>
        <v>809999.99999999965</v>
      </c>
      <c r="Z146" s="69">
        <f>IF(Z38="","",(Z38*'Ship &amp; EF Parameters'!$J21*Z92))</f>
        <v>1220338.9830508474</v>
      </c>
      <c r="AA146" s="70">
        <f>IF(AA38="","",(AA38*'Ship &amp; EF Parameters'!$J21*AA92))</f>
        <v>1239242.6850258172</v>
      </c>
      <c r="AB146" s="70">
        <f>IF(AB38="","",(AB38*'Ship &amp; EF Parameters'!$J21*AB92))</f>
        <v>1258741.2587412584</v>
      </c>
      <c r="AC146" s="70">
        <f>IF(AC38="","",(AC38*'Ship &amp; EF Parameters'!$J21*AC92))</f>
        <v>1278863.2326820602</v>
      </c>
      <c r="AD146" s="70">
        <f>IF(AD38="","",(AD38*'Ship &amp; EF Parameters'!$J21*AD92))</f>
        <v>1299638.9891696749</v>
      </c>
      <c r="AE146" s="70">
        <f>IF(AE38="","",(AE38*'Ship &amp; EF Parameters'!$J21*AE92))</f>
        <v>1321100.9174311925</v>
      </c>
      <c r="AF146" s="70">
        <f>IF(AF38="","",(AF38*'Ship &amp; EF Parameters'!$J21*AF92))</f>
        <v>1343283.582089552</v>
      </c>
      <c r="AG146" s="70">
        <f>IF(AG38="","",(AG38*'Ship &amp; EF Parameters'!$J21*AG92))</f>
        <v>1480075.9013282727</v>
      </c>
      <c r="AH146" s="70">
        <f>IF(AH38="","",(AH38*'Ship &amp; EF Parameters'!$J21*AH92))</f>
        <v>1505791.5057915053</v>
      </c>
      <c r="AI146" s="70">
        <f>IF(AI38="","",(AI38*'Ship &amp; EF Parameters'!$J21*AI92))</f>
        <v>1532416.5029469542</v>
      </c>
      <c r="AJ146" s="71">
        <f>IF(AJ38="","",(AJ38*'Ship &amp; EF Parameters'!$J21*AJ92))</f>
        <v>1559999.9999999995</v>
      </c>
      <c r="AK146" s="69">
        <f>IF(AK38="","",(AK38*'Ship &amp; EF Parameters'!$J21*AK92))</f>
        <v>1754237.2881355928</v>
      </c>
      <c r="AL146" s="70">
        <f>IF(AL38="","",(AL38*'Ship &amp; EF Parameters'!$J21*AL92))</f>
        <v>1781411.3597246124</v>
      </c>
      <c r="AM146" s="70">
        <f>IF(AM38="","",(AM38*'Ship &amp; EF Parameters'!$J21*AM92))</f>
        <v>1809440.5594405595</v>
      </c>
      <c r="AN146" s="70">
        <f>IF(AN38="","",(AN38*'Ship &amp; EF Parameters'!$J21*AN92))</f>
        <v>1838365.8969804617</v>
      </c>
      <c r="AO146" s="70">
        <f>IF(AO38="","",(AO38*'Ship &amp; EF Parameters'!$J21*AO92))</f>
        <v>1868231.0469314076</v>
      </c>
      <c r="AP146" s="70">
        <f>IF(AP38="","",(AP38*'Ship &amp; EF Parameters'!$J21*AP92))</f>
        <v>2057339.4495412838</v>
      </c>
      <c r="AQ146" s="70">
        <f>IF(AQ38="","",(AQ38*'Ship &amp; EF Parameters'!$J21*AQ92))</f>
        <v>2091884.3283582085</v>
      </c>
      <c r="AR146" s="70">
        <f>IF(AR38="","",(AR38*'Ship &amp; EF Parameters'!$J21*AR92))</f>
        <v>2127609.1081593926</v>
      </c>
      <c r="AS146" s="70">
        <f>IF(AS38="","",(AS38*'Ship &amp; EF Parameters'!$J21*AS92))</f>
        <v>2164575.289575289</v>
      </c>
      <c r="AT146" s="70">
        <f>IF(AT38="","",(AT38*'Ship &amp; EF Parameters'!$J21*AT92))</f>
        <v>2202848.7229862469</v>
      </c>
      <c r="AU146" s="71">
        <f>IF(AU38="","",(AU38*'Ship &amp; EF Parameters'!$J21*AU92))</f>
        <v>2414999.9999999991</v>
      </c>
      <c r="AV146" s="69">
        <f>IF(AV38="","",(AV38*'Ship &amp; EF Parameters'!$J21*AV92))</f>
        <v>2288135.5932203387</v>
      </c>
      <c r="AW146" s="70">
        <f>IF(AW38="","",(AW38*'Ship &amp; EF Parameters'!$J21*AW92))</f>
        <v>2323580.0344234081</v>
      </c>
      <c r="AX146" s="70">
        <f>IF(AX38="","",(AX38*'Ship &amp; EF Parameters'!$J21*AX92))</f>
        <v>2360139.8601398598</v>
      </c>
      <c r="AY146" s="70">
        <f>IF(AY38="","",(AY38*'Ship &amp; EF Parameters'!$J21*AY92))</f>
        <v>2397868.5612788629</v>
      </c>
      <c r="AZ146" s="70">
        <f>IF(AZ38="","",(AZ38*'Ship &amp; EF Parameters'!$J21*AZ92))</f>
        <v>2639891.6967509016</v>
      </c>
      <c r="BA146" s="70">
        <f>IF(BA38="","",(BA38*'Ship &amp; EF Parameters'!$J21*BA92))</f>
        <v>2683486.2385321097</v>
      </c>
      <c r="BB146" s="70">
        <f>IF(BB38="","",(BB38*'Ship &amp; EF Parameters'!$J21*BB92))</f>
        <v>2728544.7761194021</v>
      </c>
      <c r="BC146" s="70">
        <f>IF(BC38="","",(BC38*'Ship &amp; EF Parameters'!$J21*BC92))</f>
        <v>2775142.3149905116</v>
      </c>
      <c r="BD146" s="70">
        <f>IF(BD38="","",(BD38*'Ship &amp; EF Parameters'!$J21*BD92))</f>
        <v>2823359.0733590727</v>
      </c>
      <c r="BE146" s="70">
        <f>IF(BE38="","",(BE38*'Ship &amp; EF Parameters'!$J21*BE92))</f>
        <v>3094302.5540275038</v>
      </c>
      <c r="BF146" s="71">
        <f>IF(BF38="","",(BF38*'Ship &amp; EF Parameters'!$J21*BF92))</f>
        <v>3149999.9999999986</v>
      </c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</row>
    <row r="147" spans="1:77" s="40" customFormat="1">
      <c r="A147" s="49"/>
      <c r="B147" s="50" t="str">
        <f t="shared" si="197"/>
        <v>Panamax</v>
      </c>
      <c r="C147" s="50"/>
      <c r="D147" s="63">
        <f>IF(D39="","",(D39*'Ship &amp; EF Parameters'!$J22*D93))</f>
        <v>213559.32203389832</v>
      </c>
      <c r="E147" s="64">
        <f>IF(E39="","",(E39*'Ship &amp; EF Parameters'!$J22*E93))</f>
        <v>216867.46987951803</v>
      </c>
      <c r="F147" s="64">
        <f>IF(F39="","",(F39*'Ship &amp; EF Parameters'!$J22*F93))</f>
        <v>220279.72027972026</v>
      </c>
      <c r="G147" s="64">
        <f>IF(G39="","",(G39*'Ship &amp; EF Parameters'!$J22*G93))</f>
        <v>223801.06571936054</v>
      </c>
      <c r="H147" s="64">
        <f>IF(H39="","",(H39*'Ship &amp; EF Parameters'!$J22*H93))</f>
        <v>227436.82310469309</v>
      </c>
      <c r="I147" s="64">
        <f>IF(I39="","",(I39*'Ship &amp; EF Parameters'!$J22*I93))</f>
        <v>231192.66055045865</v>
      </c>
      <c r="J147" s="64">
        <f>IF(J39="","",(J39*'Ship &amp; EF Parameters'!$J22*J93))</f>
        <v>235074.6268656716</v>
      </c>
      <c r="K147" s="64">
        <f>IF(K39="","",(K39*'Ship &amp; EF Parameters'!$J22*K93))</f>
        <v>239089.18406072096</v>
      </c>
      <c r="L147" s="64">
        <f>IF(L39="","",(L39*'Ship &amp; EF Parameters'!$J22*L93))</f>
        <v>243243.2432432432</v>
      </c>
      <c r="M147" s="64">
        <f>IF(M39="","",(M39*'Ship &amp; EF Parameters'!$J22*M93))</f>
        <v>247544.20432220033</v>
      </c>
      <c r="N147" s="65">
        <f>IF(N39="","",(N39*'Ship &amp; EF Parameters'!$J22*N93))</f>
        <v>251999.99999999991</v>
      </c>
      <c r="O147" s="63">
        <f>IF(O39="","",(O39*'Ship &amp; EF Parameters'!$J22*O93))</f>
        <v>1227966.101694915</v>
      </c>
      <c r="P147" s="64">
        <f>IF(P39="","",(P39*'Ship &amp; EF Parameters'!$J22*P93))</f>
        <v>1246987.9518072288</v>
      </c>
      <c r="Q147" s="64">
        <f>IF(Q39="","",(Q39*'Ship &amp; EF Parameters'!$J22*Q93))</f>
        <v>1266608.3916083917</v>
      </c>
      <c r="R147" s="64">
        <f>IF(R39="","",(R39*'Ship &amp; EF Parameters'!$J22*R93))</f>
        <v>1286856.1278863233</v>
      </c>
      <c r="S147" s="64">
        <f>IF(S39="","",(S39*'Ship &amp; EF Parameters'!$J22*S93))</f>
        <v>1307761.7328519854</v>
      </c>
      <c r="T147" s="64">
        <f>IF(T39="","",(T39*'Ship &amp; EF Parameters'!$J22*T93))</f>
        <v>1329357.7981651374</v>
      </c>
      <c r="U147" s="64">
        <f>IF(U39="","",(U39*'Ship &amp; EF Parameters'!$J22*U93))</f>
        <v>1351679.1044776116</v>
      </c>
      <c r="V147" s="64">
        <f>IF(V39="","",(V39*'Ship &amp; EF Parameters'!$J22*V93))</f>
        <v>1374762.8083491458</v>
      </c>
      <c r="W147" s="64">
        <f>IF(W39="","",(W39*'Ship &amp; EF Parameters'!$J22*W93))</f>
        <v>1398648.6486486481</v>
      </c>
      <c r="X147" s="64">
        <f>IF(X39="","",(X39*'Ship &amp; EF Parameters'!$J22*X93))</f>
        <v>1423379.1748526515</v>
      </c>
      <c r="Y147" s="65">
        <f>IF(Y39="","",(Y39*'Ship &amp; EF Parameters'!$J22*Y93))</f>
        <v>1569749.9999999995</v>
      </c>
      <c r="Z147" s="63">
        <f>IF(Z39="","",(Z39*'Ship &amp; EF Parameters'!$J22*Z93))</f>
        <v>2242372.881355932</v>
      </c>
      <c r="AA147" s="64">
        <f>IF(AA39="","",(AA39*'Ship &amp; EF Parameters'!$J22*AA93))</f>
        <v>2277108.4337349394</v>
      </c>
      <c r="AB147" s="64">
        <f>IF(AB39="","",(AB39*'Ship &amp; EF Parameters'!$J22*AB93))</f>
        <v>2312937.0629370632</v>
      </c>
      <c r="AC147" s="64">
        <f>IF(AC39="","",(AC39*'Ship &amp; EF Parameters'!$J22*AC93))</f>
        <v>2349911.1900532856</v>
      </c>
      <c r="AD147" s="64">
        <f>IF(AD39="","",(AD39*'Ship &amp; EF Parameters'!$J22*AD93))</f>
        <v>2388086.6425992777</v>
      </c>
      <c r="AE147" s="64">
        <f>IF(AE39="","",(AE39*'Ship &amp; EF Parameters'!$J22*AE93))</f>
        <v>2427522.9357798165</v>
      </c>
      <c r="AF147" s="64">
        <f>IF(AF39="","",(AF39*'Ship &amp; EF Parameters'!$J22*AF93))</f>
        <v>2673973.8805970144</v>
      </c>
      <c r="AG147" s="64">
        <f>IF(AG39="","",(AG39*'Ship &amp; EF Parameters'!$J22*AG93))</f>
        <v>2719639.4686907013</v>
      </c>
      <c r="AH147" s="64">
        <f>IF(AH39="","",(AH39*'Ship &amp; EF Parameters'!$J22*AH93))</f>
        <v>2766891.8918918907</v>
      </c>
      <c r="AI147" s="64">
        <f>IF(AI39="","",(AI39*'Ship &amp; EF Parameters'!$J22*AI93))</f>
        <v>2815815.3241650285</v>
      </c>
      <c r="AJ147" s="65">
        <f>IF(AJ39="","",(AJ39*'Ship &amp; EF Parameters'!$J22*AJ93))</f>
        <v>2866499.9999999991</v>
      </c>
      <c r="AK147" s="63">
        <f>IF(AK39="","",(AK39*'Ship &amp; EF Parameters'!$J22*AK93))</f>
        <v>3256779.661016949</v>
      </c>
      <c r="AL147" s="64">
        <f>IF(AL39="","",(AL39*'Ship &amp; EF Parameters'!$J22*AL93))</f>
        <v>3307228.9156626505</v>
      </c>
      <c r="AM147" s="64">
        <f>IF(AM39="","",(AM39*'Ship &amp; EF Parameters'!$J22*AM93))</f>
        <v>3359265.7342657335</v>
      </c>
      <c r="AN147" s="64">
        <f>IF(AN39="","",(AN39*'Ship &amp; EF Parameters'!$J22*AN93))</f>
        <v>3412966.2522202479</v>
      </c>
      <c r="AO147" s="64">
        <f>IF(AO39="","",(AO39*'Ship &amp; EF Parameters'!$J22*AO93))</f>
        <v>3757445.8483754504</v>
      </c>
      <c r="AP147" s="64">
        <f>IF(AP39="","",(AP39*'Ship &amp; EF Parameters'!$J22*AP93))</f>
        <v>3819495.4128440362</v>
      </c>
      <c r="AQ147" s="64">
        <f>IF(AQ39="","",(AQ39*'Ship &amp; EF Parameters'!$J22*AQ93))</f>
        <v>3883628.7313432824</v>
      </c>
      <c r="AR147" s="64">
        <f>IF(AR39="","",(AR39*'Ship &amp; EF Parameters'!$J22*AR93))</f>
        <v>3949952.5616698279</v>
      </c>
      <c r="AS147" s="64">
        <f>IF(AS39="","",(AS39*'Ship &amp; EF Parameters'!$J22*AS93))</f>
        <v>4018581.0810810803</v>
      </c>
      <c r="AT147" s="64">
        <f>IF(AT39="","",(AT39*'Ship &amp; EF Parameters'!$J22*AT93))</f>
        <v>4404223.9685658142</v>
      </c>
      <c r="AU147" s="65">
        <f>IF(AU39="","",(AU39*'Ship &amp; EF Parameters'!$J22*AU93))</f>
        <v>4483499.9999999981</v>
      </c>
      <c r="AV147" s="63">
        <f>IF(AV39="","",(AV39*'Ship &amp; EF Parameters'!$J22*AV93))</f>
        <v>4271186.440677966</v>
      </c>
      <c r="AW147" s="64">
        <f>IF(AW39="","",(AW39*'Ship &amp; EF Parameters'!$J22*AW93))</f>
        <v>4337349.3975903606</v>
      </c>
      <c r="AX147" s="64">
        <f>IF(AX39="","",(AX39*'Ship &amp; EF Parameters'!$J22*AX93))</f>
        <v>4405594.4055944048</v>
      </c>
      <c r="AY147" s="64">
        <f>IF(AY39="","",(AY39*'Ship &amp; EF Parameters'!$J22*AY93))</f>
        <v>4849023.0905861454</v>
      </c>
      <c r="AZ147" s="64">
        <f>IF(AZ39="","",(AZ39*'Ship &amp; EF Parameters'!$J22*AZ93))</f>
        <v>4927797.8339350177</v>
      </c>
      <c r="BA147" s="64">
        <f>IF(BA39="","",(BA39*'Ship &amp; EF Parameters'!$J22*BA93))</f>
        <v>5009174.3119266042</v>
      </c>
      <c r="BB147" s="64">
        <f>IF(BB39="","",(BB39*'Ship &amp; EF Parameters'!$J22*BB93))</f>
        <v>5093283.5820895517</v>
      </c>
      <c r="BC147" s="64">
        <f>IF(BC39="","",(BC39*'Ship &amp; EF Parameters'!$J22*BC93))</f>
        <v>5180265.654648955</v>
      </c>
      <c r="BD147" s="64">
        <f>IF(BD39="","",(BD39*'Ship &amp; EF Parameters'!$J22*BD93))</f>
        <v>5675675.6756756743</v>
      </c>
      <c r="BE147" s="64">
        <f>IF(BE39="","",(BE39*'Ship &amp; EF Parameters'!$J22*BE93))</f>
        <v>5776031.4341846742</v>
      </c>
      <c r="BF147" s="65">
        <f>IF(BF39="","",(BF39*'Ship &amp; EF Parameters'!$J22*BF93))</f>
        <v>5879999.9999999972</v>
      </c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</row>
    <row r="148" spans="1:77" s="40" customFormat="1">
      <c r="A148" s="49"/>
      <c r="B148" s="54" t="str">
        <f t="shared" si="197"/>
        <v>Capesize</v>
      </c>
      <c r="C148" s="54"/>
      <c r="D148" s="66">
        <f>IF(D40="","",(D40*'Ship &amp; EF Parameters'!$J23*D94))</f>
        <v>246153.84615384619</v>
      </c>
      <c r="E148" s="67">
        <f>IF(E40="","",(E40*'Ship &amp; EF Parameters'!$J23*E94))</f>
        <v>250000.00000000003</v>
      </c>
      <c r="F148" s="67">
        <f>IF(F40="","",(F40*'Ship &amp; EF Parameters'!$J23*F94))</f>
        <v>253968.25396825396</v>
      </c>
      <c r="G148" s="67">
        <f>IF(G40="","",(G40*'Ship &amp; EF Parameters'!$J23*G94))</f>
        <v>258064.5161290323</v>
      </c>
      <c r="H148" s="67">
        <f>IF(H40="","",(H40*'Ship &amp; EF Parameters'!$J23*H94))</f>
        <v>262295.08196721307</v>
      </c>
      <c r="I148" s="67">
        <f>IF(I40="","",(I40*'Ship &amp; EF Parameters'!$J23*I94))</f>
        <v>266666.66666666663</v>
      </c>
      <c r="J148" s="67">
        <f>IF(J40="","",(J40*'Ship &amp; EF Parameters'!$J23*J94))</f>
        <v>271186.44067796611</v>
      </c>
      <c r="K148" s="67">
        <f>IF(K40="","",(K40*'Ship &amp; EF Parameters'!$J23*K94))</f>
        <v>275862.06896551722</v>
      </c>
      <c r="L148" s="67">
        <f>IF(L40="","",(L40*'Ship &amp; EF Parameters'!$J23*L94))</f>
        <v>280701.75438596483</v>
      </c>
      <c r="M148" s="67">
        <f>IF(M40="","",(M40*'Ship &amp; EF Parameters'!$J23*M94))</f>
        <v>285714.28571428568</v>
      </c>
      <c r="N148" s="68">
        <f>IF(N40="","",(N40*'Ship &amp; EF Parameters'!$J23*N94))</f>
        <v>288000</v>
      </c>
      <c r="O148" s="66">
        <f>IF(O40="","",(O40*'Ship &amp; EF Parameters'!$J23*O94))</f>
        <v>1620512.8205128207</v>
      </c>
      <c r="P148" s="67">
        <f>IF(P40="","",(P40*'Ship &amp; EF Parameters'!$J23*P94))</f>
        <v>1645833.3333333335</v>
      </c>
      <c r="Q148" s="67">
        <f>IF(Q40="","",(Q40*'Ship &amp; EF Parameters'!$J23*Q94))</f>
        <v>1671957.6719576719</v>
      </c>
      <c r="R148" s="67">
        <f>IF(R40="","",(R40*'Ship &amp; EF Parameters'!$J23*R94))</f>
        <v>1698924.7311827957</v>
      </c>
      <c r="S148" s="67">
        <f>IF(S40="","",(S40*'Ship &amp; EF Parameters'!$J23*S94))</f>
        <v>1726775.9562841528</v>
      </c>
      <c r="T148" s="67">
        <f>IF(T40="","",(T40*'Ship &amp; EF Parameters'!$J23*T94))</f>
        <v>1755555.5555555555</v>
      </c>
      <c r="U148" s="67">
        <f>IF(U40="","",(U40*'Ship &amp; EF Parameters'!$J23*U94))</f>
        <v>1785310.7344632768</v>
      </c>
      <c r="V148" s="67">
        <f>IF(V40="","",(V40*'Ship &amp; EF Parameters'!$J23*V94))</f>
        <v>1816091.9540229882</v>
      </c>
      <c r="W148" s="67">
        <f>IF(W40="","",(W40*'Ship &amp; EF Parameters'!$J23*W94))</f>
        <v>1847953.2163742688</v>
      </c>
      <c r="X148" s="67">
        <f>IF(X40="","",(X40*'Ship &amp; EF Parameters'!$J23*X94))</f>
        <v>2037698.4126984123</v>
      </c>
      <c r="Y148" s="68">
        <f>IF(Y40="","",(Y40*'Ship &amp; EF Parameters'!$J23*Y94))</f>
        <v>2054000</v>
      </c>
      <c r="Z148" s="66">
        <f>IF(Z40="","",(Z40*'Ship &amp; EF Parameters'!$J23*Z94))</f>
        <v>2994871.7948717955</v>
      </c>
      <c r="AA148" s="67">
        <f>IF(AA40="","",(AA40*'Ship &amp; EF Parameters'!$J23*AA94))</f>
        <v>3041666.6666666665</v>
      </c>
      <c r="AB148" s="67">
        <f>IF(AB40="","",(AB40*'Ship &amp; EF Parameters'!$J23*AB94))</f>
        <v>3089947.0899470896</v>
      </c>
      <c r="AC148" s="67">
        <f>IF(AC40="","",(AC40*'Ship &amp; EF Parameters'!$J23*AC94))</f>
        <v>3139784.9462365587</v>
      </c>
      <c r="AD148" s="67">
        <f>IF(AD40="","",(AD40*'Ship &amp; EF Parameters'!$J23*AD94))</f>
        <v>3191256.8306010924</v>
      </c>
      <c r="AE148" s="67">
        <f>IF(AE40="","",(AE40*'Ship &amp; EF Parameters'!$J23*AE94))</f>
        <v>3514814.8148148144</v>
      </c>
      <c r="AF148" s="67">
        <f>IF(AF40="","",(AF40*'Ship &amp; EF Parameters'!$J23*AF94))</f>
        <v>3574387.9472693033</v>
      </c>
      <c r="AG148" s="67">
        <f>IF(AG40="","",(AG40*'Ship &amp; EF Parameters'!$J23*AG94))</f>
        <v>3636015.3256704975</v>
      </c>
      <c r="AH148" s="67">
        <f>IF(AH40="","",(AH40*'Ship &amp; EF Parameters'!$J23*AH94))</f>
        <v>3699805.06822612</v>
      </c>
      <c r="AI148" s="67">
        <f>IF(AI40="","",(AI40*'Ship &amp; EF Parameters'!$J23*AI94))</f>
        <v>3765873.0158730154</v>
      </c>
      <c r="AJ148" s="68">
        <f>IF(AJ40="","",(AJ40*'Ship &amp; EF Parameters'!$J23*AJ94))</f>
        <v>4088000</v>
      </c>
      <c r="AK148" s="66">
        <f>IF(AK40="","",(AK40*'Ship &amp; EF Parameters'!$J23*AK94))</f>
        <v>4369230.7692307699</v>
      </c>
      <c r="AL148" s="67">
        <f>IF(AL40="","",(AL40*'Ship &amp; EF Parameters'!$J23*AL94))</f>
        <v>4437500</v>
      </c>
      <c r="AM148" s="67">
        <f>IF(AM40="","",(AM40*'Ship &amp; EF Parameters'!$J23*AM94))</f>
        <v>4507936.5079365084</v>
      </c>
      <c r="AN148" s="67">
        <f>IF(AN40="","",(AN40*'Ship &amp; EF Parameters'!$J23*AN94))</f>
        <v>4580645.1612903224</v>
      </c>
      <c r="AO148" s="67">
        <f>IF(AO40="","",(AO40*'Ship &amp; EF Parameters'!$J23*AO94))</f>
        <v>5043715.8469945351</v>
      </c>
      <c r="AP148" s="67">
        <f>IF(AP40="","",(AP40*'Ship &amp; EF Parameters'!$J23*AP94))</f>
        <v>5127777.777777778</v>
      </c>
      <c r="AQ148" s="67">
        <f>IF(AQ40="","",(AQ40*'Ship &amp; EF Parameters'!$J23*AQ94))</f>
        <v>5214689.2655367227</v>
      </c>
      <c r="AR148" s="67">
        <f>IF(AR40="","",(AR40*'Ship &amp; EF Parameters'!$J23*AR94))</f>
        <v>5304597.7011494245</v>
      </c>
      <c r="AS148" s="67">
        <f>IF(AS40="","",(AS40*'Ship &amp; EF Parameters'!$J23*AS94))</f>
        <v>5397660.8187134489</v>
      </c>
      <c r="AT148" s="67">
        <f>IF(AT40="","",(AT40*'Ship &amp; EF Parameters'!$J23*AT94))</f>
        <v>5916666.6666666651</v>
      </c>
      <c r="AU148" s="68">
        <f>IF(AU40="","",(AU40*'Ship &amp; EF Parameters'!$J23*AU94))</f>
        <v>5964000</v>
      </c>
      <c r="AV148" s="66">
        <f>IF(AV40="","",(AV40*'Ship &amp; EF Parameters'!$J23*AV94))</f>
        <v>5743589.743589744</v>
      </c>
      <c r="AW148" s="67">
        <f>IF(AW40="","",(AW40*'Ship &amp; EF Parameters'!$J23*AW94))</f>
        <v>5833333.333333334</v>
      </c>
      <c r="AX148" s="67">
        <f>IF(AX40="","",(AX40*'Ship &amp; EF Parameters'!$J23*AX94))</f>
        <v>5925925.9259259254</v>
      </c>
      <c r="AY148" s="67">
        <f>IF(AY40="","",(AY40*'Ship &amp; EF Parameters'!$J23*AY94))</f>
        <v>6523297.4910394261</v>
      </c>
      <c r="AZ148" s="67">
        <f>IF(AZ40="","",(AZ40*'Ship &amp; EF Parameters'!$J23*AZ94))</f>
        <v>6630236.7941712197</v>
      </c>
      <c r="BA148" s="67">
        <f>IF(BA40="","",(BA40*'Ship &amp; EF Parameters'!$J23*BA94))</f>
        <v>6740740.7407407407</v>
      </c>
      <c r="BB148" s="67">
        <f>IF(BB40="","",(BB40*'Ship &amp; EF Parameters'!$J23*BB94))</f>
        <v>6854990.5838041417</v>
      </c>
      <c r="BC148" s="67">
        <f>IF(BC40="","",(BC40*'Ship &amp; EF Parameters'!$J23*BC94))</f>
        <v>6973180.0766283516</v>
      </c>
      <c r="BD148" s="67">
        <f>IF(BD40="","",(BD40*'Ship &amp; EF Parameters'!$J23*BD94))</f>
        <v>7641325.5360623784</v>
      </c>
      <c r="BE148" s="67">
        <f>IF(BE40="","",(BE40*'Ship &amp; EF Parameters'!$J23*BE94))</f>
        <v>7777777.7777777771</v>
      </c>
      <c r="BF148" s="68">
        <f>IF(BF40="","",(BF40*'Ship &amp; EF Parameters'!$J23*BF94))</f>
        <v>7840000</v>
      </c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</row>
    <row r="149" spans="1:77" s="40" customFormat="1"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</row>
    <row r="150" spans="1:77" s="40" customFormat="1">
      <c r="D150" s="41"/>
      <c r="E150" s="41"/>
      <c r="F150" s="208" t="str">
        <f>A158</f>
        <v>Container</v>
      </c>
      <c r="G150" s="142">
        <v>0.25</v>
      </c>
      <c r="H150" s="209" t="s">
        <v>92</v>
      </c>
      <c r="I150" s="41"/>
      <c r="J150" s="41"/>
      <c r="K150" s="72" t="s">
        <v>142</v>
      </c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77" s="40" customFormat="1">
      <c r="D151" s="41"/>
      <c r="E151" s="41"/>
      <c r="F151" s="208" t="str">
        <f>A164</f>
        <v>Bulk</v>
      </c>
      <c r="G151" s="142">
        <v>0.25</v>
      </c>
      <c r="H151" s="209" t="s">
        <v>92</v>
      </c>
      <c r="I151" s="43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</row>
    <row r="152" spans="1:77" s="40" customFormat="1">
      <c r="D152" s="41"/>
      <c r="E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</row>
    <row r="153" spans="1:77" s="40" customFormat="1">
      <c r="A153" s="42" t="s">
        <v>91</v>
      </c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276"/>
      <c r="BF153" s="276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</row>
    <row r="154" spans="1:77" s="40" customFormat="1" ht="18" customHeight="1">
      <c r="A154" s="44"/>
      <c r="B154" s="45"/>
      <c r="C154" s="45"/>
      <c r="D154" s="277" t="s">
        <v>68</v>
      </c>
      <c r="E154" s="278"/>
      <c r="F154" s="278"/>
      <c r="G154" s="278"/>
      <c r="H154" s="278"/>
      <c r="I154" s="278"/>
      <c r="J154" s="278"/>
      <c r="K154" s="278"/>
      <c r="L154" s="278"/>
      <c r="M154" s="278"/>
      <c r="N154" s="279"/>
      <c r="O154" s="277" t="s">
        <v>68</v>
      </c>
      <c r="P154" s="278"/>
      <c r="Q154" s="278"/>
      <c r="R154" s="278"/>
      <c r="S154" s="278"/>
      <c r="T154" s="278"/>
      <c r="U154" s="278"/>
      <c r="V154" s="278"/>
      <c r="W154" s="278"/>
      <c r="X154" s="278"/>
      <c r="Y154" s="279"/>
      <c r="Z154" s="277" t="s">
        <v>68</v>
      </c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9"/>
      <c r="AK154" s="277" t="s">
        <v>68</v>
      </c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9"/>
      <c r="AV154" s="277" t="s">
        <v>68</v>
      </c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9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</row>
    <row r="155" spans="1:77" s="40" customFormat="1">
      <c r="A155" s="44" t="s">
        <v>0</v>
      </c>
      <c r="B155" s="45" t="s">
        <v>3</v>
      </c>
      <c r="C155" s="45"/>
      <c r="D155" s="277" t="s">
        <v>16</v>
      </c>
      <c r="E155" s="278"/>
      <c r="F155" s="278"/>
      <c r="G155" s="278"/>
      <c r="H155" s="278"/>
      <c r="I155" s="278"/>
      <c r="J155" s="278"/>
      <c r="K155" s="278"/>
      <c r="L155" s="278"/>
      <c r="M155" s="278"/>
      <c r="N155" s="279"/>
      <c r="O155" s="277" t="s">
        <v>8</v>
      </c>
      <c r="P155" s="278"/>
      <c r="Q155" s="278"/>
      <c r="R155" s="278"/>
      <c r="S155" s="278"/>
      <c r="T155" s="278"/>
      <c r="U155" s="278"/>
      <c r="V155" s="278"/>
      <c r="W155" s="278"/>
      <c r="X155" s="278"/>
      <c r="Y155" s="279"/>
      <c r="Z155" s="277" t="s">
        <v>9</v>
      </c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9"/>
      <c r="AK155" s="277" t="s">
        <v>10</v>
      </c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9"/>
      <c r="AV155" s="277" t="s">
        <v>11</v>
      </c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9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</row>
    <row r="156" spans="1:77" s="40" customFormat="1">
      <c r="A156" s="44"/>
      <c r="B156" s="45"/>
      <c r="C156" s="45"/>
      <c r="D156" s="46" t="s">
        <v>18</v>
      </c>
      <c r="E156" s="47" t="s">
        <v>32</v>
      </c>
      <c r="F156" s="47" t="s">
        <v>33</v>
      </c>
      <c r="G156" s="47" t="s">
        <v>34</v>
      </c>
      <c r="H156" s="47" t="s">
        <v>19</v>
      </c>
      <c r="I156" s="47" t="s">
        <v>35</v>
      </c>
      <c r="J156" s="47" t="s">
        <v>20</v>
      </c>
      <c r="K156" s="47" t="s">
        <v>36</v>
      </c>
      <c r="L156" s="47" t="s">
        <v>21</v>
      </c>
      <c r="M156" s="47" t="s">
        <v>38</v>
      </c>
      <c r="N156" s="47" t="s">
        <v>39</v>
      </c>
      <c r="O156" s="46" t="s">
        <v>18</v>
      </c>
      <c r="P156" s="47" t="s">
        <v>32</v>
      </c>
      <c r="Q156" s="47" t="s">
        <v>33</v>
      </c>
      <c r="R156" s="47" t="s">
        <v>34</v>
      </c>
      <c r="S156" s="47" t="s">
        <v>19</v>
      </c>
      <c r="T156" s="47" t="s">
        <v>35</v>
      </c>
      <c r="U156" s="47" t="s">
        <v>20</v>
      </c>
      <c r="V156" s="47" t="s">
        <v>36</v>
      </c>
      <c r="W156" s="47" t="s">
        <v>21</v>
      </c>
      <c r="X156" s="47" t="s">
        <v>38</v>
      </c>
      <c r="Y156" s="47" t="s">
        <v>39</v>
      </c>
      <c r="Z156" s="46" t="s">
        <v>18</v>
      </c>
      <c r="AA156" s="47" t="s">
        <v>32</v>
      </c>
      <c r="AB156" s="47" t="s">
        <v>33</v>
      </c>
      <c r="AC156" s="47" t="s">
        <v>34</v>
      </c>
      <c r="AD156" s="47" t="s">
        <v>19</v>
      </c>
      <c r="AE156" s="47" t="s">
        <v>35</v>
      </c>
      <c r="AF156" s="47" t="s">
        <v>20</v>
      </c>
      <c r="AG156" s="47" t="s">
        <v>36</v>
      </c>
      <c r="AH156" s="47" t="s">
        <v>21</v>
      </c>
      <c r="AI156" s="47" t="s">
        <v>38</v>
      </c>
      <c r="AJ156" s="47" t="s">
        <v>39</v>
      </c>
      <c r="AK156" s="46" t="s">
        <v>18</v>
      </c>
      <c r="AL156" s="47" t="s">
        <v>32</v>
      </c>
      <c r="AM156" s="47" t="s">
        <v>33</v>
      </c>
      <c r="AN156" s="47" t="s">
        <v>34</v>
      </c>
      <c r="AO156" s="47" t="s">
        <v>19</v>
      </c>
      <c r="AP156" s="47" t="s">
        <v>35</v>
      </c>
      <c r="AQ156" s="47" t="s">
        <v>20</v>
      </c>
      <c r="AR156" s="47" t="s">
        <v>36</v>
      </c>
      <c r="AS156" s="47" t="s">
        <v>21</v>
      </c>
      <c r="AT156" s="47" t="s">
        <v>38</v>
      </c>
      <c r="AU156" s="47" t="s">
        <v>39</v>
      </c>
      <c r="AV156" s="46" t="s">
        <v>18</v>
      </c>
      <c r="AW156" s="47" t="s">
        <v>32</v>
      </c>
      <c r="AX156" s="47" t="s">
        <v>33</v>
      </c>
      <c r="AY156" s="47" t="s">
        <v>34</v>
      </c>
      <c r="AZ156" s="47" t="s">
        <v>19</v>
      </c>
      <c r="BA156" s="47" t="s">
        <v>35</v>
      </c>
      <c r="BB156" s="47" t="s">
        <v>20</v>
      </c>
      <c r="BC156" s="47" t="s">
        <v>36</v>
      </c>
      <c r="BD156" s="47" t="s">
        <v>21</v>
      </c>
      <c r="BE156" s="47" t="s">
        <v>38</v>
      </c>
      <c r="BF156" s="47" t="s">
        <v>39</v>
      </c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</row>
    <row r="157" spans="1:77" s="40" customFormat="1">
      <c r="A157" s="44"/>
      <c r="B157" s="45"/>
      <c r="C157" s="45"/>
      <c r="D157" s="46" t="s">
        <v>46</v>
      </c>
      <c r="E157" s="47" t="s">
        <v>46</v>
      </c>
      <c r="F157" s="47" t="s">
        <v>46</v>
      </c>
      <c r="G157" s="47" t="s">
        <v>46</v>
      </c>
      <c r="H157" s="47" t="s">
        <v>46</v>
      </c>
      <c r="I157" s="47" t="s">
        <v>46</v>
      </c>
      <c r="J157" s="47" t="s">
        <v>46</v>
      </c>
      <c r="K157" s="47" t="s">
        <v>46</v>
      </c>
      <c r="L157" s="47" t="s">
        <v>46</v>
      </c>
      <c r="M157" s="47" t="s">
        <v>46</v>
      </c>
      <c r="N157" s="48" t="s">
        <v>46</v>
      </c>
      <c r="O157" s="46" t="s">
        <v>46</v>
      </c>
      <c r="P157" s="47" t="s">
        <v>46</v>
      </c>
      <c r="Q157" s="47" t="s">
        <v>46</v>
      </c>
      <c r="R157" s="47" t="s">
        <v>46</v>
      </c>
      <c r="S157" s="47" t="s">
        <v>46</v>
      </c>
      <c r="T157" s="47" t="s">
        <v>46</v>
      </c>
      <c r="U157" s="47" t="s">
        <v>46</v>
      </c>
      <c r="V157" s="47" t="s">
        <v>46</v>
      </c>
      <c r="W157" s="47" t="s">
        <v>46</v>
      </c>
      <c r="X157" s="47" t="s">
        <v>46</v>
      </c>
      <c r="Y157" s="48" t="s">
        <v>46</v>
      </c>
      <c r="Z157" s="46" t="s">
        <v>46</v>
      </c>
      <c r="AA157" s="47" t="s">
        <v>46</v>
      </c>
      <c r="AB157" s="47" t="s">
        <v>46</v>
      </c>
      <c r="AC157" s="47" t="s">
        <v>46</v>
      </c>
      <c r="AD157" s="47" t="s">
        <v>46</v>
      </c>
      <c r="AE157" s="47" t="s">
        <v>46</v>
      </c>
      <c r="AF157" s="47" t="s">
        <v>46</v>
      </c>
      <c r="AG157" s="47" t="s">
        <v>46</v>
      </c>
      <c r="AH157" s="47" t="s">
        <v>46</v>
      </c>
      <c r="AI157" s="47" t="s">
        <v>46</v>
      </c>
      <c r="AJ157" s="48" t="s">
        <v>46</v>
      </c>
      <c r="AK157" s="46" t="s">
        <v>46</v>
      </c>
      <c r="AL157" s="47" t="s">
        <v>46</v>
      </c>
      <c r="AM157" s="47" t="s">
        <v>46</v>
      </c>
      <c r="AN157" s="47" t="s">
        <v>46</v>
      </c>
      <c r="AO157" s="47" t="s">
        <v>46</v>
      </c>
      <c r="AP157" s="47" t="s">
        <v>46</v>
      </c>
      <c r="AQ157" s="47" t="s">
        <v>46</v>
      </c>
      <c r="AR157" s="47" t="s">
        <v>46</v>
      </c>
      <c r="AS157" s="47" t="s">
        <v>46</v>
      </c>
      <c r="AT157" s="47" t="s">
        <v>46</v>
      </c>
      <c r="AU157" s="48" t="s">
        <v>46</v>
      </c>
      <c r="AV157" s="46" t="s">
        <v>46</v>
      </c>
      <c r="AW157" s="47" t="s">
        <v>46</v>
      </c>
      <c r="AX157" s="47" t="s">
        <v>46</v>
      </c>
      <c r="AY157" s="47" t="s">
        <v>46</v>
      </c>
      <c r="AZ157" s="47" t="s">
        <v>46</v>
      </c>
      <c r="BA157" s="47" t="s">
        <v>46</v>
      </c>
      <c r="BB157" s="47" t="s">
        <v>46</v>
      </c>
      <c r="BC157" s="47" t="s">
        <v>46</v>
      </c>
      <c r="BD157" s="47" t="s">
        <v>46</v>
      </c>
      <c r="BE157" s="47" t="s">
        <v>46</v>
      </c>
      <c r="BF157" s="48" t="s">
        <v>46</v>
      </c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</row>
    <row r="158" spans="1:77" s="40" customFormat="1">
      <c r="A158" s="49" t="str">
        <f>A$14</f>
        <v>Container</v>
      </c>
      <c r="B158" s="50" t="str">
        <f>B140</f>
        <v>1,000 teu</v>
      </c>
      <c r="C158" s="50"/>
      <c r="D158" s="63" t="str">
        <f>IF(D104&lt;=$G$150,D32*'Ship &amp; EF Parameters'!$K15*D86,"")</f>
        <v/>
      </c>
      <c r="E158" s="64" t="str">
        <f>IF(E104&lt;=$G$150,E32*'Ship &amp; EF Parameters'!$K15*E86,"")</f>
        <v/>
      </c>
      <c r="F158" s="64" t="str">
        <f>IF(F104&lt;=$G$150,F32*'Ship &amp; EF Parameters'!$K15*F86,"")</f>
        <v/>
      </c>
      <c r="G158" s="64" t="str">
        <f>IF(G104&lt;=$G$150,G32*'Ship &amp; EF Parameters'!$K15*G86,"")</f>
        <v/>
      </c>
      <c r="H158" s="64" t="str">
        <f>IF(H104&lt;=$G$150,H32*'Ship &amp; EF Parameters'!$K15*H86,"")</f>
        <v/>
      </c>
      <c r="I158" s="64" t="str">
        <f>IF(I104&lt;=$G$150,I32*'Ship &amp; EF Parameters'!$K15*I86,"")</f>
        <v/>
      </c>
      <c r="J158" s="64" t="str">
        <f>IF(J104&lt;=$G$150,J32*'Ship &amp; EF Parameters'!$K15*J86,"")</f>
        <v/>
      </c>
      <c r="K158" s="64" t="str">
        <f>IF(K104&lt;=$G$150,K32*'Ship &amp; EF Parameters'!$K15*K86,"")</f>
        <v/>
      </c>
      <c r="L158" s="64">
        <f>IF(L104&lt;=$G$150,L32*'Ship &amp; EF Parameters'!$K15*L86,"")</f>
        <v>67289.71962616824</v>
      </c>
      <c r="M158" s="64">
        <f>IF(M104&lt;=$G$150,M32*'Ship &amp; EF Parameters'!$K15*M86,"")</f>
        <v>69902.912621359239</v>
      </c>
      <c r="N158" s="65">
        <f>IF(N104&lt;=$G$150,N32*'Ship &amp; EF Parameters'!$K15*N86,"")</f>
        <v>72000</v>
      </c>
      <c r="O158" s="63" t="str">
        <f>IF(O104&lt;=$G$150,O32*'Ship &amp; EF Parameters'!$K15*O86,"")</f>
        <v/>
      </c>
      <c r="P158" s="64" t="str">
        <f>IF(P104&lt;=$G$150,P32*'Ship &amp; EF Parameters'!$K15*P86,"")</f>
        <v/>
      </c>
      <c r="Q158" s="64" t="str">
        <f>IF(Q104&lt;=$G$150,Q32*'Ship &amp; EF Parameters'!$K15*Q86,"")</f>
        <v/>
      </c>
      <c r="R158" s="64" t="str">
        <f>IF(R104&lt;=$G$150,R32*'Ship &amp; EF Parameters'!$K15*R86,"")</f>
        <v/>
      </c>
      <c r="S158" s="64" t="str">
        <f>IF(S104&lt;=$G$150,S32*'Ship &amp; EF Parameters'!$K15*S86,"")</f>
        <v/>
      </c>
      <c r="T158" s="64" t="str">
        <f>IF(T104&lt;=$G$150,T32*'Ship &amp; EF Parameters'!$K15*T86,"")</f>
        <v/>
      </c>
      <c r="U158" s="64" t="str">
        <f>IF(U104&lt;=$G$150,U32*'Ship &amp; EF Parameters'!$K15*U86,"")</f>
        <v/>
      </c>
      <c r="V158" s="64" t="str">
        <f>IF(V104&lt;=$G$150,V32*'Ship &amp; EF Parameters'!$K15*V86,"")</f>
        <v/>
      </c>
      <c r="W158" s="64">
        <f>IF(W104&lt;=$G$150,W32*'Ship &amp; EF Parameters'!$K15*W86,"")</f>
        <v>555140.18691588799</v>
      </c>
      <c r="X158" s="64">
        <f>IF(X104&lt;=$G$150,X32*'Ship &amp; EF Parameters'!$K15*X86,"")</f>
        <v>576699.02912621363</v>
      </c>
      <c r="Y158" s="65">
        <f>IF(Y104&lt;=$G$150,Y32*'Ship &amp; EF Parameters'!$K15*Y86,"")</f>
        <v>594000</v>
      </c>
      <c r="Z158" s="63" t="str">
        <f>IF(Z104&lt;=$G$150,Z32*'Ship &amp; EF Parameters'!$K15*Z86,"")</f>
        <v/>
      </c>
      <c r="AA158" s="64" t="str">
        <f>IF(AA104&lt;=$G$150,AA32*'Ship &amp; EF Parameters'!$K15*AA86,"")</f>
        <v/>
      </c>
      <c r="AB158" s="64" t="str">
        <f>IF(AB104&lt;=$G$150,AB32*'Ship &amp; EF Parameters'!$K15*AB86,"")</f>
        <v/>
      </c>
      <c r="AC158" s="64" t="str">
        <f>IF(AC104&lt;=$G$150,AC32*'Ship &amp; EF Parameters'!$K15*AC86,"")</f>
        <v/>
      </c>
      <c r="AD158" s="64" t="str">
        <f>IF(AD104&lt;=$G$150,AD32*'Ship &amp; EF Parameters'!$K15*AD86,"")</f>
        <v/>
      </c>
      <c r="AE158" s="64" t="str">
        <f>IF(AE104&lt;=$G$150,AE32*'Ship &amp; EF Parameters'!$K15*AE86,"")</f>
        <v/>
      </c>
      <c r="AF158" s="64" t="str">
        <f>IF(AF104&lt;=$G$150,AF32*'Ship &amp; EF Parameters'!$K15*AF86,"")</f>
        <v/>
      </c>
      <c r="AG158" s="64" t="str">
        <f>IF(AG104&lt;=$G$150,AG32*'Ship &amp; EF Parameters'!$K15*AG86,"")</f>
        <v/>
      </c>
      <c r="AH158" s="64">
        <f>IF(AH104&lt;=$G$150,AH32*'Ship &amp; EF Parameters'!$K15*AH86,"")</f>
        <v>1129906.5420560751</v>
      </c>
      <c r="AI158" s="64">
        <f>IF(AI104&lt;=$G$150,AI32*'Ship &amp; EF Parameters'!$K15*AI86,"")</f>
        <v>1264077.6699029133</v>
      </c>
      <c r="AJ158" s="65">
        <f>IF(AJ104&lt;=$G$150,AJ32*'Ship &amp; EF Parameters'!$K15*AJ86,"")</f>
        <v>1302000</v>
      </c>
      <c r="AK158" s="63" t="str">
        <f>IF(AK104&lt;=$G$150,AK32*'Ship &amp; EF Parameters'!$K15*AK86,"")</f>
        <v/>
      </c>
      <c r="AL158" s="64" t="str">
        <f>IF(AL104&lt;=$G$150,AL32*'Ship &amp; EF Parameters'!$K15*AL86,"")</f>
        <v/>
      </c>
      <c r="AM158" s="64" t="str">
        <f>IF(AM104&lt;=$G$150,AM32*'Ship &amp; EF Parameters'!$K15*AM86,"")</f>
        <v/>
      </c>
      <c r="AN158" s="64" t="str">
        <f>IF(AN104&lt;=$G$150,AN32*'Ship &amp; EF Parameters'!$K15*AN86,"")</f>
        <v/>
      </c>
      <c r="AO158" s="64" t="str">
        <f>IF(AO104&lt;=$G$150,AO32*'Ship &amp; EF Parameters'!$K15*AO86,"")</f>
        <v/>
      </c>
      <c r="AP158" s="64" t="str">
        <f>IF(AP104&lt;=$G$150,AP32*'Ship &amp; EF Parameters'!$K15*AP86,"")</f>
        <v/>
      </c>
      <c r="AQ158" s="64" t="str">
        <f>IF(AQ104&lt;=$G$150,AQ32*'Ship &amp; EF Parameters'!$K15*AQ86,"")</f>
        <v/>
      </c>
      <c r="AR158" s="64" t="str">
        <f>IF(AR104&lt;=$G$150,AR32*'Ship &amp; EF Parameters'!$K15*AR86,"")</f>
        <v/>
      </c>
      <c r="AS158" s="64">
        <f>IF(AS104&lt;=$G$150,AS32*'Ship &amp; EF Parameters'!$K15*AS86,"")</f>
        <v>1785981.3084112152</v>
      </c>
      <c r="AT158" s="64">
        <f>IF(AT104&lt;=$G$150,AT32*'Ship &amp; EF Parameters'!$K15*AT86,"")</f>
        <v>1987864.0776699034</v>
      </c>
      <c r="AU158" s="65">
        <f>IF(AU104&lt;=$G$150,AU32*'Ship &amp; EF Parameters'!$K15*AU86,"")</f>
        <v>2047500</v>
      </c>
      <c r="AV158" s="63" t="str">
        <f>IF(AV104&lt;=$G$150,AV32*'Ship &amp; EF Parameters'!$K15*AV86,"")</f>
        <v/>
      </c>
      <c r="AW158" s="64" t="str">
        <f>IF(AW104&lt;=$G$150,AW32*'Ship &amp; EF Parameters'!$K15*AW86,"")</f>
        <v/>
      </c>
      <c r="AX158" s="64" t="str">
        <f>IF(AX104&lt;=$G$150,AX32*'Ship &amp; EF Parameters'!$K15*AX86,"")</f>
        <v/>
      </c>
      <c r="AY158" s="64" t="str">
        <f>IF(AY104&lt;=$G$150,AY32*'Ship &amp; EF Parameters'!$K15*AY86,"")</f>
        <v/>
      </c>
      <c r="AZ158" s="64" t="str">
        <f>IF(AZ104&lt;=$G$150,AZ32*'Ship &amp; EF Parameters'!$K15*AZ86,"")</f>
        <v/>
      </c>
      <c r="BA158" s="64" t="str">
        <f>IF(BA104&lt;=$G$150,BA32*'Ship &amp; EF Parameters'!$K15*BA86,"")</f>
        <v/>
      </c>
      <c r="BB158" s="64" t="str">
        <f>IF(BB104&lt;=$G$150,BB32*'Ship &amp; EF Parameters'!$K15*BB86,"")</f>
        <v/>
      </c>
      <c r="BC158" s="64" t="str">
        <f>IF(BC104&lt;=$G$150,BC32*'Ship &amp; EF Parameters'!$K15*BC86,"")</f>
        <v/>
      </c>
      <c r="BD158" s="64">
        <f>IF(BD104&lt;=$G$150,BD32*'Ship &amp; EF Parameters'!$K15*BD86,"")</f>
        <v>2523364.4859813089</v>
      </c>
      <c r="BE158" s="64">
        <f>IF(BE104&lt;=$G$150,BE32*'Ship &amp; EF Parameters'!$K15*BE86,"")</f>
        <v>2621359.2233009716</v>
      </c>
      <c r="BF158" s="65">
        <f>IF(BF104&lt;=$G$150,BF32*'Ship &amp; EF Parameters'!$K15*BF86,"")</f>
        <v>2880000</v>
      </c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</row>
    <row r="159" spans="1:77" s="40" customFormat="1">
      <c r="A159" s="49"/>
      <c r="B159" s="54" t="str">
        <f t="shared" ref="B159:B166" si="198">B141</f>
        <v>3,000 teu</v>
      </c>
      <c r="C159" s="54"/>
      <c r="D159" s="66" t="str">
        <f>IF(D105&lt;=$G$150,D33*'Ship &amp; EF Parameters'!$K16*D87,"")</f>
        <v/>
      </c>
      <c r="E159" s="67" t="str">
        <f>IF(E105&lt;=$G$150,E33*'Ship &amp; EF Parameters'!$K16*E87,"")</f>
        <v/>
      </c>
      <c r="F159" s="67" t="str">
        <f>IF(F105&lt;=$G$150,F33*'Ship &amp; EF Parameters'!$K16*F87,"")</f>
        <v/>
      </c>
      <c r="G159" s="67" t="str">
        <f>IF(G105&lt;=$G$150,G33*'Ship &amp; EF Parameters'!$K16*G87,"")</f>
        <v/>
      </c>
      <c r="H159" s="67" t="str">
        <f>IF(H105&lt;=$G$150,H33*'Ship &amp; EF Parameters'!$K16*H87,"")</f>
        <v/>
      </c>
      <c r="I159" s="67" t="str">
        <f>IF(I105&lt;=$G$150,I33*'Ship &amp; EF Parameters'!$K16*I87,"")</f>
        <v/>
      </c>
      <c r="J159" s="67">
        <f>IF(J105&lt;=$G$150,J33*'Ship &amp; EF Parameters'!$K16*J87,"")</f>
        <v>78688.524590163943</v>
      </c>
      <c r="K159" s="67">
        <f>IF(K105&lt;=$G$150,K33*'Ship &amp; EF Parameters'!$K16*K87,"")</f>
        <v>83116.883116883124</v>
      </c>
      <c r="L159" s="67">
        <f>IF(L105&lt;=$G$150,L33*'Ship &amp; EF Parameters'!$K16*L87,"")</f>
        <v>88073.394495412867</v>
      </c>
      <c r="M159" s="67">
        <f>IF(M105&lt;=$G$150,M33*'Ship &amp; EF Parameters'!$K16*M87,"")</f>
        <v>93658.536585365859</v>
      </c>
      <c r="N159" s="68">
        <f>IF(N105&lt;=$G$150,N33*'Ship &amp; EF Parameters'!$K16*N87,"")</f>
        <v>96000</v>
      </c>
      <c r="O159" s="66" t="str">
        <f>IF(O105&lt;=$G$150,O33*'Ship &amp; EF Parameters'!$K16*O87,"")</f>
        <v/>
      </c>
      <c r="P159" s="67" t="str">
        <f>IF(P105&lt;=$G$150,P33*'Ship &amp; EF Parameters'!$K16*P87,"")</f>
        <v/>
      </c>
      <c r="Q159" s="67" t="str">
        <f>IF(Q105&lt;=$G$150,Q33*'Ship &amp; EF Parameters'!$K16*Q87,"")</f>
        <v/>
      </c>
      <c r="R159" s="67" t="str">
        <f>IF(R105&lt;=$G$150,R33*'Ship &amp; EF Parameters'!$K16*R87,"")</f>
        <v/>
      </c>
      <c r="S159" s="67" t="str">
        <f>IF(S105&lt;=$G$150,S33*'Ship &amp; EF Parameters'!$K16*S87,"")</f>
        <v/>
      </c>
      <c r="T159" s="67" t="str">
        <f>IF(T105&lt;=$G$150,T33*'Ship &amp; EF Parameters'!$K16*T87,"")</f>
        <v/>
      </c>
      <c r="U159" s="67">
        <f>IF(U105&lt;=$G$150,U33*'Ship &amp; EF Parameters'!$K16*U87,"")</f>
        <v>649180.32786885253</v>
      </c>
      <c r="V159" s="67">
        <f>IF(V105&lt;=$G$150,V33*'Ship &amp; EF Parameters'!$K16*V87,"")</f>
        <v>685714.28571428568</v>
      </c>
      <c r="W159" s="67">
        <f>IF(W105&lt;=$G$150,W33*'Ship &amp; EF Parameters'!$K16*W87,"")</f>
        <v>787155.96330275235</v>
      </c>
      <c r="X159" s="67">
        <f>IF(X105&lt;=$G$150,X33*'Ship &amp; EF Parameters'!$K16*X87,"")</f>
        <v>837073.17073170748</v>
      </c>
      <c r="Y159" s="68">
        <f>IF(Y105&lt;=$G$150,Y33*'Ship &amp; EF Parameters'!$K16*Y87,"")</f>
        <v>924000</v>
      </c>
      <c r="Z159" s="66" t="str">
        <f>IF(Z105&lt;=$G$150,Z33*'Ship &amp; EF Parameters'!$K16*Z87,"")</f>
        <v/>
      </c>
      <c r="AA159" s="67" t="str">
        <f>IF(AA105&lt;=$G$150,AA33*'Ship &amp; EF Parameters'!$K16*AA87,"")</f>
        <v/>
      </c>
      <c r="AB159" s="67" t="str">
        <f>IF(AB105&lt;=$G$150,AB33*'Ship &amp; EF Parameters'!$K16*AB87,"")</f>
        <v/>
      </c>
      <c r="AC159" s="67" t="str">
        <f>IF(AC105&lt;=$G$150,AC33*'Ship &amp; EF Parameters'!$K16*AC87,"")</f>
        <v/>
      </c>
      <c r="AD159" s="67" t="str">
        <f>IF(AD105&lt;=$G$150,AD33*'Ship &amp; EF Parameters'!$K16*AD87,"")</f>
        <v/>
      </c>
      <c r="AE159" s="67" t="str">
        <f>IF(AE105&lt;=$G$150,AE33*'Ship &amp; EF Parameters'!$K16*AE87,"")</f>
        <v/>
      </c>
      <c r="AF159" s="67">
        <f>IF(AF105&lt;=$G$150,AF33*'Ship &amp; EF Parameters'!$K16*AF87,"")</f>
        <v>1321311.475409836</v>
      </c>
      <c r="AG159" s="67">
        <f>IF(AG105&lt;=$G$150,AG33*'Ship &amp; EF Parameters'!$K16*AG87,"")</f>
        <v>1503030.3030303032</v>
      </c>
      <c r="AH159" s="67">
        <f>IF(AH105&lt;=$G$150,AH33*'Ship &amp; EF Parameters'!$K16*AH87,"")</f>
        <v>1706422.018348624</v>
      </c>
      <c r="AI159" s="67">
        <f>IF(AI105&lt;=$G$150,AI33*'Ship &amp; EF Parameters'!$K16*AI87,"")</f>
        <v>1935609.7560975612</v>
      </c>
      <c r="AJ159" s="68">
        <f>IF(AJ105&lt;=$G$150,AJ33*'Ship &amp; EF Parameters'!$K16*AJ87,"")</f>
        <v>1984000</v>
      </c>
      <c r="AK159" s="66" t="str">
        <f>IF(AK105&lt;=$G$150,AK33*'Ship &amp; EF Parameters'!$K16*AK87,"")</f>
        <v/>
      </c>
      <c r="AL159" s="67" t="str">
        <f>IF(AL105&lt;=$G$150,AL33*'Ship &amp; EF Parameters'!$K16*AL87,"")</f>
        <v/>
      </c>
      <c r="AM159" s="67" t="str">
        <f>IF(AM105&lt;=$G$150,AM33*'Ship &amp; EF Parameters'!$K16*AM87,"")</f>
        <v/>
      </c>
      <c r="AN159" s="67" t="str">
        <f>IF(AN105&lt;=$G$150,AN33*'Ship &amp; EF Parameters'!$K16*AN87,"")</f>
        <v/>
      </c>
      <c r="AO159" s="67" t="str">
        <f>IF(AO105&lt;=$G$150,AO33*'Ship &amp; EF Parameters'!$K16*AO87,"")</f>
        <v/>
      </c>
      <c r="AP159" s="67" t="str">
        <f>IF(AP105&lt;=$G$150,AP33*'Ship &amp; EF Parameters'!$K16*AP87,"")</f>
        <v/>
      </c>
      <c r="AQ159" s="67">
        <f>IF(AQ105&lt;=$G$150,AQ33*'Ship &amp; EF Parameters'!$K16*AQ87,"")</f>
        <v>2088524.5901639345</v>
      </c>
      <c r="AR159" s="67">
        <f>IF(AR105&lt;=$G$150,AR33*'Ship &amp; EF Parameters'!$K16*AR87,"")</f>
        <v>2363636.3636363638</v>
      </c>
      <c r="AS159" s="67">
        <f>IF(AS105&lt;=$G$150,AS33*'Ship &amp; EF Parameters'!$K16*AS87,"")</f>
        <v>2671559.6330275233</v>
      </c>
      <c r="AT159" s="67">
        <f>IF(AT105&lt;=$G$150,AT33*'Ship &amp; EF Parameters'!$K16*AT87,"")</f>
        <v>3018536.5853658542</v>
      </c>
      <c r="AU159" s="68">
        <f>IF(AU105&lt;=$G$150,AU33*'Ship &amp; EF Parameters'!$K16*AU87,"")</f>
        <v>3094000</v>
      </c>
      <c r="AV159" s="66" t="str">
        <f>IF(AV105&lt;=$G$150,AV33*'Ship &amp; EF Parameters'!$K16*AV87,"")</f>
        <v/>
      </c>
      <c r="AW159" s="67" t="str">
        <f>IF(AW105&lt;=$G$150,AW33*'Ship &amp; EF Parameters'!$K16*AW87,"")</f>
        <v/>
      </c>
      <c r="AX159" s="67" t="str">
        <f>IF(AX105&lt;=$G$150,AX33*'Ship &amp; EF Parameters'!$K16*AX87,"")</f>
        <v/>
      </c>
      <c r="AY159" s="67" t="str">
        <f>IF(AY105&lt;=$G$150,AY33*'Ship &amp; EF Parameters'!$K16*AY87,"")</f>
        <v/>
      </c>
      <c r="AZ159" s="67" t="str">
        <f>IF(AZ105&lt;=$G$150,AZ33*'Ship &amp; EF Parameters'!$K16*AZ87,"")</f>
        <v/>
      </c>
      <c r="BA159" s="67" t="str">
        <f>IF(BA105&lt;=$G$150,BA33*'Ship &amp; EF Parameters'!$K16*BA87,"")</f>
        <v/>
      </c>
      <c r="BB159" s="67">
        <f>IF(BB105&lt;=$G$150,BB33*'Ship &amp; EF Parameters'!$K16*BB87,"")</f>
        <v>2950819.6721311482</v>
      </c>
      <c r="BC159" s="67">
        <f>IF(BC105&lt;=$G$150,BC33*'Ship &amp; EF Parameters'!$K16*BC87,"")</f>
        <v>3116883.1168831177</v>
      </c>
      <c r="BD159" s="67">
        <f>IF(BD105&lt;=$G$150,BD33*'Ship &amp; EF Parameters'!$K16*BD87,"")</f>
        <v>3522935.7798165139</v>
      </c>
      <c r="BE159" s="67">
        <f>IF(BE105&lt;=$G$150,BE33*'Ship &amp; EF Parameters'!$K16*BE87,"")</f>
        <v>3980487.8048780495</v>
      </c>
      <c r="BF159" s="68">
        <f>IF(BF105&lt;=$G$150,BF33*'Ship &amp; EF Parameters'!$K16*BF87,"")</f>
        <v>4320000</v>
      </c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</row>
    <row r="160" spans="1:77" s="40" customFormat="1">
      <c r="A160" s="49"/>
      <c r="B160" s="50" t="str">
        <f t="shared" si="198"/>
        <v>6,000 teu</v>
      </c>
      <c r="C160" s="50"/>
      <c r="D160" s="63" t="str">
        <f>IF(D106&lt;=$G$150,D34*'Ship &amp; EF Parameters'!$K17*D88,"")</f>
        <v/>
      </c>
      <c r="E160" s="64" t="str">
        <f>IF(E106&lt;=$G$150,E34*'Ship &amp; EF Parameters'!$K17*E88,"")</f>
        <v/>
      </c>
      <c r="F160" s="64" t="str">
        <f>IF(F106&lt;=$G$150,F34*'Ship &amp; EF Parameters'!$K17*F88,"")</f>
        <v/>
      </c>
      <c r="G160" s="64" t="str">
        <f>IF(G106&lt;=$G$150,G34*'Ship &amp; EF Parameters'!$K17*G88,"")</f>
        <v/>
      </c>
      <c r="H160" s="64">
        <f>IF(H106&lt;=$G$150,H34*'Ship &amp; EF Parameters'!$K17*H88,"")</f>
        <v>341605.83941605838</v>
      </c>
      <c r="I160" s="64">
        <f>IF(I106&lt;=$G$150,I34*'Ship &amp; EF Parameters'!$K17*I88,"")</f>
        <v>358620.68965517246</v>
      </c>
      <c r="J160" s="64">
        <f>IF(J106&lt;=$G$150,J34*'Ship &amp; EF Parameters'!$K17*J88,"")</f>
        <v>377419.3548387097</v>
      </c>
      <c r="K160" s="64">
        <f>IF(K106&lt;=$G$150,K34*'Ship &amp; EF Parameters'!$K17*K88,"")</f>
        <v>398297.87234042556</v>
      </c>
      <c r="L160" s="64">
        <f>IF(L106&lt;=$G$150,L34*'Ship &amp; EF Parameters'!$K17*L88,"")</f>
        <v>421621.62162162166</v>
      </c>
      <c r="M160" s="64">
        <f>IF(M106&lt;=$G$150,M34*'Ship &amp; EF Parameters'!$K17*M88,"")</f>
        <v>447846.8899521532</v>
      </c>
      <c r="N160" s="65">
        <f>IF(N106&lt;=$G$150,N34*'Ship &amp; EF Parameters'!$K17*N88,"")</f>
        <v>468000</v>
      </c>
      <c r="O160" s="63" t="str">
        <f>IF(O106&lt;=$G$150,O34*'Ship &amp; EF Parameters'!$K17*O88,"")</f>
        <v/>
      </c>
      <c r="P160" s="64" t="str">
        <f>IF(P106&lt;=$G$150,P34*'Ship &amp; EF Parameters'!$K17*P88,"")</f>
        <v/>
      </c>
      <c r="Q160" s="64" t="str">
        <f>IF(Q106&lt;=$G$150,Q34*'Ship &amp; EF Parameters'!$K17*Q88,"")</f>
        <v/>
      </c>
      <c r="R160" s="64" t="str">
        <f>IF(R106&lt;=$G$150,R34*'Ship &amp; EF Parameters'!$K17*R88,"")</f>
        <v/>
      </c>
      <c r="S160" s="64">
        <f>IF(S106&lt;=$G$150,S34*'Ship &amp; EF Parameters'!$K17*S88,"")</f>
        <v>1252554.7445255476</v>
      </c>
      <c r="T160" s="64">
        <f>IF(T106&lt;=$G$150,T34*'Ship &amp; EF Parameters'!$K17*T88,"")</f>
        <v>1314942.5287356323</v>
      </c>
      <c r="U160" s="64">
        <f>IF(U106&lt;=$G$150,U34*'Ship &amp; EF Parameters'!$K17*U88,"")</f>
        <v>1383870.9677419355</v>
      </c>
      <c r="V160" s="64">
        <f>IF(V106&lt;=$G$150,V34*'Ship &amp; EF Parameters'!$K17*V88,"")</f>
        <v>1582127.6595744686</v>
      </c>
      <c r="W160" s="64">
        <f>IF(W106&lt;=$G$150,W34*'Ship &amp; EF Parameters'!$K17*W88,"")</f>
        <v>1674774.7747747751</v>
      </c>
      <c r="X160" s="64">
        <f>IF(X106&lt;=$G$150,X34*'Ship &amp; EF Parameters'!$K17*X88,"")</f>
        <v>1915789.4736842108</v>
      </c>
      <c r="Y160" s="65">
        <f>IF(Y106&lt;=$G$150,Y34*'Ship &amp; EF Parameters'!$K17*Y88,"")</f>
        <v>2145000</v>
      </c>
      <c r="Z160" s="63" t="str">
        <f>IF(Z106&lt;=$G$150,Z34*'Ship &amp; EF Parameters'!$K17*Z88,"")</f>
        <v/>
      </c>
      <c r="AA160" s="64" t="str">
        <f>IF(AA106&lt;=$G$150,AA34*'Ship &amp; EF Parameters'!$K17*AA88,"")</f>
        <v/>
      </c>
      <c r="AB160" s="64" t="str">
        <f>IF(AB106&lt;=$G$150,AB34*'Ship &amp; EF Parameters'!$K17*AB88,"")</f>
        <v/>
      </c>
      <c r="AC160" s="64" t="str">
        <f>IF(AC106&lt;=$G$150,AC34*'Ship &amp; EF Parameters'!$K17*AC88,"")</f>
        <v/>
      </c>
      <c r="AD160" s="64">
        <f>IF(AD106&lt;=$G$150,AD34*'Ship &amp; EF Parameters'!$K17*AD88,"")</f>
        <v>2163503.6496350365</v>
      </c>
      <c r="AE160" s="64">
        <f>IF(AE106&lt;=$G$150,AE34*'Ship &amp; EF Parameters'!$K17*AE88,"")</f>
        <v>2460536.3984674327</v>
      </c>
      <c r="AF160" s="64">
        <f>IF(AF106&lt;=$G$150,AF34*'Ship &amp; EF Parameters'!$K17*AF88,"")</f>
        <v>2788709.6774193556</v>
      </c>
      <c r="AG160" s="64">
        <f>IF(AG106&lt;=$G$150,AG34*'Ship &amp; EF Parameters'!$K17*AG88,"")</f>
        <v>2942978.7234042562</v>
      </c>
      <c r="AH160" s="64">
        <f>IF(AH106&lt;=$G$150,AH34*'Ship &amp; EF Parameters'!$K17*AH88,"")</f>
        <v>3337837.8378378386</v>
      </c>
      <c r="AI160" s="64">
        <f>IF(AI106&lt;=$G$150,AI34*'Ship &amp; EF Parameters'!$K17*AI88,"")</f>
        <v>3781818.181818183</v>
      </c>
      <c r="AJ160" s="65">
        <f>IF(AJ106&lt;=$G$150,AJ34*'Ship &amp; EF Parameters'!$K17*AJ88,"")</f>
        <v>4199000</v>
      </c>
      <c r="AK160" s="63" t="str">
        <f>IF(AK106&lt;=$G$150,AK34*'Ship &amp; EF Parameters'!$K17*AK88,"")</f>
        <v/>
      </c>
      <c r="AL160" s="64" t="str">
        <f>IF(AL106&lt;=$G$150,AL34*'Ship &amp; EF Parameters'!$K17*AL88,"")</f>
        <v/>
      </c>
      <c r="AM160" s="64" t="str">
        <f>IF(AM106&lt;=$G$150,AM34*'Ship &amp; EF Parameters'!$K17*AM88,"")</f>
        <v/>
      </c>
      <c r="AN160" s="64" t="str">
        <f>IF(AN106&lt;=$G$150,AN34*'Ship &amp; EF Parameters'!$K17*AN88,"")</f>
        <v/>
      </c>
      <c r="AO160" s="64">
        <f>IF(AO106&lt;=$G$150,AO34*'Ship &amp; EF Parameters'!$K17*AO88,"")</f>
        <v>3330656.9343065694</v>
      </c>
      <c r="AP160" s="64">
        <f>IF(AP106&lt;=$G$150,AP34*'Ship &amp; EF Parameters'!$K17*AP88,"")</f>
        <v>3765517.2413793104</v>
      </c>
      <c r="AQ160" s="64">
        <f>IF(AQ106&lt;=$G$150,AQ34*'Ship &amp; EF Parameters'!$K17*AQ88,"")</f>
        <v>3962903.2258064523</v>
      </c>
      <c r="AR160" s="64">
        <f>IF(AR106&lt;=$G$150,AR34*'Ship &amp; EF Parameters'!$K17*AR88,"")</f>
        <v>4480851.063829788</v>
      </c>
      <c r="AS160" s="64">
        <f>IF(AS106&lt;=$G$150,AS34*'Ship &amp; EF Parameters'!$K17*AS88,"")</f>
        <v>5059459.4594594603</v>
      </c>
      <c r="AT160" s="64">
        <f>IF(AT106&lt;=$G$150,AT34*'Ship &amp; EF Parameters'!$K17*AT88,"")</f>
        <v>5710047.8468899531</v>
      </c>
      <c r="AU160" s="65">
        <f>IF(AU106&lt;=$G$150,AU34*'Ship &amp; EF Parameters'!$K17*AU88,"")</f>
        <v>6318000</v>
      </c>
      <c r="AV160" s="63" t="str">
        <f>IF(AV106&lt;=$G$150,AV34*'Ship &amp; EF Parameters'!$K17*AV88,"")</f>
        <v/>
      </c>
      <c r="AW160" s="64" t="str">
        <f>IF(AW106&lt;=$G$150,AW34*'Ship &amp; EF Parameters'!$K17*AW88,"")</f>
        <v/>
      </c>
      <c r="AX160" s="64" t="str">
        <f>IF(AX106&lt;=$G$150,AX34*'Ship &amp; EF Parameters'!$K17*AX88,"")</f>
        <v/>
      </c>
      <c r="AY160" s="64" t="str">
        <f>IF(AY106&lt;=$G$150,AY34*'Ship &amp; EF Parameters'!$K17*AY88,"")</f>
        <v/>
      </c>
      <c r="AZ160" s="64">
        <f>IF(AZ106&lt;=$G$150,AZ34*'Ship &amp; EF Parameters'!$K17*AZ88,"")</f>
        <v>4317518.2481751833</v>
      </c>
      <c r="BA160" s="64">
        <f>IF(BA106&lt;=$G$150,BA34*'Ship &amp; EF Parameters'!$K17*BA88,"")</f>
        <v>4881226.0536398469</v>
      </c>
      <c r="BB160" s="64">
        <f>IF(BB106&lt;=$G$150,BB34*'Ship &amp; EF Parameters'!$K17*BB88,"")</f>
        <v>5504032.2580645168</v>
      </c>
      <c r="BC160" s="64">
        <f>IF(BC106&lt;=$G$150,BC34*'Ship &amp; EF Parameters'!$K17*BC88,"")</f>
        <v>5808510.6382978726</v>
      </c>
      <c r="BD160" s="64">
        <f>IF(BD106&lt;=$G$150,BD34*'Ship &amp; EF Parameters'!$K17*BD88,"")</f>
        <v>6558558.55855856</v>
      </c>
      <c r="BE160" s="64">
        <f>IF(BE106&lt;=$G$150,BE34*'Ship &amp; EF Parameters'!$K17*BE88,"")</f>
        <v>7401913.8755980879</v>
      </c>
      <c r="BF160" s="65">
        <f>IF(BF106&lt;=$G$150,BF34*'Ship &amp; EF Parameters'!$K17*BF88,"")</f>
        <v>8190000</v>
      </c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</row>
    <row r="161" spans="1:77" s="40" customFormat="1">
      <c r="A161" s="49"/>
      <c r="B161" s="54" t="str">
        <f t="shared" si="198"/>
        <v>9,000 teu</v>
      </c>
      <c r="C161" s="54"/>
      <c r="D161" s="66" t="str">
        <f>IF(D107&lt;=$G$150,D35*'Ship &amp; EF Parameters'!$K18*D89,"")</f>
        <v/>
      </c>
      <c r="E161" s="67" t="str">
        <f>IF(E107&lt;=$G$150,E35*'Ship &amp; EF Parameters'!$K18*E89,"")</f>
        <v/>
      </c>
      <c r="F161" s="67" t="str">
        <f>IF(F107&lt;=$G$150,F35*'Ship &amp; EF Parameters'!$K18*F89,"")</f>
        <v/>
      </c>
      <c r="G161" s="67" t="str">
        <f>IF(G107&lt;=$G$150,G35*'Ship &amp; EF Parameters'!$K18*G89,"")</f>
        <v/>
      </c>
      <c r="H161" s="67" t="str">
        <f>IF(H107&lt;=$G$150,H35*'Ship &amp; EF Parameters'!$K18*H89,"")</f>
        <v/>
      </c>
      <c r="I161" s="67">
        <f>IF(I107&lt;=$G$150,I35*'Ship &amp; EF Parameters'!$K18*I89,"")</f>
        <v>496551.72413793101</v>
      </c>
      <c r="J161" s="67">
        <f>IF(J107&lt;=$G$150,J35*'Ship &amp; EF Parameters'!$K18*J89,"")</f>
        <v>522580.64516129042</v>
      </c>
      <c r="K161" s="67">
        <f>IF(K107&lt;=$G$150,K35*'Ship &amp; EF Parameters'!$K18*K89,"")</f>
        <v>551489.36170212785</v>
      </c>
      <c r="L161" s="67">
        <f>IF(L107&lt;=$G$150,L35*'Ship &amp; EF Parameters'!$K18*L89,"")</f>
        <v>583783.7837837839</v>
      </c>
      <c r="M161" s="67">
        <f>IF(M107&lt;=$G$150,M35*'Ship &amp; EF Parameters'!$K18*M89,"")</f>
        <v>620095.6937799044</v>
      </c>
      <c r="N161" s="68">
        <f>IF(N107&lt;=$G$150,N35*'Ship &amp; EF Parameters'!$K18*N89,"")</f>
        <v>648000</v>
      </c>
      <c r="O161" s="66" t="str">
        <f>IF(O107&lt;=$G$150,O35*'Ship &amp; EF Parameters'!$K18*O89,"")</f>
        <v/>
      </c>
      <c r="P161" s="67" t="str">
        <f>IF(P107&lt;=$G$150,P35*'Ship &amp; EF Parameters'!$K18*P89,"")</f>
        <v/>
      </c>
      <c r="Q161" s="67" t="str">
        <f>IF(Q107&lt;=$G$150,Q35*'Ship &amp; EF Parameters'!$K18*Q89,"")</f>
        <v/>
      </c>
      <c r="R161" s="67" t="str">
        <f>IF(R107&lt;=$G$150,R35*'Ship &amp; EF Parameters'!$K18*R89,"")</f>
        <v/>
      </c>
      <c r="S161" s="67" t="str">
        <f>IF(S107&lt;=$G$150,S35*'Ship &amp; EF Parameters'!$K18*S89,"")</f>
        <v/>
      </c>
      <c r="T161" s="67">
        <f>IF(T107&lt;=$G$150,T35*'Ship &amp; EF Parameters'!$K18*T89,"")</f>
        <v>1613793.1034482762</v>
      </c>
      <c r="U161" s="67">
        <f>IF(U107&lt;=$G$150,U35*'Ship &amp; EF Parameters'!$K18*U89,"")</f>
        <v>1839919.35483871</v>
      </c>
      <c r="V161" s="67">
        <f>IF(V107&lt;=$G$150,V35*'Ship &amp; EF Parameters'!$K18*V89,"")</f>
        <v>1941702.1276595748</v>
      </c>
      <c r="W161" s="67">
        <f>IF(W107&lt;=$G$150,W35*'Ship &amp; EF Parameters'!$K18*W89,"")</f>
        <v>2213513.5135135138</v>
      </c>
      <c r="X161" s="67">
        <f>IF(X107&lt;=$G$150,X35*'Ship &amp; EF Parameters'!$K18*X89,"")</f>
        <v>2519138.7559808618</v>
      </c>
      <c r="Y161" s="68">
        <f>IF(Y107&lt;=$G$150,Y35*'Ship &amp; EF Parameters'!$K18*Y89,"")</f>
        <v>2808000</v>
      </c>
      <c r="Z161" s="66" t="str">
        <f>IF(Z107&lt;=$G$150,Z35*'Ship &amp; EF Parameters'!$K18*Z89,"")</f>
        <v/>
      </c>
      <c r="AA161" s="67" t="str">
        <f>IF(AA107&lt;=$G$150,AA35*'Ship &amp; EF Parameters'!$K18*AA89,"")</f>
        <v/>
      </c>
      <c r="AB161" s="67" t="str">
        <f>IF(AB107&lt;=$G$150,AB35*'Ship &amp; EF Parameters'!$K18*AB89,"")</f>
        <v/>
      </c>
      <c r="AC161" s="67" t="str">
        <f>IF(AC107&lt;=$G$150,AC35*'Ship &amp; EF Parameters'!$K18*AC89,"")</f>
        <v/>
      </c>
      <c r="AD161" s="67" t="str">
        <f>IF(AD107&lt;=$G$150,AD35*'Ship &amp; EF Parameters'!$K18*AD89,"")</f>
        <v/>
      </c>
      <c r="AE161" s="67">
        <f>IF(AE107&lt;=$G$150,AE35*'Ship &amp; EF Parameters'!$K18*AE89,"")</f>
        <v>2958620.6896551726</v>
      </c>
      <c r="AF161" s="67">
        <f>IF(AF107&lt;=$G$150,AF35*'Ship &amp; EF Parameters'!$K18*AF89,"")</f>
        <v>3353225.8064516131</v>
      </c>
      <c r="AG161" s="67">
        <f>IF(AG107&lt;=$G$150,AG35*'Ship &amp; EF Parameters'!$K18*AG89,"")</f>
        <v>3791489.3617021288</v>
      </c>
      <c r="AH161" s="67">
        <f>IF(AH107&lt;=$G$150,AH35*'Ship &amp; EF Parameters'!$K18*AH89,"")</f>
        <v>4013513.5135135143</v>
      </c>
      <c r="AI161" s="67">
        <f>IF(AI107&lt;=$G$150,AI35*'Ship &amp; EF Parameters'!$K18*AI89,"")</f>
        <v>4547368.4210526329</v>
      </c>
      <c r="AJ161" s="68">
        <f>IF(AJ107&lt;=$G$150,AJ35*'Ship &amp; EF Parameters'!$K18*AJ89,"")</f>
        <v>5049000</v>
      </c>
      <c r="AK161" s="66" t="str">
        <f>IF(AK107&lt;=$G$150,AK35*'Ship &amp; EF Parameters'!$K18*AK89,"")</f>
        <v/>
      </c>
      <c r="AL161" s="67" t="str">
        <f>IF(AL107&lt;=$G$150,AL35*'Ship &amp; EF Parameters'!$K18*AL89,"")</f>
        <v/>
      </c>
      <c r="AM161" s="67" t="str">
        <f>IF(AM107&lt;=$G$150,AM35*'Ship &amp; EF Parameters'!$K18*AM89,"")</f>
        <v/>
      </c>
      <c r="AN161" s="67" t="str">
        <f>IF(AN107&lt;=$G$150,AN35*'Ship &amp; EF Parameters'!$K18*AN89,"")</f>
        <v/>
      </c>
      <c r="AO161" s="67" t="str">
        <f>IF(AO107&lt;=$G$150,AO35*'Ship &amp; EF Parameters'!$K18*AO89,"")</f>
        <v/>
      </c>
      <c r="AP161" s="67">
        <f>IF(AP107&lt;=$G$150,AP35*'Ship &amp; EF Parameters'!$K18*AP89,"")</f>
        <v>4489655.1724137934</v>
      </c>
      <c r="AQ161" s="67">
        <f>IF(AQ107&lt;=$G$150,AQ35*'Ship &amp; EF Parameters'!$K18*AQ89,"")</f>
        <v>5062500.0000000009</v>
      </c>
      <c r="AR161" s="67">
        <f>IF(AR107&lt;=$G$150,AR35*'Ship &amp; EF Parameters'!$K18*AR89,"")</f>
        <v>5342553.1914893631</v>
      </c>
      <c r="AS161" s="67">
        <f>IF(AS107&lt;=$G$150,AS35*'Ship &amp; EF Parameters'!$K18*AS89,"")</f>
        <v>6032432.4324324327</v>
      </c>
      <c r="AT161" s="67">
        <f>IF(AT107&lt;=$G$150,AT35*'Ship &amp; EF Parameters'!$K18*AT89,"")</f>
        <v>6808133.971291868</v>
      </c>
      <c r="AU161" s="68">
        <f>IF(AU107&lt;=$G$150,AU35*'Ship &amp; EF Parameters'!$K18*AU89,"")</f>
        <v>7533000</v>
      </c>
      <c r="AV161" s="66" t="str">
        <f>IF(AV107&lt;=$G$150,AV35*'Ship &amp; EF Parameters'!$K18*AV89,"")</f>
        <v/>
      </c>
      <c r="AW161" s="67" t="str">
        <f>IF(AW107&lt;=$G$150,AW35*'Ship &amp; EF Parameters'!$K18*AW89,"")</f>
        <v/>
      </c>
      <c r="AX161" s="67" t="str">
        <f>IF(AX107&lt;=$G$150,AX35*'Ship &amp; EF Parameters'!$K18*AX89,"")</f>
        <v/>
      </c>
      <c r="AY161" s="67" t="str">
        <f>IF(AY107&lt;=$G$150,AY35*'Ship &amp; EF Parameters'!$K18*AY89,"")</f>
        <v/>
      </c>
      <c r="AZ161" s="67" t="str">
        <f>IF(AZ107&lt;=$G$150,AZ35*'Ship &amp; EF Parameters'!$K18*AZ89,"")</f>
        <v/>
      </c>
      <c r="BA161" s="67">
        <f>IF(BA107&lt;=$G$150,BA35*'Ship &amp; EF Parameters'!$K18*BA89,"")</f>
        <v>5793103.4482758623</v>
      </c>
      <c r="BB161" s="67">
        <f>IF(BB107&lt;=$G$150,BB35*'Ship &amp; EF Parameters'!$K18*BB89,"")</f>
        <v>6532258.0645161299</v>
      </c>
      <c r="BC161" s="67">
        <f>IF(BC107&lt;=$G$150,BC35*'Ship &amp; EF Parameters'!$K18*BC89,"")</f>
        <v>7353191.4893617034</v>
      </c>
      <c r="BD161" s="67">
        <f>IF(BD107&lt;=$G$150,BD35*'Ship &amp; EF Parameters'!$K18*BD89,"")</f>
        <v>8270270.2702702712</v>
      </c>
      <c r="BE161" s="67">
        <f>IF(BE107&lt;=$G$150,BE35*'Ship &amp; EF Parameters'!$K18*BE89,"")</f>
        <v>9301435.4066985659</v>
      </c>
      <c r="BF161" s="68">
        <f>IF(BF107&lt;=$G$150,BF35*'Ship &amp; EF Parameters'!$K18*BF89,"")</f>
        <v>9720000</v>
      </c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</row>
    <row r="162" spans="1:77" s="40" customFormat="1">
      <c r="A162" s="49"/>
      <c r="B162" s="50" t="str">
        <f t="shared" si="198"/>
        <v>14,000 teu</v>
      </c>
      <c r="C162" s="50"/>
      <c r="D162" s="63" t="str">
        <f>IF(D108&lt;=$G$150,D36*'Ship &amp; EF Parameters'!$K19*D90,"")</f>
        <v/>
      </c>
      <c r="E162" s="64" t="str">
        <f>IF(E108&lt;=$G$150,E36*'Ship &amp; EF Parameters'!$K19*E90,"")</f>
        <v/>
      </c>
      <c r="F162" s="64" t="str">
        <f>IF(F108&lt;=$G$150,F36*'Ship &amp; EF Parameters'!$K19*F90,"")</f>
        <v/>
      </c>
      <c r="G162" s="64" t="str">
        <f>IF(G108&lt;=$G$150,G36*'Ship &amp; EF Parameters'!$K19*G90,"")</f>
        <v/>
      </c>
      <c r="H162" s="64" t="str">
        <f>IF(H108&lt;=$G$150,H36*'Ship &amp; EF Parameters'!$K19*H90,"")</f>
        <v/>
      </c>
      <c r="I162" s="64">
        <f>IF(I108&lt;=$G$150,I36*'Ship &amp; EF Parameters'!$K19*I90,"")</f>
        <v>933852.1400778211</v>
      </c>
      <c r="J162" s="64">
        <f>IF(J108&lt;=$G$150,J36*'Ship &amp; EF Parameters'!$K19*J90,"")</f>
        <v>983606.55737704923</v>
      </c>
      <c r="K162" s="64">
        <f>IF(K108&lt;=$G$150,K36*'Ship &amp; EF Parameters'!$K19*K90,"")</f>
        <v>1038961.038961039</v>
      </c>
      <c r="L162" s="64">
        <f>IF(L108&lt;=$G$150,L36*'Ship &amp; EF Parameters'!$K19*L90,"")</f>
        <v>1100917.4311926607</v>
      </c>
      <c r="M162" s="64">
        <f>IF(M108&lt;=$G$150,M36*'Ship &amp; EF Parameters'!$K19*M90,"")</f>
        <v>1170731.7073170734</v>
      </c>
      <c r="N162" s="65">
        <f>IF(N108&lt;=$G$150,N36*'Ship &amp; EF Parameters'!$K19*N90,"")</f>
        <v>1200000</v>
      </c>
      <c r="O162" s="63" t="str">
        <f>IF(O108&lt;=$G$150,O36*'Ship &amp; EF Parameters'!$K19*O90,"")</f>
        <v/>
      </c>
      <c r="P162" s="64" t="str">
        <f>IF(P108&lt;=$G$150,P36*'Ship &amp; EF Parameters'!$K19*P90,"")</f>
        <v/>
      </c>
      <c r="Q162" s="64" t="str">
        <f>IF(Q108&lt;=$G$150,Q36*'Ship &amp; EF Parameters'!$K19*Q90,"")</f>
        <v/>
      </c>
      <c r="R162" s="64" t="str">
        <f>IF(R108&lt;=$G$150,R36*'Ship &amp; EF Parameters'!$K19*R90,"")</f>
        <v/>
      </c>
      <c r="S162" s="64" t="str">
        <f>IF(S108&lt;=$G$150,S36*'Ship &amp; EF Parameters'!$K19*S90,"")</f>
        <v/>
      </c>
      <c r="T162" s="64">
        <f>IF(T108&lt;=$G$150,T36*'Ship &amp; EF Parameters'!$K19*T90,"")</f>
        <v>2801556.4202334629</v>
      </c>
      <c r="U162" s="64">
        <f>IF(U108&lt;=$G$150,U36*'Ship &amp; EF Parameters'!$K19*U90,"")</f>
        <v>3147540.9836065578</v>
      </c>
      <c r="V162" s="64">
        <f>IF(V108&lt;=$G$150,V36*'Ship &amp; EF Parameters'!$K19*V90,"")</f>
        <v>3532467.5324675329</v>
      </c>
      <c r="W162" s="64">
        <f>IF(W108&lt;=$G$150,W36*'Ship &amp; EF Parameters'!$K19*W90,"")</f>
        <v>3963302.7522935783</v>
      </c>
      <c r="X162" s="64">
        <f>IF(X108&lt;=$G$150,X36*'Ship &amp; EF Parameters'!$K19*X90,"")</f>
        <v>4448780.4878048794</v>
      </c>
      <c r="Y162" s="65">
        <f>IF(Y108&lt;=$G$150,Y36*'Ship &amp; EF Parameters'!$K19*Y90,"")</f>
        <v>4800000</v>
      </c>
      <c r="Z162" s="63" t="str">
        <f>IF(Z108&lt;=$G$150,Z36*'Ship &amp; EF Parameters'!$K19*Z90,"")</f>
        <v/>
      </c>
      <c r="AA162" s="64" t="str">
        <f>IF(AA108&lt;=$G$150,AA36*'Ship &amp; EF Parameters'!$K19*AA90,"")</f>
        <v/>
      </c>
      <c r="AB162" s="64" t="str">
        <f>IF(AB108&lt;=$G$150,AB36*'Ship &amp; EF Parameters'!$K19*AB90,"")</f>
        <v/>
      </c>
      <c r="AC162" s="64" t="str">
        <f>IF(AC108&lt;=$G$150,AC36*'Ship &amp; EF Parameters'!$K19*AC90,"")</f>
        <v/>
      </c>
      <c r="AD162" s="64" t="str">
        <f>IF(AD108&lt;=$G$150,AD36*'Ship &amp; EF Parameters'!$K19*AD90,"")</f>
        <v/>
      </c>
      <c r="AE162" s="64">
        <f>IF(AE108&lt;=$G$150,AE36*'Ship &amp; EF Parameters'!$K19*AE90,"")</f>
        <v>5291828.7937743198</v>
      </c>
      <c r="AF162" s="64">
        <f>IF(AF108&lt;=$G$150,AF36*'Ship &amp; EF Parameters'!$K19*AF90,"")</f>
        <v>5901639.3442622945</v>
      </c>
      <c r="AG162" s="64">
        <f>IF(AG108&lt;=$G$150,AG36*'Ship &amp; EF Parameters'!$K19*AG90,"")</f>
        <v>6580086.5800865805</v>
      </c>
      <c r="AH162" s="64">
        <f>IF(AH108&lt;=$G$150,AH36*'Ship &amp; EF Parameters'!$K19*AH90,"")</f>
        <v>7339449.5412844047</v>
      </c>
      <c r="AI162" s="64">
        <f>IF(AI108&lt;=$G$150,AI36*'Ship &amp; EF Parameters'!$K19*AI90,"")</f>
        <v>8195121.9512195131</v>
      </c>
      <c r="AJ162" s="65">
        <f>IF(AJ108&lt;=$G$150,AJ36*'Ship &amp; EF Parameters'!$K19*AJ90,"")</f>
        <v>8400000</v>
      </c>
      <c r="AK162" s="63" t="str">
        <f>IF(AK108&lt;=$G$150,AK36*'Ship &amp; EF Parameters'!$K19*AK90,"")</f>
        <v/>
      </c>
      <c r="AL162" s="64" t="str">
        <f>IF(AL108&lt;=$G$150,AL36*'Ship &amp; EF Parameters'!$K19*AL90,"")</f>
        <v/>
      </c>
      <c r="AM162" s="64" t="str">
        <f>IF(AM108&lt;=$G$150,AM36*'Ship &amp; EF Parameters'!$K19*AM90,"")</f>
        <v/>
      </c>
      <c r="AN162" s="64" t="str">
        <f>IF(AN108&lt;=$G$150,AN36*'Ship &amp; EF Parameters'!$K19*AN90,"")</f>
        <v/>
      </c>
      <c r="AO162" s="64" t="str">
        <f>IF(AO108&lt;=$G$150,AO36*'Ship &amp; EF Parameters'!$K19*AO90,"")</f>
        <v/>
      </c>
      <c r="AP162" s="64">
        <f>IF(AP108&lt;=$G$150,AP36*'Ship &amp; EF Parameters'!$K19*AP90,"")</f>
        <v>7408560.3112840466</v>
      </c>
      <c r="AQ162" s="64">
        <f>IF(AQ108&lt;=$G$150,AQ36*'Ship &amp; EF Parameters'!$K19*AQ90,"")</f>
        <v>8262295.0819672132</v>
      </c>
      <c r="AR162" s="64">
        <f>IF(AR108&lt;=$G$150,AR36*'Ship &amp; EF Parameters'!$K19*AR90,"")</f>
        <v>9212121.2121212129</v>
      </c>
      <c r="AS162" s="64">
        <f>IF(AS108&lt;=$G$150,AS36*'Ship &amp; EF Parameters'!$K19*AS90,"")</f>
        <v>10275229.357798167</v>
      </c>
      <c r="AT162" s="64">
        <f>IF(AT108&lt;=$G$150,AT36*'Ship &amp; EF Parameters'!$K19*AT90,"")</f>
        <v>12019512.195121953</v>
      </c>
      <c r="AU162" s="65">
        <f>IF(AU108&lt;=$G$150,AU36*'Ship &amp; EF Parameters'!$K19*AU90,"")</f>
        <v>12320000</v>
      </c>
      <c r="AV162" s="63" t="str">
        <f>IF(AV108&lt;=$G$150,AV36*'Ship &amp; EF Parameters'!$K19*AV90,"")</f>
        <v/>
      </c>
      <c r="AW162" s="64" t="str">
        <f>IF(AW108&lt;=$G$150,AW36*'Ship &amp; EF Parameters'!$K19*AW90,"")</f>
        <v/>
      </c>
      <c r="AX162" s="64" t="str">
        <f>IF(AX108&lt;=$G$150,AX36*'Ship &amp; EF Parameters'!$K19*AX90,"")</f>
        <v/>
      </c>
      <c r="AY162" s="64" t="str">
        <f>IF(AY108&lt;=$G$150,AY36*'Ship &amp; EF Parameters'!$K19*AY90,"")</f>
        <v/>
      </c>
      <c r="AZ162" s="64" t="str">
        <f>IF(AZ108&lt;=$G$150,AZ36*'Ship &amp; EF Parameters'!$K19*AZ90,"")</f>
        <v/>
      </c>
      <c r="BA162" s="64">
        <f>IF(BA108&lt;=$G$150,BA36*'Ship &amp; EF Parameters'!$K19*BA90,"")</f>
        <v>10085603.112840468</v>
      </c>
      <c r="BB162" s="64">
        <f>IF(BB108&lt;=$G$150,BB36*'Ship &amp; EF Parameters'!$K19*BB90,"")</f>
        <v>11213114.754098361</v>
      </c>
      <c r="BC162" s="64">
        <f>IF(BC108&lt;=$G$150,BC36*'Ship &amp; EF Parameters'!$K19*BC90,"")</f>
        <v>12467532.467532467</v>
      </c>
      <c r="BD162" s="64">
        <f>IF(BD108&lt;=$G$150,BD36*'Ship &amp; EF Parameters'!$K19*BD90,"")</f>
        <v>13871559.633027526</v>
      </c>
      <c r="BE162" s="64">
        <f>IF(BE108&lt;=$G$150,BE36*'Ship &amp; EF Parameters'!$K19*BE90,"")</f>
        <v>15453658.536585368</v>
      </c>
      <c r="BF162" s="65">
        <f>IF(BF108&lt;=$G$150,BF36*'Ship &amp; EF Parameters'!$K19*BF90,"")</f>
        <v>16560000</v>
      </c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</row>
    <row r="163" spans="1:77" s="40" customFormat="1">
      <c r="A163" s="189"/>
      <c r="B163" s="54" t="str">
        <f t="shared" si="198"/>
        <v>17,000 teu</v>
      </c>
      <c r="C163" s="54"/>
      <c r="D163" s="66" t="str">
        <f>IF(D109&lt;=$G$150,D37*'Ship &amp; EF Parameters'!$K20*D91,"")</f>
        <v/>
      </c>
      <c r="E163" s="67" t="str">
        <f>IF(E109&lt;=$G$150,E37*'Ship &amp; EF Parameters'!$K20*E91,"")</f>
        <v/>
      </c>
      <c r="F163" s="67" t="str">
        <f>IF(F109&lt;=$G$150,F37*'Ship &amp; EF Parameters'!$K20*F91,"")</f>
        <v/>
      </c>
      <c r="G163" s="67" t="str">
        <f>IF(G109&lt;=$G$150,G37*'Ship &amp; EF Parameters'!$K20*G91,"")</f>
        <v/>
      </c>
      <c r="H163" s="67">
        <f>IF(H109&lt;=$G$150,H37*'Ship &amp; EF Parameters'!$K20*H91,"")</f>
        <v>703125</v>
      </c>
      <c r="I163" s="67">
        <f>IF(I109&lt;=$G$150,I37*'Ship &amp; EF Parameters'!$K20*I91,"")</f>
        <v>731707.31707317079</v>
      </c>
      <c r="J163" s="67">
        <f>IF(J109&lt;=$G$150,J37*'Ship &amp; EF Parameters'!$K20*J91,"")</f>
        <v>762711.86440677964</v>
      </c>
      <c r="K163" s="67">
        <f>IF(K109&lt;=$G$150,K37*'Ship &amp; EF Parameters'!$K20*K91,"")</f>
        <v>796460.17699115037</v>
      </c>
      <c r="L163" s="67">
        <f>IF(L109&lt;=$G$150,L37*'Ship &amp; EF Parameters'!$K20*L91,"")</f>
        <v>833333.33333333326</v>
      </c>
      <c r="M163" s="67">
        <f>IF(M109&lt;=$G$150,M37*'Ship &amp; EF Parameters'!$K20*M91,"")</f>
        <v>873786.40776699025</v>
      </c>
      <c r="N163" s="68">
        <f>IF(N109&lt;=$G$150,N37*'Ship &amp; EF Parameters'!$K20*N91,"")</f>
        <v>900000</v>
      </c>
      <c r="O163" s="66" t="str">
        <f>IF(O109&lt;=$G$150,O37*'Ship &amp; EF Parameters'!$K20*O91,"")</f>
        <v/>
      </c>
      <c r="P163" s="67" t="str">
        <f>IF(P109&lt;=$G$150,P37*'Ship &amp; EF Parameters'!$K20*P91,"")</f>
        <v/>
      </c>
      <c r="Q163" s="67" t="str">
        <f>IF(Q109&lt;=$G$150,Q37*'Ship &amp; EF Parameters'!$K20*Q91,"")</f>
        <v/>
      </c>
      <c r="R163" s="67" t="str">
        <f>IF(R109&lt;=$G$150,R37*'Ship &amp; EF Parameters'!$K20*R91,"")</f>
        <v/>
      </c>
      <c r="S163" s="67">
        <f>IF(S109&lt;=$G$150,S37*'Ship &amp; EF Parameters'!$K20*S91,"")</f>
        <v>2906250</v>
      </c>
      <c r="T163" s="67">
        <f>IF(T109&lt;=$G$150,T37*'Ship &amp; EF Parameters'!$K20*T91,"")</f>
        <v>3024390.2439024388</v>
      </c>
      <c r="U163" s="67">
        <f>IF(U109&lt;=$G$150,U37*'Ship &amp; EF Parameters'!$K20*U91,"")</f>
        <v>3349576.2711864403</v>
      </c>
      <c r="V163" s="67">
        <f>IF(V109&lt;=$G$150,V37*'Ship &amp; EF Parameters'!$K20*V91,"")</f>
        <v>3703539.8230088493</v>
      </c>
      <c r="W163" s="67">
        <f>IF(W109&lt;=$G$150,W37*'Ship &amp; EF Parameters'!$K20*W91,"")</f>
        <v>3875000</v>
      </c>
      <c r="X163" s="67">
        <f>IF(X109&lt;=$G$150,X37*'Ship &amp; EF Parameters'!$K20*X91,"")</f>
        <v>4288834.9514563102</v>
      </c>
      <c r="Y163" s="68">
        <f>IF(Y109&lt;=$G$150,Y37*'Ship &amp; EF Parameters'!$K20*Y91,"")</f>
        <v>4650000</v>
      </c>
      <c r="Z163" s="66" t="str">
        <f>IF(Z109&lt;=$G$150,Z37*'Ship &amp; EF Parameters'!$K20*Z91,"")</f>
        <v/>
      </c>
      <c r="AA163" s="67" t="str">
        <f>IF(AA109&lt;=$G$150,AA37*'Ship &amp; EF Parameters'!$K20*AA91,"")</f>
        <v/>
      </c>
      <c r="AB163" s="67" t="str">
        <f>IF(AB109&lt;=$G$150,AB37*'Ship &amp; EF Parameters'!$K20*AB91,"")</f>
        <v/>
      </c>
      <c r="AC163" s="67" t="str">
        <f>IF(AC109&lt;=$G$150,AC37*'Ship &amp; EF Parameters'!$K20*AC91,"")</f>
        <v/>
      </c>
      <c r="AD163" s="67">
        <f>IF(AD109&lt;=$G$150,AD37*'Ship &amp; EF Parameters'!$K20*AD91,"")</f>
        <v>5062500</v>
      </c>
      <c r="AE163" s="67">
        <f>IF(AE109&lt;=$G$150,AE37*'Ship &amp; EF Parameters'!$K20*AE91,"")</f>
        <v>5597560.9756097561</v>
      </c>
      <c r="AF163" s="67">
        <f>IF(AF109&lt;=$G$150,AF37*'Ship &amp; EF Parameters'!$K20*AF91,"")</f>
        <v>6177966.1016949154</v>
      </c>
      <c r="AG163" s="67">
        <f>IF(AG109&lt;=$G$150,AG37*'Ship &amp; EF Parameters'!$K20*AG91,"")</f>
        <v>6809734.5132743362</v>
      </c>
      <c r="AH163" s="67">
        <f>IF(AH109&lt;=$G$150,AH37*'Ship &amp; EF Parameters'!$K20*AH91,"")</f>
        <v>7125000</v>
      </c>
      <c r="AI163" s="67">
        <f>IF(AI109&lt;=$G$150,AI37*'Ship &amp; EF Parameters'!$K20*AI91,"")</f>
        <v>7864077.6699029114</v>
      </c>
      <c r="AJ163" s="68">
        <f>IF(AJ109&lt;=$G$150,AJ37*'Ship &amp; EF Parameters'!$K20*AJ91,"")</f>
        <v>8505000</v>
      </c>
      <c r="AK163" s="66" t="str">
        <f>IF(AK109&lt;=$G$150,AK37*'Ship &amp; EF Parameters'!$K20*AK91,"")</f>
        <v/>
      </c>
      <c r="AL163" s="67" t="str">
        <f>IF(AL109&lt;=$G$150,AL37*'Ship &amp; EF Parameters'!$K20*AL91,"")</f>
        <v/>
      </c>
      <c r="AM163" s="67" t="str">
        <f>IF(AM109&lt;=$G$150,AM37*'Ship &amp; EF Parameters'!$K20*AM91,"")</f>
        <v/>
      </c>
      <c r="AN163" s="67" t="str">
        <f>IF(AN109&lt;=$G$150,AN37*'Ship &amp; EF Parameters'!$K20*AN91,"")</f>
        <v/>
      </c>
      <c r="AO163" s="67">
        <f>IF(AO109&lt;=$G$150,AO37*'Ship &amp; EF Parameters'!$K20*AO91,"")</f>
        <v>7669921.875</v>
      </c>
      <c r="AP163" s="67">
        <f>IF(AP109&lt;=$G$150,AP37*'Ship &amp; EF Parameters'!$K20*AP91,"")</f>
        <v>8451219.5121951215</v>
      </c>
      <c r="AQ163" s="67">
        <f>IF(AQ109&lt;=$G$150,AQ37*'Ship &amp; EF Parameters'!$K20*AQ91,"")</f>
        <v>8809322.0338983033</v>
      </c>
      <c r="AR163" s="67">
        <f>IF(AR109&lt;=$G$150,AR37*'Ship &amp; EF Parameters'!$K20*AR91,"")</f>
        <v>9710176.9911504425</v>
      </c>
      <c r="AS163" s="67">
        <f>IF(AS109&lt;=$G$150,AS37*'Ship &amp; EF Parameters'!$K20*AS91,"")</f>
        <v>10694444.444444442</v>
      </c>
      <c r="AT163" s="67">
        <f>IF(AT109&lt;=$G$150,AT37*'Ship &amp; EF Parameters'!$K20*AT91,"")</f>
        <v>11774271.844660195</v>
      </c>
      <c r="AU163" s="68">
        <f>IF(AU109&lt;=$G$150,AU37*'Ship &amp; EF Parameters'!$K20*AU91,"")</f>
        <v>12127500</v>
      </c>
      <c r="AV163" s="66" t="str">
        <f>IF(AV109&lt;=$G$150,AV37*'Ship &amp; EF Parameters'!$K20*AV91,"")</f>
        <v/>
      </c>
      <c r="AW163" s="67" t="str">
        <f>IF(AW109&lt;=$G$150,AW37*'Ship &amp; EF Parameters'!$K20*AW91,"")</f>
        <v/>
      </c>
      <c r="AX163" s="67" t="str">
        <f>IF(AX109&lt;=$G$150,AX37*'Ship &amp; EF Parameters'!$K20*AX91,"")</f>
        <v/>
      </c>
      <c r="AY163" s="67" t="str">
        <f>IF(AY109&lt;=$G$150,AY37*'Ship &amp; EF Parameters'!$K20*AY91,"")</f>
        <v/>
      </c>
      <c r="AZ163" s="67">
        <f>IF(AZ109&lt;=$G$150,AZ37*'Ship &amp; EF Parameters'!$K20*AZ91,"")</f>
        <v>9960937.5</v>
      </c>
      <c r="BA163" s="67">
        <f>IF(BA109&lt;=$G$150,BA37*'Ship &amp; EF Parameters'!$K20*BA91,"")</f>
        <v>10975609.756097561</v>
      </c>
      <c r="BB163" s="67">
        <f>IF(BB109&lt;=$G$150,BB37*'Ship &amp; EF Parameters'!$K20*BB91,"")</f>
        <v>11440677.966101695</v>
      </c>
      <c r="BC163" s="67">
        <f>IF(BC109&lt;=$G$150,BC37*'Ship &amp; EF Parameters'!$K20*BC91,"")</f>
        <v>12610619.469026549</v>
      </c>
      <c r="BD163" s="67">
        <f>IF(BD109&lt;=$G$150,BD37*'Ship &amp; EF Parameters'!$K20*BD91,"")</f>
        <v>13888888.888888888</v>
      </c>
      <c r="BE163" s="67">
        <f>IF(BE109&lt;=$G$150,BE37*'Ship &amp; EF Parameters'!$K20*BE91,"")</f>
        <v>15291262.135922328</v>
      </c>
      <c r="BF163" s="68">
        <f>IF(BF109&lt;=$G$150,BF37*'Ship &amp; EF Parameters'!$K20*BF91,"")</f>
        <v>16500000</v>
      </c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</row>
    <row r="164" spans="1:77" s="40" customFormat="1">
      <c r="A164" s="58" t="str">
        <f>A$20</f>
        <v>Bulk</v>
      </c>
      <c r="B164" s="59" t="str">
        <f t="shared" si="198"/>
        <v>Handymax</v>
      </c>
      <c r="C164" s="59"/>
      <c r="D164" s="69" t="str">
        <f>IF(D110&lt;=$G$151,D38*'Ship &amp; EF Parameters'!$K21*D92,"")</f>
        <v/>
      </c>
      <c r="E164" s="70" t="str">
        <f>IF(E110&lt;=$G$151,E38*'Ship &amp; EF Parameters'!$K21*E92,"")</f>
        <v/>
      </c>
      <c r="F164" s="70" t="str">
        <f>IF(F110&lt;=$G$151,F38*'Ship &amp; EF Parameters'!$K21*F92,"")</f>
        <v/>
      </c>
      <c r="G164" s="70" t="str">
        <f>IF(G110&lt;=$G$151,G38*'Ship &amp; EF Parameters'!$K21*G92,"")</f>
        <v/>
      </c>
      <c r="H164" s="70" t="str">
        <f>IF(H110&lt;=$G$151,H38*'Ship &amp; EF Parameters'!$K21*H92,"")</f>
        <v/>
      </c>
      <c r="I164" s="70" t="str">
        <f>IF(I110&lt;=$G$151,I38*'Ship &amp; EF Parameters'!$K21*I92,"")</f>
        <v/>
      </c>
      <c r="J164" s="70" t="str">
        <f>IF(J110&lt;=$G$151,J38*'Ship &amp; EF Parameters'!$K21*J92,"")</f>
        <v/>
      </c>
      <c r="K164" s="70" t="str">
        <f>IF(K110&lt;=$G$151,K38*'Ship &amp; EF Parameters'!$K21*K92,"")</f>
        <v/>
      </c>
      <c r="L164" s="70" t="str">
        <f>IF(L110&lt;=$G$151,L38*'Ship &amp; EF Parameters'!$K21*L92,"")</f>
        <v/>
      </c>
      <c r="M164" s="70" t="str">
        <f>IF(M110&lt;=$G$151,M38*'Ship &amp; EF Parameters'!$K21*M92,"")</f>
        <v/>
      </c>
      <c r="N164" s="71" t="str">
        <f>IF(N110&lt;=$G$151,N38*'Ship &amp; EF Parameters'!$K21*N92,"")</f>
        <v/>
      </c>
      <c r="O164" s="69" t="str">
        <f>IF(O110&lt;=$G$151,O38*'Ship &amp; EF Parameters'!$K21*O92,"")</f>
        <v/>
      </c>
      <c r="P164" s="70" t="str">
        <f>IF(P110&lt;=$G$151,P38*'Ship &amp; EF Parameters'!$K21*P92,"")</f>
        <v/>
      </c>
      <c r="Q164" s="70" t="str">
        <f>IF(Q110&lt;=$G$151,Q38*'Ship &amp; EF Parameters'!$K21*Q92,"")</f>
        <v/>
      </c>
      <c r="R164" s="70" t="str">
        <f>IF(R110&lt;=$G$151,R38*'Ship &amp; EF Parameters'!$K21*R92,"")</f>
        <v/>
      </c>
      <c r="S164" s="70" t="str">
        <f>IF(S110&lt;=$G$151,S38*'Ship &amp; EF Parameters'!$K21*S92,"")</f>
        <v/>
      </c>
      <c r="T164" s="70" t="str">
        <f>IF(T110&lt;=$G$151,T38*'Ship &amp; EF Parameters'!$K21*T92,"")</f>
        <v/>
      </c>
      <c r="U164" s="70" t="str">
        <f>IF(U110&lt;=$G$151,U38*'Ship &amp; EF Parameters'!$K21*U92,"")</f>
        <v/>
      </c>
      <c r="V164" s="70" t="str">
        <f>IF(V110&lt;=$G$151,V38*'Ship &amp; EF Parameters'!$K21*V92,"")</f>
        <v/>
      </c>
      <c r="W164" s="70" t="str">
        <f>IF(W110&lt;=$G$151,W38*'Ship &amp; EF Parameters'!$K21*W92,"")</f>
        <v/>
      </c>
      <c r="X164" s="70" t="str">
        <f>IF(X110&lt;=$G$151,X38*'Ship &amp; EF Parameters'!$K21*X92,"")</f>
        <v/>
      </c>
      <c r="Y164" s="71" t="str">
        <f>IF(Y110&lt;=$G$151,Y38*'Ship &amp; EF Parameters'!$K21*Y92,"")</f>
        <v/>
      </c>
      <c r="Z164" s="69" t="str">
        <f>IF(Z110&lt;=$G$151,Z38*'Ship &amp; EF Parameters'!$K21*Z92,"")</f>
        <v/>
      </c>
      <c r="AA164" s="70" t="str">
        <f>IF(AA110&lt;=$G$151,AA38*'Ship &amp; EF Parameters'!$K21*AA92,"")</f>
        <v/>
      </c>
      <c r="AB164" s="70" t="str">
        <f>IF(AB110&lt;=$G$151,AB38*'Ship &amp; EF Parameters'!$K21*AB92,"")</f>
        <v/>
      </c>
      <c r="AC164" s="70" t="str">
        <f>IF(AC110&lt;=$G$151,AC38*'Ship &amp; EF Parameters'!$K21*AC92,"")</f>
        <v/>
      </c>
      <c r="AD164" s="70" t="str">
        <f>IF(AD110&lt;=$G$151,AD38*'Ship &amp; EF Parameters'!$K21*AD92,"")</f>
        <v/>
      </c>
      <c r="AE164" s="70" t="str">
        <f>IF(AE110&lt;=$G$151,AE38*'Ship &amp; EF Parameters'!$K21*AE92,"")</f>
        <v/>
      </c>
      <c r="AF164" s="70" t="str">
        <f>IF(AF110&lt;=$G$151,AF38*'Ship &amp; EF Parameters'!$K21*AF92,"")</f>
        <v/>
      </c>
      <c r="AG164" s="70" t="str">
        <f>IF(AG110&lt;=$G$151,AG38*'Ship &amp; EF Parameters'!$K21*AG92,"")</f>
        <v/>
      </c>
      <c r="AH164" s="70" t="str">
        <f>IF(AH110&lt;=$G$151,AH38*'Ship &amp; EF Parameters'!$K21*AH92,"")</f>
        <v/>
      </c>
      <c r="AI164" s="70" t="str">
        <f>IF(AI110&lt;=$G$151,AI38*'Ship &amp; EF Parameters'!$K21*AI92,"")</f>
        <v/>
      </c>
      <c r="AJ164" s="71" t="str">
        <f>IF(AJ110&lt;=$G$151,AJ38*'Ship &amp; EF Parameters'!$K21*AJ92,"")</f>
        <v/>
      </c>
      <c r="AK164" s="69" t="str">
        <f>IF(AK110&lt;=$G$151,AK38*'Ship &amp; EF Parameters'!$K21*AK92,"")</f>
        <v/>
      </c>
      <c r="AL164" s="70" t="str">
        <f>IF(AL110&lt;=$G$151,AL38*'Ship &amp; EF Parameters'!$K21*AL92,"")</f>
        <v/>
      </c>
      <c r="AM164" s="70" t="str">
        <f>IF(AM110&lt;=$G$151,AM38*'Ship &amp; EF Parameters'!$K21*AM92,"")</f>
        <v/>
      </c>
      <c r="AN164" s="70" t="str">
        <f>IF(AN110&lt;=$G$151,AN38*'Ship &amp; EF Parameters'!$K21*AN92,"")</f>
        <v/>
      </c>
      <c r="AO164" s="70" t="str">
        <f>IF(AO110&lt;=$G$151,AO38*'Ship &amp; EF Parameters'!$K21*AO92,"")</f>
        <v/>
      </c>
      <c r="AP164" s="70" t="str">
        <f>IF(AP110&lt;=$G$151,AP38*'Ship &amp; EF Parameters'!$K21*AP92,"")</f>
        <v/>
      </c>
      <c r="AQ164" s="70" t="str">
        <f>IF(AQ110&lt;=$G$151,AQ38*'Ship &amp; EF Parameters'!$K21*AQ92,"")</f>
        <v/>
      </c>
      <c r="AR164" s="70" t="str">
        <f>IF(AR110&lt;=$G$151,AR38*'Ship &amp; EF Parameters'!$K21*AR92,"")</f>
        <v/>
      </c>
      <c r="AS164" s="70" t="str">
        <f>IF(AS110&lt;=$G$151,AS38*'Ship &amp; EF Parameters'!$K21*AS92,"")</f>
        <v/>
      </c>
      <c r="AT164" s="70" t="str">
        <f>IF(AT110&lt;=$G$151,AT38*'Ship &amp; EF Parameters'!$K21*AT92,"")</f>
        <v/>
      </c>
      <c r="AU164" s="71" t="str">
        <f>IF(AU110&lt;=$G$151,AU38*'Ship &amp; EF Parameters'!$K21*AU92,"")</f>
        <v/>
      </c>
      <c r="AV164" s="69" t="str">
        <f>IF(AV110&lt;=$G$151,AV38*'Ship &amp; EF Parameters'!$K21*AV92,"")</f>
        <v/>
      </c>
      <c r="AW164" s="70" t="str">
        <f>IF(AW110&lt;=$G$151,AW38*'Ship &amp; EF Parameters'!$K21*AW92,"")</f>
        <v/>
      </c>
      <c r="AX164" s="70" t="str">
        <f>IF(AX110&lt;=$G$151,AX38*'Ship &amp; EF Parameters'!$K21*AX92,"")</f>
        <v/>
      </c>
      <c r="AY164" s="70" t="str">
        <f>IF(AY110&lt;=$G$151,AY38*'Ship &amp; EF Parameters'!$K21*AY92,"")</f>
        <v/>
      </c>
      <c r="AZ164" s="70" t="str">
        <f>IF(AZ110&lt;=$G$151,AZ38*'Ship &amp; EF Parameters'!$K21*AZ92,"")</f>
        <v/>
      </c>
      <c r="BA164" s="70" t="str">
        <f>IF(BA110&lt;=$G$151,BA38*'Ship &amp; EF Parameters'!$K21*BA92,"")</f>
        <v/>
      </c>
      <c r="BB164" s="70" t="str">
        <f>IF(BB110&lt;=$G$151,BB38*'Ship &amp; EF Parameters'!$K21*BB92,"")</f>
        <v/>
      </c>
      <c r="BC164" s="70" t="str">
        <f>IF(BC110&lt;=$G$151,BC38*'Ship &amp; EF Parameters'!$K21*BC92,"")</f>
        <v/>
      </c>
      <c r="BD164" s="70" t="str">
        <f>IF(BD110&lt;=$G$151,BD38*'Ship &amp; EF Parameters'!$K21*BD92,"")</f>
        <v/>
      </c>
      <c r="BE164" s="70" t="str">
        <f>IF(BE110&lt;=$G$151,BE38*'Ship &amp; EF Parameters'!$K21*BE92,"")</f>
        <v/>
      </c>
      <c r="BF164" s="71" t="str">
        <f>IF(BF110&lt;=$G$151,BF38*'Ship &amp; EF Parameters'!$K21*BF92,"")</f>
        <v/>
      </c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</row>
    <row r="165" spans="1:77" s="40" customFormat="1">
      <c r="A165" s="49"/>
      <c r="B165" s="50" t="str">
        <f t="shared" si="198"/>
        <v>Panamax</v>
      </c>
      <c r="C165" s="50"/>
      <c r="D165" s="63" t="str">
        <f>IF(D111&lt;=$G$151,D39*'Ship &amp; EF Parameters'!$K22*D93,"")</f>
        <v/>
      </c>
      <c r="E165" s="64" t="str">
        <f>IF(E111&lt;=$G$151,E39*'Ship &amp; EF Parameters'!$K22*E93,"")</f>
        <v/>
      </c>
      <c r="F165" s="64" t="str">
        <f>IF(F111&lt;=$G$151,F39*'Ship &amp; EF Parameters'!$K22*F93,"")</f>
        <v/>
      </c>
      <c r="G165" s="64" t="str">
        <f>IF(G111&lt;=$G$151,G39*'Ship &amp; EF Parameters'!$K22*G93,"")</f>
        <v/>
      </c>
      <c r="H165" s="64" t="str">
        <f>IF(H111&lt;=$G$151,H39*'Ship &amp; EF Parameters'!$K22*H93,"")</f>
        <v/>
      </c>
      <c r="I165" s="64" t="str">
        <f>IF(I111&lt;=$G$151,I39*'Ship &amp; EF Parameters'!$K22*I93,"")</f>
        <v/>
      </c>
      <c r="J165" s="64" t="str">
        <f>IF(J111&lt;=$G$151,J39*'Ship &amp; EF Parameters'!$K22*J93,"")</f>
        <v/>
      </c>
      <c r="K165" s="64" t="str">
        <f>IF(K111&lt;=$G$151,K39*'Ship &amp; EF Parameters'!$K22*K93,"")</f>
        <v/>
      </c>
      <c r="L165" s="64" t="str">
        <f>IF(L111&lt;=$G$151,L39*'Ship &amp; EF Parameters'!$K22*L93,"")</f>
        <v/>
      </c>
      <c r="M165" s="64" t="str">
        <f>IF(M111&lt;=$G$151,M39*'Ship &amp; EF Parameters'!$K22*M93,"")</f>
        <v/>
      </c>
      <c r="N165" s="65" t="str">
        <f>IF(N111&lt;=$G$151,N39*'Ship &amp; EF Parameters'!$K22*N93,"")</f>
        <v/>
      </c>
      <c r="O165" s="63" t="str">
        <f>IF(O111&lt;=$G$151,O39*'Ship &amp; EF Parameters'!$K22*O93,"")</f>
        <v/>
      </c>
      <c r="P165" s="64" t="str">
        <f>IF(P111&lt;=$G$151,P39*'Ship &amp; EF Parameters'!$K22*P93,"")</f>
        <v/>
      </c>
      <c r="Q165" s="64" t="str">
        <f>IF(Q111&lt;=$G$151,Q39*'Ship &amp; EF Parameters'!$K22*Q93,"")</f>
        <v/>
      </c>
      <c r="R165" s="64" t="str">
        <f>IF(R111&lt;=$G$151,R39*'Ship &amp; EF Parameters'!$K22*R93,"")</f>
        <v/>
      </c>
      <c r="S165" s="64" t="str">
        <f>IF(S111&lt;=$G$151,S39*'Ship &amp; EF Parameters'!$K22*S93,"")</f>
        <v/>
      </c>
      <c r="T165" s="64" t="str">
        <f>IF(T111&lt;=$G$151,T39*'Ship &amp; EF Parameters'!$K22*T93,"")</f>
        <v/>
      </c>
      <c r="U165" s="64" t="str">
        <f>IF(U111&lt;=$G$151,U39*'Ship &amp; EF Parameters'!$K22*U93,"")</f>
        <v/>
      </c>
      <c r="V165" s="64" t="str">
        <f>IF(V111&lt;=$G$151,V39*'Ship &amp; EF Parameters'!$K22*V93,"")</f>
        <v/>
      </c>
      <c r="W165" s="64" t="str">
        <f>IF(W111&lt;=$G$151,W39*'Ship &amp; EF Parameters'!$K22*W93,"")</f>
        <v/>
      </c>
      <c r="X165" s="64" t="str">
        <f>IF(X111&lt;=$G$151,X39*'Ship &amp; EF Parameters'!$K22*X93,"")</f>
        <v/>
      </c>
      <c r="Y165" s="65" t="str">
        <f>IF(Y111&lt;=$G$151,Y39*'Ship &amp; EF Parameters'!$K22*Y93,"")</f>
        <v/>
      </c>
      <c r="Z165" s="63" t="str">
        <f>IF(Z111&lt;=$G$151,Z39*'Ship &amp; EF Parameters'!$K22*Z93,"")</f>
        <v/>
      </c>
      <c r="AA165" s="64" t="str">
        <f>IF(AA111&lt;=$G$151,AA39*'Ship &amp; EF Parameters'!$K22*AA93,"")</f>
        <v/>
      </c>
      <c r="AB165" s="64" t="str">
        <f>IF(AB111&lt;=$G$151,AB39*'Ship &amp; EF Parameters'!$K22*AB93,"")</f>
        <v/>
      </c>
      <c r="AC165" s="64" t="str">
        <f>IF(AC111&lt;=$G$151,AC39*'Ship &amp; EF Parameters'!$K22*AC93,"")</f>
        <v/>
      </c>
      <c r="AD165" s="64" t="str">
        <f>IF(AD111&lt;=$G$151,AD39*'Ship &amp; EF Parameters'!$K22*AD93,"")</f>
        <v/>
      </c>
      <c r="AE165" s="64" t="str">
        <f>IF(AE111&lt;=$G$151,AE39*'Ship &amp; EF Parameters'!$K22*AE93,"")</f>
        <v/>
      </c>
      <c r="AF165" s="64" t="str">
        <f>IF(AF111&lt;=$G$151,AF39*'Ship &amp; EF Parameters'!$K22*AF93,"")</f>
        <v/>
      </c>
      <c r="AG165" s="64" t="str">
        <f>IF(AG111&lt;=$G$151,AG39*'Ship &amp; EF Parameters'!$K22*AG93,"")</f>
        <v/>
      </c>
      <c r="AH165" s="64" t="str">
        <f>IF(AH111&lt;=$G$151,AH39*'Ship &amp; EF Parameters'!$K22*AH93,"")</f>
        <v/>
      </c>
      <c r="AI165" s="64" t="str">
        <f>IF(AI111&lt;=$G$151,AI39*'Ship &amp; EF Parameters'!$K22*AI93,"")</f>
        <v/>
      </c>
      <c r="AJ165" s="65" t="str">
        <f>IF(AJ111&lt;=$G$151,AJ39*'Ship &amp; EF Parameters'!$K22*AJ93,"")</f>
        <v/>
      </c>
      <c r="AK165" s="63" t="str">
        <f>IF(AK111&lt;=$G$151,AK39*'Ship &amp; EF Parameters'!$K22*AK93,"")</f>
        <v/>
      </c>
      <c r="AL165" s="64" t="str">
        <f>IF(AL111&lt;=$G$151,AL39*'Ship &amp; EF Parameters'!$K22*AL93,"")</f>
        <v/>
      </c>
      <c r="AM165" s="64" t="str">
        <f>IF(AM111&lt;=$G$151,AM39*'Ship &amp; EF Parameters'!$K22*AM93,"")</f>
        <v/>
      </c>
      <c r="AN165" s="64" t="str">
        <f>IF(AN111&lt;=$G$151,AN39*'Ship &amp; EF Parameters'!$K22*AN93,"")</f>
        <v/>
      </c>
      <c r="AO165" s="64" t="str">
        <f>IF(AO111&lt;=$G$151,AO39*'Ship &amp; EF Parameters'!$K22*AO93,"")</f>
        <v/>
      </c>
      <c r="AP165" s="64" t="str">
        <f>IF(AP111&lt;=$G$151,AP39*'Ship &amp; EF Parameters'!$K22*AP93,"")</f>
        <v/>
      </c>
      <c r="AQ165" s="64" t="str">
        <f>IF(AQ111&lt;=$G$151,AQ39*'Ship &amp; EF Parameters'!$K22*AQ93,"")</f>
        <v/>
      </c>
      <c r="AR165" s="64" t="str">
        <f>IF(AR111&lt;=$G$151,AR39*'Ship &amp; EF Parameters'!$K22*AR93,"")</f>
        <v/>
      </c>
      <c r="AS165" s="64" t="str">
        <f>IF(AS111&lt;=$G$151,AS39*'Ship &amp; EF Parameters'!$K22*AS93,"")</f>
        <v/>
      </c>
      <c r="AT165" s="64" t="str">
        <f>IF(AT111&lt;=$G$151,AT39*'Ship &amp; EF Parameters'!$K22*AT93,"")</f>
        <v/>
      </c>
      <c r="AU165" s="65" t="str">
        <f>IF(AU111&lt;=$G$151,AU39*'Ship &amp; EF Parameters'!$K22*AU93,"")</f>
        <v/>
      </c>
      <c r="AV165" s="63" t="str">
        <f>IF(AV111&lt;=$G$151,AV39*'Ship &amp; EF Parameters'!$K22*AV93,"")</f>
        <v/>
      </c>
      <c r="AW165" s="64" t="str">
        <f>IF(AW111&lt;=$G$151,AW39*'Ship &amp; EF Parameters'!$K22*AW93,"")</f>
        <v/>
      </c>
      <c r="AX165" s="64" t="str">
        <f>IF(AX111&lt;=$G$151,AX39*'Ship &amp; EF Parameters'!$K22*AX93,"")</f>
        <v/>
      </c>
      <c r="AY165" s="64" t="str">
        <f>IF(AY111&lt;=$G$151,AY39*'Ship &amp; EF Parameters'!$K22*AY93,"")</f>
        <v/>
      </c>
      <c r="AZ165" s="64" t="str">
        <f>IF(AZ111&lt;=$G$151,AZ39*'Ship &amp; EF Parameters'!$K22*AZ93,"")</f>
        <v/>
      </c>
      <c r="BA165" s="64" t="str">
        <f>IF(BA111&lt;=$G$151,BA39*'Ship &amp; EF Parameters'!$K22*BA93,"")</f>
        <v/>
      </c>
      <c r="BB165" s="64" t="str">
        <f>IF(BB111&lt;=$G$151,BB39*'Ship &amp; EF Parameters'!$K22*BB93,"")</f>
        <v/>
      </c>
      <c r="BC165" s="64" t="str">
        <f>IF(BC111&lt;=$G$151,BC39*'Ship &amp; EF Parameters'!$K22*BC93,"")</f>
        <v/>
      </c>
      <c r="BD165" s="64" t="str">
        <f>IF(BD111&lt;=$G$151,BD39*'Ship &amp; EF Parameters'!$K22*BD93,"")</f>
        <v/>
      </c>
      <c r="BE165" s="64" t="str">
        <f>IF(BE111&lt;=$G$151,BE39*'Ship &amp; EF Parameters'!$K22*BE93,"")</f>
        <v/>
      </c>
      <c r="BF165" s="65" t="str">
        <f>IF(BF111&lt;=$G$151,BF39*'Ship &amp; EF Parameters'!$K22*BF93,"")</f>
        <v/>
      </c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</row>
    <row r="166" spans="1:77" s="40" customFormat="1">
      <c r="A166" s="49"/>
      <c r="B166" s="54" t="str">
        <f t="shared" si="198"/>
        <v>Capesize</v>
      </c>
      <c r="C166" s="54"/>
      <c r="D166" s="66" t="str">
        <f>IF(D112&lt;=$G$151,D40*'Ship &amp; EF Parameters'!$K23*D94,"")</f>
        <v/>
      </c>
      <c r="E166" s="67" t="str">
        <f>IF(E112&lt;=$G$151,E40*'Ship &amp; EF Parameters'!$K23*E94,"")</f>
        <v/>
      </c>
      <c r="F166" s="67" t="str">
        <f>IF(F112&lt;=$G$151,F40*'Ship &amp; EF Parameters'!$K23*F94,"")</f>
        <v/>
      </c>
      <c r="G166" s="67" t="str">
        <f>IF(G112&lt;=$G$151,G40*'Ship &amp; EF Parameters'!$K23*G94,"")</f>
        <v/>
      </c>
      <c r="H166" s="67" t="str">
        <f>IF(H112&lt;=$G$151,H40*'Ship &amp; EF Parameters'!$K23*H94,"")</f>
        <v/>
      </c>
      <c r="I166" s="67" t="str">
        <f>IF(I112&lt;=$G$151,I40*'Ship &amp; EF Parameters'!$K23*I94,"")</f>
        <v/>
      </c>
      <c r="J166" s="67" t="str">
        <f>IF(J112&lt;=$G$151,J40*'Ship &amp; EF Parameters'!$K23*J94,"")</f>
        <v/>
      </c>
      <c r="K166" s="67" t="str">
        <f>IF(K112&lt;=$G$151,K40*'Ship &amp; EF Parameters'!$K23*K94,"")</f>
        <v/>
      </c>
      <c r="L166" s="67" t="str">
        <f>IF(L112&lt;=$G$151,L40*'Ship &amp; EF Parameters'!$K23*L94,"")</f>
        <v/>
      </c>
      <c r="M166" s="67" t="str">
        <f>IF(M112&lt;=$G$151,M40*'Ship &amp; EF Parameters'!$K23*M94,"")</f>
        <v/>
      </c>
      <c r="N166" s="68" t="str">
        <f>IF(N112&lt;=$G$151,N40*'Ship &amp; EF Parameters'!$K23*N94,"")</f>
        <v/>
      </c>
      <c r="O166" s="66" t="str">
        <f>IF(O112&lt;=$G$151,O40*'Ship &amp; EF Parameters'!$K23*O94,"")</f>
        <v/>
      </c>
      <c r="P166" s="67" t="str">
        <f>IF(P112&lt;=$G$151,P40*'Ship &amp; EF Parameters'!$K23*P94,"")</f>
        <v/>
      </c>
      <c r="Q166" s="67" t="str">
        <f>IF(Q112&lt;=$G$151,Q40*'Ship &amp; EF Parameters'!$K23*Q94,"")</f>
        <v/>
      </c>
      <c r="R166" s="67" t="str">
        <f>IF(R112&lt;=$G$151,R40*'Ship &amp; EF Parameters'!$K23*R94,"")</f>
        <v/>
      </c>
      <c r="S166" s="67" t="str">
        <f>IF(S112&lt;=$G$151,S40*'Ship &amp; EF Parameters'!$K23*S94,"")</f>
        <v/>
      </c>
      <c r="T166" s="67" t="str">
        <f>IF(T112&lt;=$G$151,T40*'Ship &amp; EF Parameters'!$K23*T94,"")</f>
        <v/>
      </c>
      <c r="U166" s="67" t="str">
        <f>IF(U112&lt;=$G$151,U40*'Ship &amp; EF Parameters'!$K23*U94,"")</f>
        <v/>
      </c>
      <c r="V166" s="67" t="str">
        <f>IF(V112&lt;=$G$151,V40*'Ship &amp; EF Parameters'!$K23*V94,"")</f>
        <v/>
      </c>
      <c r="W166" s="67" t="str">
        <f>IF(W112&lt;=$G$151,W40*'Ship &amp; EF Parameters'!$K23*W94,"")</f>
        <v/>
      </c>
      <c r="X166" s="67" t="str">
        <f>IF(X112&lt;=$G$151,X40*'Ship &amp; EF Parameters'!$K23*X94,"")</f>
        <v/>
      </c>
      <c r="Y166" s="68" t="str">
        <f>IF(Y112&lt;=$G$151,Y40*'Ship &amp; EF Parameters'!$K23*Y94,"")</f>
        <v/>
      </c>
      <c r="Z166" s="66" t="str">
        <f>IF(Z112&lt;=$G$151,Z40*'Ship &amp; EF Parameters'!$K23*Z94,"")</f>
        <v/>
      </c>
      <c r="AA166" s="67" t="str">
        <f>IF(AA112&lt;=$G$151,AA40*'Ship &amp; EF Parameters'!$K23*AA94,"")</f>
        <v/>
      </c>
      <c r="AB166" s="67" t="str">
        <f>IF(AB112&lt;=$G$151,AB40*'Ship &amp; EF Parameters'!$K23*AB94,"")</f>
        <v/>
      </c>
      <c r="AC166" s="67" t="str">
        <f>IF(AC112&lt;=$G$151,AC40*'Ship &amp; EF Parameters'!$K23*AC94,"")</f>
        <v/>
      </c>
      <c r="AD166" s="67" t="str">
        <f>IF(AD112&lt;=$G$151,AD40*'Ship &amp; EF Parameters'!$K23*AD94,"")</f>
        <v/>
      </c>
      <c r="AE166" s="67" t="str">
        <f>IF(AE112&lt;=$G$151,AE40*'Ship &amp; EF Parameters'!$K23*AE94,"")</f>
        <v/>
      </c>
      <c r="AF166" s="67" t="str">
        <f>IF(AF112&lt;=$G$151,AF40*'Ship &amp; EF Parameters'!$K23*AF94,"")</f>
        <v/>
      </c>
      <c r="AG166" s="67" t="str">
        <f>IF(AG112&lt;=$G$151,AG40*'Ship &amp; EF Parameters'!$K23*AG94,"")</f>
        <v/>
      </c>
      <c r="AH166" s="67" t="str">
        <f>IF(AH112&lt;=$G$151,AH40*'Ship &amp; EF Parameters'!$K23*AH94,"")</f>
        <v/>
      </c>
      <c r="AI166" s="67" t="str">
        <f>IF(AI112&lt;=$G$151,AI40*'Ship &amp; EF Parameters'!$K23*AI94,"")</f>
        <v/>
      </c>
      <c r="AJ166" s="68" t="str">
        <f>IF(AJ112&lt;=$G$151,AJ40*'Ship &amp; EF Parameters'!$K23*AJ94,"")</f>
        <v/>
      </c>
      <c r="AK166" s="66" t="str">
        <f>IF(AK112&lt;=$G$151,AK40*'Ship &amp; EF Parameters'!$K23*AK94,"")</f>
        <v/>
      </c>
      <c r="AL166" s="67" t="str">
        <f>IF(AL112&lt;=$G$151,AL40*'Ship &amp; EF Parameters'!$K23*AL94,"")</f>
        <v/>
      </c>
      <c r="AM166" s="67" t="str">
        <f>IF(AM112&lt;=$G$151,AM40*'Ship &amp; EF Parameters'!$K23*AM94,"")</f>
        <v/>
      </c>
      <c r="AN166" s="67" t="str">
        <f>IF(AN112&lt;=$G$151,AN40*'Ship &amp; EF Parameters'!$K23*AN94,"")</f>
        <v/>
      </c>
      <c r="AO166" s="67" t="str">
        <f>IF(AO112&lt;=$G$151,AO40*'Ship &amp; EF Parameters'!$K23*AO94,"")</f>
        <v/>
      </c>
      <c r="AP166" s="67" t="str">
        <f>IF(AP112&lt;=$G$151,AP40*'Ship &amp; EF Parameters'!$K23*AP94,"")</f>
        <v/>
      </c>
      <c r="AQ166" s="67" t="str">
        <f>IF(AQ112&lt;=$G$151,AQ40*'Ship &amp; EF Parameters'!$K23*AQ94,"")</f>
        <v/>
      </c>
      <c r="AR166" s="67" t="str">
        <f>IF(AR112&lt;=$G$151,AR40*'Ship &amp; EF Parameters'!$K23*AR94,"")</f>
        <v/>
      </c>
      <c r="AS166" s="67" t="str">
        <f>IF(AS112&lt;=$G$151,AS40*'Ship &amp; EF Parameters'!$K23*AS94,"")</f>
        <v/>
      </c>
      <c r="AT166" s="67" t="str">
        <f>IF(AT112&lt;=$G$151,AT40*'Ship &amp; EF Parameters'!$K23*AT94,"")</f>
        <v/>
      </c>
      <c r="AU166" s="68" t="str">
        <f>IF(AU112&lt;=$G$151,AU40*'Ship &amp; EF Parameters'!$K23*AU94,"")</f>
        <v/>
      </c>
      <c r="AV166" s="66" t="str">
        <f>IF(AV112&lt;=$G$151,AV40*'Ship &amp; EF Parameters'!$K23*AV94,"")</f>
        <v/>
      </c>
      <c r="AW166" s="67" t="str">
        <f>IF(AW112&lt;=$G$151,AW40*'Ship &amp; EF Parameters'!$K23*AW94,"")</f>
        <v/>
      </c>
      <c r="AX166" s="67" t="str">
        <f>IF(AX112&lt;=$G$151,AX40*'Ship &amp; EF Parameters'!$K23*AX94,"")</f>
        <v/>
      </c>
      <c r="AY166" s="67" t="str">
        <f>IF(AY112&lt;=$G$151,AY40*'Ship &amp; EF Parameters'!$K23*AY94,"")</f>
        <v/>
      </c>
      <c r="AZ166" s="67" t="str">
        <f>IF(AZ112&lt;=$G$151,AZ40*'Ship &amp; EF Parameters'!$K23*AZ94,"")</f>
        <v/>
      </c>
      <c r="BA166" s="67" t="str">
        <f>IF(BA112&lt;=$G$151,BA40*'Ship &amp; EF Parameters'!$K23*BA94,"")</f>
        <v/>
      </c>
      <c r="BB166" s="67" t="str">
        <f>IF(BB112&lt;=$G$151,BB40*'Ship &amp; EF Parameters'!$K23*BB94,"")</f>
        <v/>
      </c>
      <c r="BC166" s="67" t="str">
        <f>IF(BC112&lt;=$G$151,BC40*'Ship &amp; EF Parameters'!$K23*BC94,"")</f>
        <v/>
      </c>
      <c r="BD166" s="67" t="str">
        <f>IF(BD112&lt;=$G$151,BD40*'Ship &amp; EF Parameters'!$K23*BD94,"")</f>
        <v/>
      </c>
      <c r="BE166" s="67" t="str">
        <f>IF(BE112&lt;=$G$151,BE40*'Ship &amp; EF Parameters'!$K23*BE94,"")</f>
        <v/>
      </c>
      <c r="BF166" s="68" t="str">
        <f>IF(BF112&lt;=$G$151,BF40*'Ship &amp; EF Parameters'!$K23*BF94,"")</f>
        <v/>
      </c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</row>
    <row r="167" spans="1:77" s="90" customFormat="1"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</row>
    <row r="168" spans="1:77" s="90" customFormat="1"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</row>
    <row r="169" spans="1:77" s="90" customFormat="1"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</row>
    <row r="170" spans="1:77" s="90" customFormat="1" hidden="1"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</row>
    <row r="171" spans="1:77" s="90" customFormat="1" hidden="1">
      <c r="D171" s="91" t="s">
        <v>42</v>
      </c>
      <c r="E171" s="91" t="s">
        <v>58</v>
      </c>
      <c r="F171" s="91" t="s">
        <v>59</v>
      </c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</row>
    <row r="172" spans="1:77" s="90" customFormat="1" hidden="1">
      <c r="D172" s="99">
        <f>'EF Curves'!B7</f>
        <v>2</v>
      </c>
      <c r="E172" s="99">
        <v>2</v>
      </c>
      <c r="F172" s="100">
        <v>2</v>
      </c>
      <c r="G172" s="101" t="s">
        <v>129</v>
      </c>
      <c r="H172" s="91"/>
      <c r="I172" s="102" t="s">
        <v>78</v>
      </c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</row>
    <row r="173" spans="1:77" s="90" customFormat="1" hidden="1">
      <c r="D173" s="99">
        <v>8</v>
      </c>
      <c r="E173" s="99">
        <v>8</v>
      </c>
      <c r="F173" s="100">
        <v>8</v>
      </c>
      <c r="G173" s="101"/>
      <c r="H173" s="91"/>
      <c r="I173" s="102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</row>
    <row r="174" spans="1:77" s="40" customFormat="1" hidden="1">
      <c r="D174" s="40">
        <f>'EF Curves'!C7</f>
        <v>3</v>
      </c>
      <c r="E174" s="40">
        <f>'EF Curves'!D7</f>
        <v>4</v>
      </c>
      <c r="F174" s="40">
        <f>'EF Curves'!E7</f>
        <v>5</v>
      </c>
      <c r="G174" s="72" t="s">
        <v>56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</row>
    <row r="175" spans="1:77" s="40" customFormat="1" hidden="1">
      <c r="D175" s="40">
        <f>'EF Curves'!G7</f>
        <v>7</v>
      </c>
      <c r="E175" s="40">
        <f>'EF Curves'!H7</f>
        <v>8</v>
      </c>
      <c r="F175" s="40">
        <f>'EF Curves'!I7</f>
        <v>9</v>
      </c>
      <c r="G175" s="72" t="s">
        <v>57</v>
      </c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</row>
    <row r="176" spans="1:77" s="40" customFormat="1" hidden="1">
      <c r="D176" s="82">
        <v>8</v>
      </c>
      <c r="E176" s="82">
        <v>8</v>
      </c>
      <c r="F176" s="82">
        <v>8</v>
      </c>
      <c r="G176" s="72" t="s">
        <v>65</v>
      </c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</row>
    <row r="177" spans="1:77" s="40" customFormat="1">
      <c r="D177" s="41"/>
      <c r="E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</row>
    <row r="178" spans="1:77" s="40" customFormat="1" ht="18.75">
      <c r="A178" s="42" t="s">
        <v>148</v>
      </c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  <c r="AJ178" s="276"/>
      <c r="AK178" s="276"/>
      <c r="AL178" s="276"/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  <c r="AX178" s="276"/>
      <c r="AY178" s="276"/>
      <c r="AZ178" s="276"/>
      <c r="BA178" s="276"/>
      <c r="BB178" s="276"/>
      <c r="BC178" s="276"/>
      <c r="BD178" s="276"/>
      <c r="BE178" s="276"/>
      <c r="BF178" s="276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</row>
    <row r="179" spans="1:77" s="40" customFormat="1" ht="18.75">
      <c r="A179" s="44"/>
      <c r="B179" s="45"/>
      <c r="C179" s="45"/>
      <c r="D179" s="277" t="s">
        <v>69</v>
      </c>
      <c r="E179" s="278"/>
      <c r="F179" s="278"/>
      <c r="G179" s="278"/>
      <c r="H179" s="278"/>
      <c r="I179" s="278"/>
      <c r="J179" s="278"/>
      <c r="K179" s="278"/>
      <c r="L179" s="278"/>
      <c r="M179" s="278"/>
      <c r="N179" s="279"/>
      <c r="O179" s="277" t="s">
        <v>69</v>
      </c>
      <c r="P179" s="278"/>
      <c r="Q179" s="278"/>
      <c r="R179" s="278"/>
      <c r="S179" s="278"/>
      <c r="T179" s="278"/>
      <c r="U179" s="278"/>
      <c r="V179" s="278"/>
      <c r="W179" s="278"/>
      <c r="X179" s="278"/>
      <c r="Y179" s="279"/>
      <c r="Z179" s="277" t="s">
        <v>69</v>
      </c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9"/>
      <c r="AK179" s="277" t="s">
        <v>69</v>
      </c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9"/>
      <c r="AV179" s="277" t="s">
        <v>69</v>
      </c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9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</row>
    <row r="180" spans="1:77" s="40" customFormat="1">
      <c r="A180" s="44" t="s">
        <v>0</v>
      </c>
      <c r="B180" s="45" t="s">
        <v>3</v>
      </c>
      <c r="C180" s="45"/>
      <c r="D180" s="277" t="s">
        <v>16</v>
      </c>
      <c r="E180" s="278"/>
      <c r="F180" s="278"/>
      <c r="G180" s="278"/>
      <c r="H180" s="278"/>
      <c r="I180" s="278"/>
      <c r="J180" s="278"/>
      <c r="K180" s="278"/>
      <c r="L180" s="278"/>
      <c r="M180" s="278"/>
      <c r="N180" s="279"/>
      <c r="O180" s="277" t="s">
        <v>8</v>
      </c>
      <c r="P180" s="278"/>
      <c r="Q180" s="278"/>
      <c r="R180" s="278"/>
      <c r="S180" s="278"/>
      <c r="T180" s="278"/>
      <c r="U180" s="278"/>
      <c r="V180" s="278"/>
      <c r="W180" s="278"/>
      <c r="X180" s="278"/>
      <c r="Y180" s="279"/>
      <c r="Z180" s="277" t="s">
        <v>9</v>
      </c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9"/>
      <c r="AK180" s="277" t="s">
        <v>10</v>
      </c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9"/>
      <c r="AV180" s="277" t="s">
        <v>11</v>
      </c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9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</row>
    <row r="181" spans="1:77" s="40" customFormat="1">
      <c r="A181" s="44"/>
      <c r="B181" s="45"/>
      <c r="C181" s="45"/>
      <c r="D181" s="46" t="s">
        <v>18</v>
      </c>
      <c r="E181" s="47" t="s">
        <v>32</v>
      </c>
      <c r="F181" s="47" t="s">
        <v>33</v>
      </c>
      <c r="G181" s="47" t="s">
        <v>34</v>
      </c>
      <c r="H181" s="47" t="s">
        <v>19</v>
      </c>
      <c r="I181" s="47" t="s">
        <v>35</v>
      </c>
      <c r="J181" s="47" t="s">
        <v>20</v>
      </c>
      <c r="K181" s="47" t="s">
        <v>36</v>
      </c>
      <c r="L181" s="47" t="s">
        <v>21</v>
      </c>
      <c r="M181" s="47" t="s">
        <v>38</v>
      </c>
      <c r="N181" s="47" t="s">
        <v>39</v>
      </c>
      <c r="O181" s="46" t="s">
        <v>18</v>
      </c>
      <c r="P181" s="47" t="s">
        <v>32</v>
      </c>
      <c r="Q181" s="47" t="s">
        <v>33</v>
      </c>
      <c r="R181" s="47" t="s">
        <v>34</v>
      </c>
      <c r="S181" s="47" t="s">
        <v>19</v>
      </c>
      <c r="T181" s="47" t="s">
        <v>35</v>
      </c>
      <c r="U181" s="47" t="s">
        <v>20</v>
      </c>
      <c r="V181" s="47" t="s">
        <v>36</v>
      </c>
      <c r="W181" s="47" t="s">
        <v>21</v>
      </c>
      <c r="X181" s="47" t="s">
        <v>38</v>
      </c>
      <c r="Y181" s="47" t="s">
        <v>39</v>
      </c>
      <c r="Z181" s="46" t="s">
        <v>18</v>
      </c>
      <c r="AA181" s="47" t="s">
        <v>32</v>
      </c>
      <c r="AB181" s="47" t="s">
        <v>33</v>
      </c>
      <c r="AC181" s="47" t="s">
        <v>34</v>
      </c>
      <c r="AD181" s="47" t="s">
        <v>19</v>
      </c>
      <c r="AE181" s="47" t="s">
        <v>35</v>
      </c>
      <c r="AF181" s="47" t="s">
        <v>20</v>
      </c>
      <c r="AG181" s="47" t="s">
        <v>36</v>
      </c>
      <c r="AH181" s="47" t="s">
        <v>21</v>
      </c>
      <c r="AI181" s="47" t="s">
        <v>38</v>
      </c>
      <c r="AJ181" s="47" t="s">
        <v>39</v>
      </c>
      <c r="AK181" s="46" t="s">
        <v>18</v>
      </c>
      <c r="AL181" s="47" t="s">
        <v>32</v>
      </c>
      <c r="AM181" s="47" t="s">
        <v>33</v>
      </c>
      <c r="AN181" s="47" t="s">
        <v>34</v>
      </c>
      <c r="AO181" s="47" t="s">
        <v>19</v>
      </c>
      <c r="AP181" s="47" t="s">
        <v>35</v>
      </c>
      <c r="AQ181" s="47" t="s">
        <v>20</v>
      </c>
      <c r="AR181" s="47" t="s">
        <v>36</v>
      </c>
      <c r="AS181" s="47" t="s">
        <v>21</v>
      </c>
      <c r="AT181" s="47" t="s">
        <v>38</v>
      </c>
      <c r="AU181" s="47" t="s">
        <v>39</v>
      </c>
      <c r="AV181" s="46" t="s">
        <v>18</v>
      </c>
      <c r="AW181" s="47" t="s">
        <v>32</v>
      </c>
      <c r="AX181" s="47" t="s">
        <v>33</v>
      </c>
      <c r="AY181" s="47" t="s">
        <v>34</v>
      </c>
      <c r="AZ181" s="47" t="s">
        <v>19</v>
      </c>
      <c r="BA181" s="47" t="s">
        <v>35</v>
      </c>
      <c r="BB181" s="47" t="s">
        <v>20</v>
      </c>
      <c r="BC181" s="47" t="s">
        <v>36</v>
      </c>
      <c r="BD181" s="47" t="s">
        <v>21</v>
      </c>
      <c r="BE181" s="47" t="s">
        <v>38</v>
      </c>
      <c r="BF181" s="47" t="s">
        <v>39</v>
      </c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</row>
    <row r="182" spans="1:77" s="40" customFormat="1">
      <c r="A182" s="44"/>
      <c r="B182" s="45"/>
      <c r="C182" s="45"/>
      <c r="D182" s="46" t="s">
        <v>26</v>
      </c>
      <c r="E182" s="47" t="s">
        <v>26</v>
      </c>
      <c r="F182" s="47" t="s">
        <v>26</v>
      </c>
      <c r="G182" s="47" t="s">
        <v>26</v>
      </c>
      <c r="H182" s="47" t="s">
        <v>26</v>
      </c>
      <c r="I182" s="47" t="s">
        <v>26</v>
      </c>
      <c r="J182" s="47" t="s">
        <v>26</v>
      </c>
      <c r="K182" s="47" t="s">
        <v>26</v>
      </c>
      <c r="L182" s="47" t="s">
        <v>26</v>
      </c>
      <c r="M182" s="47" t="s">
        <v>26</v>
      </c>
      <c r="N182" s="48" t="s">
        <v>26</v>
      </c>
      <c r="O182" s="46" t="s">
        <v>26</v>
      </c>
      <c r="P182" s="47" t="s">
        <v>26</v>
      </c>
      <c r="Q182" s="47" t="s">
        <v>26</v>
      </c>
      <c r="R182" s="47" t="s">
        <v>26</v>
      </c>
      <c r="S182" s="47" t="s">
        <v>26</v>
      </c>
      <c r="T182" s="47" t="s">
        <v>26</v>
      </c>
      <c r="U182" s="47" t="s">
        <v>26</v>
      </c>
      <c r="V182" s="47" t="s">
        <v>26</v>
      </c>
      <c r="W182" s="47" t="s">
        <v>26</v>
      </c>
      <c r="X182" s="47" t="s">
        <v>26</v>
      </c>
      <c r="Y182" s="48" t="s">
        <v>26</v>
      </c>
      <c r="Z182" s="46" t="s">
        <v>26</v>
      </c>
      <c r="AA182" s="47" t="s">
        <v>26</v>
      </c>
      <c r="AB182" s="47" t="s">
        <v>26</v>
      </c>
      <c r="AC182" s="47" t="s">
        <v>26</v>
      </c>
      <c r="AD182" s="47" t="s">
        <v>26</v>
      </c>
      <c r="AE182" s="47" t="s">
        <v>26</v>
      </c>
      <c r="AF182" s="47" t="s">
        <v>26</v>
      </c>
      <c r="AG182" s="47" t="s">
        <v>26</v>
      </c>
      <c r="AH182" s="47" t="s">
        <v>26</v>
      </c>
      <c r="AI182" s="47" t="s">
        <v>26</v>
      </c>
      <c r="AJ182" s="48" t="s">
        <v>26</v>
      </c>
      <c r="AK182" s="46" t="s">
        <v>26</v>
      </c>
      <c r="AL182" s="47" t="s">
        <v>26</v>
      </c>
      <c r="AM182" s="47" t="s">
        <v>26</v>
      </c>
      <c r="AN182" s="47" t="s">
        <v>26</v>
      </c>
      <c r="AO182" s="47" t="s">
        <v>26</v>
      </c>
      <c r="AP182" s="47" t="s">
        <v>26</v>
      </c>
      <c r="AQ182" s="47" t="s">
        <v>26</v>
      </c>
      <c r="AR182" s="47" t="s">
        <v>26</v>
      </c>
      <c r="AS182" s="47" t="s">
        <v>26</v>
      </c>
      <c r="AT182" s="47" t="s">
        <v>26</v>
      </c>
      <c r="AU182" s="48" t="s">
        <v>26</v>
      </c>
      <c r="AV182" s="46" t="s">
        <v>26</v>
      </c>
      <c r="AW182" s="47" t="s">
        <v>26</v>
      </c>
      <c r="AX182" s="47" t="s">
        <v>26</v>
      </c>
      <c r="AY182" s="47" t="s">
        <v>26</v>
      </c>
      <c r="AZ182" s="47" t="s">
        <v>26</v>
      </c>
      <c r="BA182" s="47" t="s">
        <v>26</v>
      </c>
      <c r="BB182" s="47" t="s">
        <v>26</v>
      </c>
      <c r="BC182" s="47" t="s">
        <v>26</v>
      </c>
      <c r="BD182" s="47" t="s">
        <v>26</v>
      </c>
      <c r="BE182" s="47" t="s">
        <v>26</v>
      </c>
      <c r="BF182" s="48" t="s">
        <v>26</v>
      </c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</row>
    <row r="183" spans="1:77" s="40" customFormat="1">
      <c r="A183" s="49" t="str">
        <f>A$14</f>
        <v>Container</v>
      </c>
      <c r="B183" s="50" t="str">
        <f t="shared" ref="B183:B191" si="199">B68</f>
        <v>1,000 teu</v>
      </c>
      <c r="C183" s="50"/>
      <c r="D183" s="63">
        <f>IF(D122="","",((VLOOKUP(ROUND(D104,2),'EF Curves'!$A$12:$I$111,'Analysis Matrices'!$D$176,1)*D122*'Ship &amp; EF Parameters'!$C31)+(VLOOKUP(ROUND(D104,2),'EF Curves'!$A$12:$I$111,'Analysis Matrices'!$E$176,1)*D122*'Ship &amp; EF Parameters'!$D31)+(VLOOKUP(ROUND(D104,2),'EF Curves'!$A$12:$I$111,'Analysis Matrices'!$F$176,1)*D122*'Ship &amp; EF Parameters'!$E31))/1000000)</f>
        <v>744.89545959892121</v>
      </c>
      <c r="E183" s="64">
        <f>IF(E122="","",((VLOOKUP(ROUND(E104,2),'EF Curves'!$A$12:$I$111,'Analysis Matrices'!$D$176,1)*E122*'Ship &amp; EF Parameters'!$C31)+(VLOOKUP(ROUND(E104,2),'EF Curves'!$A$12:$I$111,'Analysis Matrices'!$E$176,1)*E122*'Ship &amp; EF Parameters'!$D31)+(VLOOKUP(ROUND(E104,2),'EF Curves'!$A$12:$I$111,'Analysis Matrices'!$F$176,1)*E122*'Ship &amp; EF Parameters'!$E31))/1000000)</f>
        <v>709.80370394741385</v>
      </c>
      <c r="F183" s="64">
        <f>IF(F122="","",((VLOOKUP(ROUND(F104,2),'EF Curves'!$A$12:$I$111,'Analysis Matrices'!$D$176,1)*F122*'Ship &amp; EF Parameters'!$C31)+(VLOOKUP(ROUND(F104,2),'EF Curves'!$A$12:$I$111,'Analysis Matrices'!$E$176,1)*F122*'Ship &amp; EF Parameters'!$D31)+(VLOOKUP(ROUND(F104,2),'EF Curves'!$A$12:$I$111,'Analysis Matrices'!$F$176,1)*F122*'Ship &amp; EF Parameters'!$E31))/1000000)</f>
        <v>676.03891018026263</v>
      </c>
      <c r="G183" s="64">
        <f>IF(G122="","",((VLOOKUP(ROUND(G104,2),'EF Curves'!$A$12:$I$111,'Analysis Matrices'!$D$176,1)*G122*'Ship &amp; EF Parameters'!$C31)+(VLOOKUP(ROUND(G104,2),'EF Curves'!$A$12:$I$111,'Analysis Matrices'!$E$176,1)*G122*'Ship &amp; EF Parameters'!$D31)+(VLOOKUP(ROUND(G104,2),'EF Curves'!$A$12:$I$111,'Analysis Matrices'!$F$176,1)*G122*'Ship &amp; EF Parameters'!$E31))/1000000)</f>
        <v>643.47109719211653</v>
      </c>
      <c r="H183" s="64">
        <f>IF(H122="","",((VLOOKUP(ROUND(H104,2),'EF Curves'!$A$12:$I$111,'Analysis Matrices'!$D$176,1)*H122*'Ship &amp; EF Parameters'!$C31)+(VLOOKUP(ROUND(H104,2),'EF Curves'!$A$12:$I$111,'Analysis Matrices'!$E$176,1)*H122*'Ship &amp; EF Parameters'!$D31)+(VLOOKUP(ROUND(H104,2),'EF Curves'!$A$12:$I$111,'Analysis Matrices'!$F$176,1)*H122*'Ship &amp; EF Parameters'!$E31))/1000000)</f>
        <v>611.98068465193546</v>
      </c>
      <c r="I183" s="64">
        <f>IF(I122="","",((VLOOKUP(ROUND(I104,2),'EF Curves'!$A$12:$I$111,'Analysis Matrices'!$D$176,1)*I122*'Ship &amp; EF Parameters'!$C31)+(VLOOKUP(ROUND(I104,2),'EF Curves'!$A$12:$I$111,'Analysis Matrices'!$E$176,1)*I122*'Ship &amp; EF Parameters'!$D31)+(VLOOKUP(ROUND(I104,2),'EF Curves'!$A$12:$I$111,'Analysis Matrices'!$F$176,1)*I122*'Ship &amp; EF Parameters'!$E31))/1000000)</f>
        <v>579.22802213209695</v>
      </c>
      <c r="J183" s="64">
        <f>IF(J122="","",((VLOOKUP(ROUND(J104,2),'EF Curves'!$A$12:$I$111,'Analysis Matrices'!$D$176,1)*J122*'Ship &amp; EF Parameters'!$C31)+(VLOOKUP(ROUND(J104,2),'EF Curves'!$A$12:$I$111,'Analysis Matrices'!$E$176,1)*J122*'Ship &amp; EF Parameters'!$D31)+(VLOOKUP(ROUND(J104,2),'EF Curves'!$A$12:$I$111,'Analysis Matrices'!$F$176,1)*J122*'Ship &amp; EF Parameters'!$E31))/1000000)</f>
        <v>547.3262284261441</v>
      </c>
      <c r="K183" s="64">
        <f>IF(K122="","",((VLOOKUP(ROUND(K104,2),'EF Curves'!$A$12:$I$111,'Analysis Matrices'!$D$176,1)*K122*'Ship &amp; EF Parameters'!$C31)+(VLOOKUP(ROUND(K104,2),'EF Curves'!$A$12:$I$111,'Analysis Matrices'!$E$176,1)*K122*'Ship &amp; EF Parameters'!$D31)+(VLOOKUP(ROUND(K104,2),'EF Curves'!$A$12:$I$111,'Analysis Matrices'!$F$176,1)*K122*'Ship &amp; EF Parameters'!$E31))/1000000)</f>
        <v>516.23607829242292</v>
      </c>
      <c r="L183" s="64">
        <f>IF(L122="","",((VLOOKUP(ROUND(L104,2),'EF Curves'!$A$12:$I$111,'Analysis Matrices'!$D$176,1)*L122*'Ship &amp; EF Parameters'!$C31)+(VLOOKUP(ROUND(L104,2),'EF Curves'!$A$12:$I$111,'Analysis Matrices'!$E$176,1)*L122*'Ship &amp; EF Parameters'!$D31)+(VLOOKUP(ROUND(L104,2),'EF Curves'!$A$12:$I$111,'Analysis Matrices'!$F$176,1)*L122*'Ship &amp; EF Parameters'!$E31))/1000000)</f>
        <v>485.92419692483077</v>
      </c>
      <c r="M183" s="64">
        <f>IF(M122="","",((VLOOKUP(ROUND(M104,2),'EF Curves'!$A$12:$I$111,'Analysis Matrices'!$D$176,1)*M122*'Ship &amp; EF Parameters'!$C31)+(VLOOKUP(ROUND(M104,2),'EF Curves'!$A$12:$I$111,'Analysis Matrices'!$E$176,1)*M122*'Ship &amp; EF Parameters'!$D31)+(VLOOKUP(ROUND(M104,2),'EF Curves'!$A$12:$I$111,'Analysis Matrices'!$F$176,1)*M122*'Ship &amp; EF Parameters'!$E31))/1000000)</f>
        <v>454.2969533645765</v>
      </c>
      <c r="N183" s="65">
        <f>IF(N122="","",((VLOOKUP(ROUND(N104,2),'EF Curves'!$A$12:$I$111,'Analysis Matrices'!$D$176,1)*N122*'Ship &amp; EF Parameters'!$C31)+(VLOOKUP(ROUND(N104,2),'EF Curves'!$A$12:$I$111,'Analysis Matrices'!$E$176,1)*N122*'Ship &amp; EF Parameters'!$D31)+(VLOOKUP(ROUND(N104,2),'EF Curves'!$A$12:$I$111,'Analysis Matrices'!$F$176,1)*N122*'Ship &amp; EF Parameters'!$E31))/1000000)</f>
        <v>432.14731369641225</v>
      </c>
      <c r="O183" s="63">
        <f>IF(O122="","",((VLOOKUP(ROUND(O104,2),'EF Curves'!$A$12:$I$111,'Analysis Matrices'!$D$176,1)*O122*'Ship &amp; EF Parameters'!$C31)+(VLOOKUP(ROUND(O104,2),'EF Curves'!$A$12:$I$111,'Analysis Matrices'!$E$176,1)*O122*'Ship &amp; EF Parameters'!$D31)+(VLOOKUP(ROUND(O104,2),'EF Curves'!$A$12:$I$111,'Analysis Matrices'!$F$176,1)*O122*'Ship &amp; EF Parameters'!$E31))/1000000)</f>
        <v>6145.3875416911005</v>
      </c>
      <c r="P183" s="64">
        <f>IF(P122="","",((VLOOKUP(ROUND(P104,2),'EF Curves'!$A$12:$I$111,'Analysis Matrices'!$D$176,1)*P122*'Ship &amp; EF Parameters'!$C31)+(VLOOKUP(ROUND(P104,2),'EF Curves'!$A$12:$I$111,'Analysis Matrices'!$E$176,1)*P122*'Ship &amp; EF Parameters'!$D31)+(VLOOKUP(ROUND(P104,2),'EF Curves'!$A$12:$I$111,'Analysis Matrices'!$F$176,1)*P122*'Ship &amp; EF Parameters'!$E31))/1000000)</f>
        <v>5855.8805575661636</v>
      </c>
      <c r="Q183" s="64">
        <f>IF(Q122="","",((VLOOKUP(ROUND(Q104,2),'EF Curves'!$A$12:$I$111,'Analysis Matrices'!$D$176,1)*Q122*'Ship &amp; EF Parameters'!$C31)+(VLOOKUP(ROUND(Q104,2),'EF Curves'!$A$12:$I$111,'Analysis Matrices'!$E$176,1)*Q122*'Ship &amp; EF Parameters'!$D31)+(VLOOKUP(ROUND(Q104,2),'EF Curves'!$A$12:$I$111,'Analysis Matrices'!$F$176,1)*Q122*'Ship &amp; EF Parameters'!$E31))/1000000)</f>
        <v>5577.3210089871673</v>
      </c>
      <c r="R183" s="64">
        <f>IF(R122="","",((VLOOKUP(ROUND(R104,2),'EF Curves'!$A$12:$I$111,'Analysis Matrices'!$D$176,1)*R122*'Ship &amp; EF Parameters'!$C31)+(VLOOKUP(ROUND(R104,2),'EF Curves'!$A$12:$I$111,'Analysis Matrices'!$E$176,1)*R122*'Ship &amp; EF Parameters'!$D31)+(VLOOKUP(ROUND(R104,2),'EF Curves'!$A$12:$I$111,'Analysis Matrices'!$F$176,1)*R122*'Ship &amp; EF Parameters'!$E31))/1000000)</f>
        <v>5308.6365518349621</v>
      </c>
      <c r="S183" s="64">
        <f>IF(S122="","",((VLOOKUP(ROUND(S104,2),'EF Curves'!$A$12:$I$111,'Analysis Matrices'!$D$176,1)*S122*'Ship &amp; EF Parameters'!$C31)+(VLOOKUP(ROUND(S104,2),'EF Curves'!$A$12:$I$111,'Analysis Matrices'!$E$176,1)*S122*'Ship &amp; EF Parameters'!$D31)+(VLOOKUP(ROUND(S104,2),'EF Curves'!$A$12:$I$111,'Analysis Matrices'!$F$176,1)*S122*'Ship &amp; EF Parameters'!$E31))/1000000)</f>
        <v>5048.8406483784693</v>
      </c>
      <c r="T183" s="64">
        <f>IF(T122="","",((VLOOKUP(ROUND(T104,2),'EF Curves'!$A$12:$I$111,'Analysis Matrices'!$D$176,1)*T122*'Ship &amp; EF Parameters'!$C31)+(VLOOKUP(ROUND(T104,2),'EF Curves'!$A$12:$I$111,'Analysis Matrices'!$E$176,1)*T122*'Ship &amp; EF Parameters'!$D31)+(VLOOKUP(ROUND(T104,2),'EF Curves'!$A$12:$I$111,'Analysis Matrices'!$F$176,1)*T122*'Ship &amp; EF Parameters'!$E31))/1000000)</f>
        <v>4778.631182589801</v>
      </c>
      <c r="U183" s="64">
        <f>IF(U122="","",((VLOOKUP(ROUND(U104,2),'EF Curves'!$A$12:$I$111,'Analysis Matrices'!$D$176,1)*U122*'Ship &amp; EF Parameters'!$C31)+(VLOOKUP(ROUND(U104,2),'EF Curves'!$A$12:$I$111,'Analysis Matrices'!$E$176,1)*U122*'Ship &amp; EF Parameters'!$D31)+(VLOOKUP(ROUND(U104,2),'EF Curves'!$A$12:$I$111,'Analysis Matrices'!$F$176,1)*U122*'Ship &amp; EF Parameters'!$E31))/1000000)</f>
        <v>4515.4413845156896</v>
      </c>
      <c r="V183" s="64">
        <f>IF(V122="","",((VLOOKUP(ROUND(V104,2),'EF Curves'!$A$12:$I$111,'Analysis Matrices'!$D$176,1)*V122*'Ship &amp; EF Parameters'!$C31)+(VLOOKUP(ROUND(V104,2),'EF Curves'!$A$12:$I$111,'Analysis Matrices'!$E$176,1)*V122*'Ship &amp; EF Parameters'!$D31)+(VLOOKUP(ROUND(V104,2),'EF Curves'!$A$12:$I$111,'Analysis Matrices'!$F$176,1)*V122*'Ship &amp; EF Parameters'!$E31))/1000000)</f>
        <v>4258.947645912488</v>
      </c>
      <c r="W183" s="64">
        <f>IF(W122="","",((VLOOKUP(ROUND(W104,2),'EF Curves'!$A$12:$I$111,'Analysis Matrices'!$D$176,1)*W122*'Ship &amp; EF Parameters'!$C31)+(VLOOKUP(ROUND(W104,2),'EF Curves'!$A$12:$I$111,'Analysis Matrices'!$E$176,1)*W122*'Ship &amp; EF Parameters'!$D31)+(VLOOKUP(ROUND(W104,2),'EF Curves'!$A$12:$I$111,'Analysis Matrices'!$F$176,1)*W122*'Ship &amp; EF Parameters'!$E31))/1000000)</f>
        <v>4008.8746246298538</v>
      </c>
      <c r="X183" s="64">
        <f>IF(X122="","",((VLOOKUP(ROUND(X104,2),'EF Curves'!$A$12:$I$111,'Analysis Matrices'!$D$176,1)*X122*'Ship &amp; EF Parameters'!$C31)+(VLOOKUP(ROUND(X104,2),'EF Curves'!$A$12:$I$111,'Analysis Matrices'!$E$176,1)*X122*'Ship &amp; EF Parameters'!$D31)+(VLOOKUP(ROUND(X104,2),'EF Curves'!$A$12:$I$111,'Analysis Matrices'!$F$176,1)*X122*'Ship &amp; EF Parameters'!$E31))/1000000)</f>
        <v>3747.9498652577563</v>
      </c>
      <c r="Y183" s="65">
        <f>IF(Y122="","",((VLOOKUP(ROUND(Y104,2),'EF Curves'!$A$12:$I$111,'Analysis Matrices'!$D$176,1)*Y122*'Ship &amp; EF Parameters'!$C31)+(VLOOKUP(ROUND(Y104,2),'EF Curves'!$A$12:$I$111,'Analysis Matrices'!$E$176,1)*Y122*'Ship &amp; EF Parameters'!$D31)+(VLOOKUP(ROUND(Y104,2),'EF Curves'!$A$12:$I$111,'Analysis Matrices'!$F$176,1)*Y122*'Ship &amp; EF Parameters'!$E31))/1000000)</f>
        <v>3565.2153379954011</v>
      </c>
      <c r="Z183" s="63">
        <f>IF(Z122="","",((VLOOKUP(ROUND(Z104,2),'EF Curves'!$A$12:$I$111,'Analysis Matrices'!$D$176,1)*Z122*'Ship &amp; EF Parameters'!$C31)+(VLOOKUP(ROUND(Z104,2),'EF Curves'!$A$12:$I$111,'Analysis Matrices'!$E$176,1)*Z122*'Ship &amp; EF Parameters'!$D31)+(VLOOKUP(ROUND(Z104,2),'EF Curves'!$A$12:$I$111,'Analysis Matrices'!$F$176,1)*Z122*'Ship &amp; EF Parameters'!$E31))/1000000)</f>
        <v>11545.879623783279</v>
      </c>
      <c r="AA183" s="64">
        <f>IF(AA122="","",((VLOOKUP(ROUND(AA104,2),'EF Curves'!$A$12:$I$111,'Analysis Matrices'!$D$176,1)*AA122*'Ship &amp; EF Parameters'!$C31)+(VLOOKUP(ROUND(AA104,2),'EF Curves'!$A$12:$I$111,'Analysis Matrices'!$E$176,1)*AA122*'Ship &amp; EF Parameters'!$D31)+(VLOOKUP(ROUND(AA104,2),'EF Curves'!$A$12:$I$111,'Analysis Matrices'!$F$176,1)*AA122*'Ship &amp; EF Parameters'!$E31))/1000000)</f>
        <v>11001.957411184916</v>
      </c>
      <c r="AB183" s="64">
        <f>IF(AB122="","",((VLOOKUP(ROUND(AB104,2),'EF Curves'!$A$12:$I$111,'Analysis Matrices'!$D$176,1)*AB122*'Ship &amp; EF Parameters'!$C31)+(VLOOKUP(ROUND(AB104,2),'EF Curves'!$A$12:$I$111,'Analysis Matrices'!$E$176,1)*AB122*'Ship &amp; EF Parameters'!$D31)+(VLOOKUP(ROUND(AB104,2),'EF Curves'!$A$12:$I$111,'Analysis Matrices'!$F$176,1)*AB122*'Ship &amp; EF Parameters'!$E31))/1000000)</f>
        <v>10478.603107794073</v>
      </c>
      <c r="AC183" s="64">
        <f>IF(AC122="","",((VLOOKUP(ROUND(AC104,2),'EF Curves'!$A$12:$I$111,'Analysis Matrices'!$D$176,1)*AC122*'Ship &amp; EF Parameters'!$C31)+(VLOOKUP(ROUND(AC104,2),'EF Curves'!$A$12:$I$111,'Analysis Matrices'!$E$176,1)*AC122*'Ship &amp; EF Parameters'!$D31)+(VLOOKUP(ROUND(AC104,2),'EF Curves'!$A$12:$I$111,'Analysis Matrices'!$F$176,1)*AC122*'Ship &amp; EF Parameters'!$E31))/1000000)</f>
        <v>9973.8020064778084</v>
      </c>
      <c r="AD183" s="64">
        <f>IF(AD122="","",((VLOOKUP(ROUND(AD104,2),'EF Curves'!$A$12:$I$111,'Analysis Matrices'!$D$176,1)*AD122*'Ship &amp; EF Parameters'!$C31)+(VLOOKUP(ROUND(AD104,2),'EF Curves'!$A$12:$I$111,'Analysis Matrices'!$E$176,1)*AD122*'Ship &amp; EF Parameters'!$D31)+(VLOOKUP(ROUND(AD104,2),'EF Curves'!$A$12:$I$111,'Analysis Matrices'!$F$176,1)*AD122*'Ship &amp; EF Parameters'!$E31))/1000000)</f>
        <v>9485.7006121049999</v>
      </c>
      <c r="AE183" s="64">
        <f>IF(AE122="","",((VLOOKUP(ROUND(AE104,2),'EF Curves'!$A$12:$I$111,'Analysis Matrices'!$D$176,1)*AE122*'Ship &amp; EF Parameters'!$C31)+(VLOOKUP(ROUND(AE104,2),'EF Curves'!$A$12:$I$111,'Analysis Matrices'!$E$176,1)*AE122*'Ship &amp; EF Parameters'!$D31)+(VLOOKUP(ROUND(AE104,2),'EF Curves'!$A$12:$I$111,'Analysis Matrices'!$F$176,1)*AE122*'Ship &amp; EF Parameters'!$E31))/1000000)</f>
        <v>8978.0343430475041</v>
      </c>
      <c r="AF183" s="64">
        <f>IF(AF122="","",((VLOOKUP(ROUND(AF104,2),'EF Curves'!$A$12:$I$111,'Analysis Matrices'!$D$176,1)*AF122*'Ship &amp; EF Parameters'!$C31)+(VLOOKUP(ROUND(AF104,2),'EF Curves'!$A$12:$I$111,'Analysis Matrices'!$E$176,1)*AF122*'Ship &amp; EF Parameters'!$D31)+(VLOOKUP(ROUND(AF104,2),'EF Curves'!$A$12:$I$111,'Analysis Matrices'!$F$176,1)*AF122*'Ship &amp; EF Parameters'!$E31))/1000000)</f>
        <v>8483.5565406052337</v>
      </c>
      <c r="AG183" s="64">
        <f>IF(AG122="","",((VLOOKUP(ROUND(AG104,2),'EF Curves'!$A$12:$I$111,'Analysis Matrices'!$D$176,1)*AG122*'Ship &amp; EF Parameters'!$C31)+(VLOOKUP(ROUND(AG104,2),'EF Curves'!$A$12:$I$111,'Analysis Matrices'!$E$176,1)*AG122*'Ship &amp; EF Parameters'!$D31)+(VLOOKUP(ROUND(AG104,2),'EF Curves'!$A$12:$I$111,'Analysis Matrices'!$F$176,1)*AG122*'Ship &amp; EF Parameters'!$E31))/1000000)</f>
        <v>8668.4641479935981</v>
      </c>
      <c r="AH183" s="64">
        <f>IF(AH122="","",((VLOOKUP(ROUND(AH104,2),'EF Curves'!$A$12:$I$111,'Analysis Matrices'!$D$176,1)*AH122*'Ship &amp; EF Parameters'!$C31)+(VLOOKUP(ROUND(AH104,2),'EF Curves'!$A$12:$I$111,'Analysis Matrices'!$E$176,1)*AH122*'Ship &amp; EF Parameters'!$D31)+(VLOOKUP(ROUND(AH104,2),'EF Curves'!$A$12:$I$111,'Analysis Matrices'!$F$176,1)*AH122*'Ship &amp; EF Parameters'!$E31))/1000000)</f>
        <v>8159.4771400294503</v>
      </c>
      <c r="AI183" s="64">
        <f>IF(AI122="","",((VLOOKUP(ROUND(AI104,2),'EF Curves'!$A$12:$I$111,'Analysis Matrices'!$D$176,1)*AI122*'Ship &amp; EF Parameters'!$C31)+(VLOOKUP(ROUND(AI104,2),'EF Curves'!$A$12:$I$111,'Analysis Matrices'!$E$176,1)*AI122*'Ship &amp; EF Parameters'!$D31)+(VLOOKUP(ROUND(AI104,2),'EF Curves'!$A$12:$I$111,'Analysis Matrices'!$F$176,1)*AI122*'Ship &amp; EF Parameters'!$E31))/1000000)</f>
        <v>8215.2032400094267</v>
      </c>
      <c r="AJ183" s="65">
        <f>IF(AJ122="","",((VLOOKUP(ROUND(AJ104,2),'EF Curves'!$A$12:$I$111,'Analysis Matrices'!$D$176,1)*AJ122*'Ship &amp; EF Parameters'!$C31)+(VLOOKUP(ROUND(AJ104,2),'EF Curves'!$A$12:$I$111,'Analysis Matrices'!$E$176,1)*AJ122*'Ship &amp; EF Parameters'!$D31)+(VLOOKUP(ROUND(AJ104,2),'EF Curves'!$A$12:$I$111,'Analysis Matrices'!$F$176,1)*AJ122*'Ship &amp; EF Parameters'!$E31))/1000000)</f>
        <v>7814.6639226767866</v>
      </c>
      <c r="AK183" s="63">
        <f>IF(AK122="","",((VLOOKUP(ROUND(AK104,2),'EF Curves'!$A$12:$I$111,'Analysis Matrices'!$D$176,1)*AK122*'Ship &amp; EF Parameters'!$C31)+(VLOOKUP(ROUND(AK104,2),'EF Curves'!$A$12:$I$111,'Analysis Matrices'!$E$176,1)*AK122*'Ship &amp; EF Parameters'!$D31)+(VLOOKUP(ROUND(AK104,2),'EF Curves'!$A$12:$I$111,'Analysis Matrices'!$F$176,1)*AK122*'Ship &amp; EF Parameters'!$E31))/1000000)</f>
        <v>16946.371705875459</v>
      </c>
      <c r="AL183" s="64">
        <f>IF(AL122="","",((VLOOKUP(ROUND(AL104,2),'EF Curves'!$A$12:$I$111,'Analysis Matrices'!$D$176,1)*AL122*'Ship &amp; EF Parameters'!$C31)+(VLOOKUP(ROUND(AL104,2),'EF Curves'!$A$12:$I$111,'Analysis Matrices'!$E$176,1)*AL122*'Ship &amp; EF Parameters'!$D31)+(VLOOKUP(ROUND(AL104,2),'EF Curves'!$A$12:$I$111,'Analysis Matrices'!$F$176,1)*AL122*'Ship &amp; EF Parameters'!$E31))/1000000)</f>
        <v>16148.034264803662</v>
      </c>
      <c r="AM183" s="64">
        <f>IF(AM122="","",((VLOOKUP(ROUND(AM104,2),'EF Curves'!$A$12:$I$111,'Analysis Matrices'!$D$176,1)*AM122*'Ship &amp; EF Parameters'!$C31)+(VLOOKUP(ROUND(AM104,2),'EF Curves'!$A$12:$I$111,'Analysis Matrices'!$E$176,1)*AM122*'Ship &amp; EF Parameters'!$D31)+(VLOOKUP(ROUND(AM104,2),'EF Curves'!$A$12:$I$111,'Analysis Matrices'!$F$176,1)*AM122*'Ship &amp; EF Parameters'!$E31))/1000000)</f>
        <v>15379.88520660098</v>
      </c>
      <c r="AN183" s="64">
        <f>IF(AN122="","",((VLOOKUP(ROUND(AN104,2),'EF Curves'!$A$12:$I$111,'Analysis Matrices'!$D$176,1)*AN122*'Ship &amp; EF Parameters'!$C31)+(VLOOKUP(ROUND(AN104,2),'EF Curves'!$A$12:$I$111,'Analysis Matrices'!$E$176,1)*AN122*'Ship &amp; EF Parameters'!$D31)+(VLOOKUP(ROUND(AN104,2),'EF Curves'!$A$12:$I$111,'Analysis Matrices'!$F$176,1)*AN122*'Ship &amp; EF Parameters'!$E31))/1000000)</f>
        <v>14638.96746112065</v>
      </c>
      <c r="AO183" s="64">
        <f>IF(AO122="","",((VLOOKUP(ROUND(AO104,2),'EF Curves'!$A$12:$I$111,'Analysis Matrices'!$D$176,1)*AO122*'Ship &amp; EF Parameters'!$C31)+(VLOOKUP(ROUND(AO104,2),'EF Curves'!$A$12:$I$111,'Analysis Matrices'!$E$176,1)*AO122*'Ship &amp; EF Parameters'!$D31)+(VLOOKUP(ROUND(AO104,2),'EF Curves'!$A$12:$I$111,'Analysis Matrices'!$F$176,1)*AO122*'Ship &amp; EF Parameters'!$E31))/1000000)</f>
        <v>13922.560575831532</v>
      </c>
      <c r="AP183" s="64">
        <f>IF(AP122="","",((VLOOKUP(ROUND(AP104,2),'EF Curves'!$A$12:$I$111,'Analysis Matrices'!$D$176,1)*AP122*'Ship &amp; EF Parameters'!$C31)+(VLOOKUP(ROUND(AP104,2),'EF Curves'!$A$12:$I$111,'Analysis Matrices'!$E$176,1)*AP122*'Ship &amp; EF Parameters'!$D31)+(VLOOKUP(ROUND(AP104,2),'EF Curves'!$A$12:$I$111,'Analysis Matrices'!$F$176,1)*AP122*'Ship &amp; EF Parameters'!$E31))/1000000)</f>
        <v>14275.557295463979</v>
      </c>
      <c r="AQ183" s="64">
        <f>IF(AQ122="","",((VLOOKUP(ROUND(AQ104,2),'EF Curves'!$A$12:$I$111,'Analysis Matrices'!$D$176,1)*AQ122*'Ship &amp; EF Parameters'!$C31)+(VLOOKUP(ROUND(AQ104,2),'EF Curves'!$A$12:$I$111,'Analysis Matrices'!$E$176,1)*AQ122*'Ship &amp; EF Parameters'!$D31)+(VLOOKUP(ROUND(AQ104,2),'EF Curves'!$A$12:$I$111,'Analysis Matrices'!$F$176,1)*AQ122*'Ship &amp; EF Parameters'!$E31))/1000000)</f>
        <v>13489.311004752682</v>
      </c>
      <c r="AR183" s="64">
        <f>IF(AR122="","",((VLOOKUP(ROUND(AR104,2),'EF Curves'!$A$12:$I$111,'Analysis Matrices'!$D$176,1)*AR122*'Ship &amp; EF Parameters'!$C31)+(VLOOKUP(ROUND(AR104,2),'EF Curves'!$A$12:$I$111,'Analysis Matrices'!$E$176,1)*AR122*'Ship &amp; EF Parameters'!$D31)+(VLOOKUP(ROUND(AR104,2),'EF Curves'!$A$12:$I$111,'Analysis Matrices'!$F$176,1)*AR122*'Ship &amp; EF Parameters'!$E31))/1000000)</f>
        <v>13701.765911344721</v>
      </c>
      <c r="AS183" s="64">
        <f>IF(AS122="","",((VLOOKUP(ROUND(AS104,2),'EF Curves'!$A$12:$I$111,'Analysis Matrices'!$D$176,1)*AS122*'Ship &amp; EF Parameters'!$C31)+(VLOOKUP(ROUND(AS104,2),'EF Curves'!$A$12:$I$111,'Analysis Matrices'!$E$176,1)*AS122*'Ship &amp; EF Parameters'!$D31)+(VLOOKUP(ROUND(AS104,2),'EF Curves'!$A$12:$I$111,'Analysis Matrices'!$F$176,1)*AS122*'Ship &amp; EF Parameters'!$E31))/1000000)</f>
        <v>12897.238060046551</v>
      </c>
      <c r="AT183" s="64">
        <f>IF(AT122="","",((VLOOKUP(ROUND(AT104,2),'EF Curves'!$A$12:$I$111,'Analysis Matrices'!$D$176,1)*AT122*'Ship &amp; EF Parameters'!$C31)+(VLOOKUP(ROUND(AT104,2),'EF Curves'!$A$12:$I$111,'Analysis Matrices'!$E$176,1)*AT122*'Ship &amp; EF Parameters'!$D31)+(VLOOKUP(ROUND(AT104,2),'EF Curves'!$A$12:$I$111,'Analysis Matrices'!$F$176,1)*AT122*'Ship &amp; EF Parameters'!$E31))/1000000)</f>
        <v>12919.069611305144</v>
      </c>
      <c r="AU183" s="65">
        <f>IF(AU122="","",((VLOOKUP(ROUND(AU104,2),'EF Curves'!$A$12:$I$111,'Analysis Matrices'!$D$176,1)*AU122*'Ship &amp; EF Parameters'!$C31)+(VLOOKUP(ROUND(AU104,2),'EF Curves'!$A$12:$I$111,'Analysis Matrices'!$E$176,1)*AU122*'Ship &amp; EF Parameters'!$D31)+(VLOOKUP(ROUND(AU104,2),'EF Curves'!$A$12:$I$111,'Analysis Matrices'!$F$176,1)*AU122*'Ship &amp; EF Parameters'!$E31))/1000000)</f>
        <v>12289.189233241721</v>
      </c>
      <c r="AV183" s="63">
        <f>IF(AV122="","",((VLOOKUP(ROUND(AV104,2),'EF Curves'!$A$12:$I$111,'Analysis Matrices'!$D$176,1)*AV122*'Ship &amp; EF Parameters'!$C31)+(VLOOKUP(ROUND(AV104,2),'EF Curves'!$A$12:$I$111,'Analysis Matrices'!$E$176,1)*AV122*'Ship &amp; EF Parameters'!$D31)+(VLOOKUP(ROUND(AV104,2),'EF Curves'!$A$12:$I$111,'Analysis Matrices'!$F$176,1)*AV122*'Ship &amp; EF Parameters'!$E31))/1000000)</f>
        <v>22346.863787967635</v>
      </c>
      <c r="AW183" s="64">
        <f>IF(AW122="","",((VLOOKUP(ROUND(AW104,2),'EF Curves'!$A$12:$I$111,'Analysis Matrices'!$D$176,1)*AW122*'Ship &amp; EF Parameters'!$C31)+(VLOOKUP(ROUND(AW104,2),'EF Curves'!$A$12:$I$111,'Analysis Matrices'!$E$176,1)*AW122*'Ship &amp; EF Parameters'!$D31)+(VLOOKUP(ROUND(AW104,2),'EF Curves'!$A$12:$I$111,'Analysis Matrices'!$F$176,1)*AW122*'Ship &amp; EF Parameters'!$E31))/1000000)</f>
        <v>21294.111118422421</v>
      </c>
      <c r="AX183" s="64">
        <f>IF(AX122="","",((VLOOKUP(ROUND(AX104,2),'EF Curves'!$A$12:$I$111,'Analysis Matrices'!$D$176,1)*AX122*'Ship &amp; EF Parameters'!$C31)+(VLOOKUP(ROUND(AX104,2),'EF Curves'!$A$12:$I$111,'Analysis Matrices'!$E$176,1)*AX122*'Ship &amp; EF Parameters'!$D31)+(VLOOKUP(ROUND(AX104,2),'EF Curves'!$A$12:$I$111,'Analysis Matrices'!$F$176,1)*AX122*'Ship &amp; EF Parameters'!$E31))/1000000)</f>
        <v>20281.167305407886</v>
      </c>
      <c r="AY183" s="64">
        <f>IF(AY122="","",((VLOOKUP(ROUND(AY104,2),'EF Curves'!$A$12:$I$111,'Analysis Matrices'!$D$176,1)*AY122*'Ship &amp; EF Parameters'!$C31)+(VLOOKUP(ROUND(AY104,2),'EF Curves'!$A$12:$I$111,'Analysis Matrices'!$E$176,1)*AY122*'Ship &amp; EF Parameters'!$D31)+(VLOOKUP(ROUND(AY104,2),'EF Curves'!$A$12:$I$111,'Analysis Matrices'!$F$176,1)*AY122*'Ship &amp; EF Parameters'!$E31))/1000000)</f>
        <v>19304.132915763494</v>
      </c>
      <c r="AZ183" s="64">
        <f>IF(AZ122="","",((VLOOKUP(ROUND(AZ104,2),'EF Curves'!$A$12:$I$111,'Analysis Matrices'!$D$176,1)*AZ122*'Ship &amp; EF Parameters'!$C31)+(VLOOKUP(ROUND(AZ104,2),'EF Curves'!$A$12:$I$111,'Analysis Matrices'!$E$176,1)*AZ122*'Ship &amp; EF Parameters'!$D31)+(VLOOKUP(ROUND(AZ104,2),'EF Curves'!$A$12:$I$111,'Analysis Matrices'!$F$176,1)*AZ122*'Ship &amp; EF Parameters'!$E31))/1000000)</f>
        <v>19889.37225118791</v>
      </c>
      <c r="BA183" s="64">
        <f>IF(BA122="","",((VLOOKUP(ROUND(BA104,2),'EF Curves'!$A$12:$I$111,'Analysis Matrices'!$D$176,1)*BA122*'Ship &amp; EF Parameters'!$C31)+(VLOOKUP(ROUND(BA104,2),'EF Curves'!$A$12:$I$111,'Analysis Matrices'!$E$176,1)*BA122*'Ship &amp; EF Parameters'!$D31)+(VLOOKUP(ROUND(BA104,2),'EF Curves'!$A$12:$I$111,'Analysis Matrices'!$F$176,1)*BA122*'Ship &amp; EF Parameters'!$E31))/1000000)</f>
        <v>18824.910719293162</v>
      </c>
      <c r="BB183" s="64">
        <f>IF(BB122="","",((VLOOKUP(ROUND(BB104,2),'EF Curves'!$A$12:$I$111,'Analysis Matrices'!$D$176,1)*BB122*'Ship &amp; EF Parameters'!$C31)+(VLOOKUP(ROUND(BB104,2),'EF Curves'!$A$12:$I$111,'Analysis Matrices'!$E$176,1)*BB122*'Ship &amp; EF Parameters'!$D31)+(VLOOKUP(ROUND(BB104,2),'EF Curves'!$A$12:$I$111,'Analysis Matrices'!$F$176,1)*BB122*'Ship &amp; EF Parameters'!$E31))/1000000)</f>
        <v>19156.417994915049</v>
      </c>
      <c r="BC183" s="64">
        <f>IF(BC122="","",((VLOOKUP(ROUND(BC104,2),'EF Curves'!$A$12:$I$111,'Analysis Matrices'!$D$176,1)*BC122*'Ship &amp; EF Parameters'!$C31)+(VLOOKUP(ROUND(BC104,2),'EF Curves'!$A$12:$I$111,'Analysis Matrices'!$E$176,1)*BC122*'Ship &amp; EF Parameters'!$D31)+(VLOOKUP(ROUND(BC104,2),'EF Curves'!$A$12:$I$111,'Analysis Matrices'!$F$176,1)*BC122*'Ship &amp; EF Parameters'!$E31))/1000000)</f>
        <v>18068.262740234797</v>
      </c>
      <c r="BD183" s="64">
        <f>IF(BD122="","",((VLOOKUP(ROUND(BD104,2),'EF Curves'!$A$12:$I$111,'Analysis Matrices'!$D$176,1)*BD122*'Ship &amp; EF Parameters'!$C31)+(VLOOKUP(ROUND(BD104,2),'EF Curves'!$A$12:$I$111,'Analysis Matrices'!$E$176,1)*BD122*'Ship &amp; EF Parameters'!$D31)+(VLOOKUP(ROUND(BD104,2),'EF Curves'!$A$12:$I$111,'Analysis Matrices'!$F$176,1)*BD122*'Ship &amp; EF Parameters'!$E31))/1000000)</f>
        <v>18222.157384681152</v>
      </c>
      <c r="BE183" s="64">
        <f>IF(BE122="","",((VLOOKUP(ROUND(BE104,2),'EF Curves'!$A$12:$I$111,'Analysis Matrices'!$D$176,1)*BE122*'Ship &amp; EF Parameters'!$C31)+(VLOOKUP(ROUND(BE104,2),'EF Curves'!$A$12:$I$111,'Analysis Matrices'!$E$176,1)*BE122*'Ship &amp; EF Parameters'!$D31)+(VLOOKUP(ROUND(BE104,2),'EF Curves'!$A$12:$I$111,'Analysis Matrices'!$F$176,1)*BE122*'Ship &amp; EF Parameters'!$E31))/1000000)</f>
        <v>17036.135751171616</v>
      </c>
      <c r="BF183" s="65">
        <f>IF(BF122="","",((VLOOKUP(ROUND(BF104,2),'EF Curves'!$A$12:$I$111,'Analysis Matrices'!$D$176,1)*BF122*'Ship &amp; EF Parameters'!$C31)+(VLOOKUP(ROUND(BF104,2),'EF Curves'!$A$12:$I$111,'Analysis Matrices'!$E$176,1)*BF122*'Ship &amp; EF Parameters'!$D31)+(VLOOKUP(ROUND(BF104,2),'EF Curves'!$A$12:$I$111,'Analysis Matrices'!$F$176,1)*BF122*'Ship &amp; EF Parameters'!$E31))/1000000)</f>
        <v>17285.892547856492</v>
      </c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</row>
    <row r="184" spans="1:77" s="40" customFormat="1">
      <c r="A184" s="49"/>
      <c r="B184" s="54" t="str">
        <f t="shared" si="199"/>
        <v>3,000 teu</v>
      </c>
      <c r="C184" s="54"/>
      <c r="D184" s="66">
        <f>IF(D123="","",((VLOOKUP(ROUND(D105,2),'EF Curves'!$A$12:$I$111,'Analysis Matrices'!$D$176,1)*D123*'Ship &amp; EF Parameters'!$C32)+(VLOOKUP(ROUND(D105,2),'EF Curves'!$A$12:$I$111,'Analysis Matrices'!$E$176,1)*D123*'Ship &amp; EF Parameters'!$D32)+(VLOOKUP(ROUND(D105,2),'EF Curves'!$A$12:$I$111,'Analysis Matrices'!$F$176,1)*D123*'Ship &amp; EF Parameters'!$E32))/1000000)</f>
        <v>1338.1706853975493</v>
      </c>
      <c r="E184" s="67">
        <f>IF(E123="","",((VLOOKUP(ROUND(E105,2),'EF Curves'!$A$12:$I$111,'Analysis Matrices'!$D$176,1)*E123*'Ship &amp; EF Parameters'!$C32)+(VLOOKUP(ROUND(E105,2),'EF Curves'!$A$12:$I$111,'Analysis Matrices'!$E$176,1)*E123*'Ship &amp; EF Parameters'!$D32)+(VLOOKUP(ROUND(E105,2),'EF Curves'!$A$12:$I$111,'Analysis Matrices'!$F$176,1)*E123*'Ship &amp; EF Parameters'!$E32))/1000000)</f>
        <v>1251.7941200902799</v>
      </c>
      <c r="F184" s="67">
        <f>IF(F123="","",((VLOOKUP(ROUND(F105,2),'EF Curves'!$A$12:$I$111,'Analysis Matrices'!$D$176,1)*F123*'Ship &amp; EF Parameters'!$C32)+(VLOOKUP(ROUND(F105,2),'EF Curves'!$A$12:$I$111,'Analysis Matrices'!$E$176,1)*F123*'Ship &amp; EF Parameters'!$D32)+(VLOOKUP(ROUND(F105,2),'EF Curves'!$A$12:$I$111,'Analysis Matrices'!$F$176,1)*F123*'Ship &amp; EF Parameters'!$E32))/1000000)</f>
        <v>1166.3179995299859</v>
      </c>
      <c r="G184" s="67">
        <f>IF(G123="","",((VLOOKUP(ROUND(G105,2),'EF Curves'!$A$12:$I$111,'Analysis Matrices'!$D$176,1)*G123*'Ship &amp; EF Parameters'!$C32)+(VLOOKUP(ROUND(G105,2),'EF Curves'!$A$12:$I$111,'Analysis Matrices'!$E$176,1)*G123*'Ship &amp; EF Parameters'!$D32)+(VLOOKUP(ROUND(G105,2),'EF Curves'!$A$12:$I$111,'Analysis Matrices'!$F$176,1)*G123*'Ship &amp; EF Parameters'!$E32))/1000000)</f>
        <v>1084.5121081866041</v>
      </c>
      <c r="H184" s="67">
        <f>IF(H123="","",((VLOOKUP(ROUND(H105,2),'EF Curves'!$A$12:$I$111,'Analysis Matrices'!$D$176,1)*H123*'Ship &amp; EF Parameters'!$C32)+(VLOOKUP(ROUND(H105,2),'EF Curves'!$A$12:$I$111,'Analysis Matrices'!$E$176,1)*H123*'Ship &amp; EF Parameters'!$D32)+(VLOOKUP(ROUND(H105,2),'EF Curves'!$A$12:$I$111,'Analysis Matrices'!$F$176,1)*H123*'Ship &amp; EF Parameters'!$E32))/1000000)</f>
        <v>1005.9694708165072</v>
      </c>
      <c r="I184" s="67">
        <f>IF(I123="","",((VLOOKUP(ROUND(I105,2),'EF Curves'!$A$12:$I$111,'Analysis Matrices'!$D$176,1)*I123*'Ship &amp; EF Parameters'!$C32)+(VLOOKUP(ROUND(I105,2),'EF Curves'!$A$12:$I$111,'Analysis Matrices'!$E$176,1)*I123*'Ship &amp; EF Parameters'!$D32)+(VLOOKUP(ROUND(I105,2),'EF Curves'!$A$12:$I$111,'Analysis Matrices'!$F$176,1)*I123*'Ship &amp; EF Parameters'!$E32))/1000000)</f>
        <v>926.40882558582439</v>
      </c>
      <c r="J184" s="67">
        <f>IF(J123="","",((VLOOKUP(ROUND(J105,2),'EF Curves'!$A$12:$I$111,'Analysis Matrices'!$D$176,1)*J123*'Ship &amp; EF Parameters'!$C32)+(VLOOKUP(ROUND(J105,2),'EF Curves'!$A$12:$I$111,'Analysis Matrices'!$E$176,1)*J123*'Ship &amp; EF Parameters'!$D32)+(VLOOKUP(ROUND(J105,2),'EF Curves'!$A$12:$I$111,'Analysis Matrices'!$F$176,1)*J123*'Ship &amp; EF Parameters'!$E32))/1000000)</f>
        <v>849.63798443776705</v>
      </c>
      <c r="K184" s="67">
        <f>IF(K123="","",((VLOOKUP(ROUND(K105,2),'EF Curves'!$A$12:$I$111,'Analysis Matrices'!$D$176,1)*K123*'Ship &amp; EF Parameters'!$C32)+(VLOOKUP(ROUND(K105,2),'EF Curves'!$A$12:$I$111,'Analysis Matrices'!$E$176,1)*K123*'Ship &amp; EF Parameters'!$D32)+(VLOOKUP(ROUND(K105,2),'EF Curves'!$A$12:$I$111,'Analysis Matrices'!$F$176,1)*K123*'Ship &amp; EF Parameters'!$E32))/1000000)</f>
        <v>771.95115133404045</v>
      </c>
      <c r="L184" s="67">
        <f>IF(L123="","",((VLOOKUP(ROUND(L105,2),'EF Curves'!$A$12:$I$111,'Analysis Matrices'!$D$176,1)*L123*'Ship &amp; EF Parameters'!$C32)+(VLOOKUP(ROUND(L105,2),'EF Curves'!$A$12:$I$111,'Analysis Matrices'!$E$176,1)*L123*'Ship &amp; EF Parameters'!$D32)+(VLOOKUP(ROUND(L105,2),'EF Curves'!$A$12:$I$111,'Analysis Matrices'!$F$176,1)*L123*'Ship &amp; EF Parameters'!$E32))/1000000)</f>
        <v>697.28943384282411</v>
      </c>
      <c r="M184" s="67">
        <f>IF(M123="","",((VLOOKUP(ROUND(M105,2),'EF Curves'!$A$12:$I$111,'Analysis Matrices'!$D$176,1)*M123*'Ship &amp; EF Parameters'!$C32)+(VLOOKUP(ROUND(M105,2),'EF Curves'!$A$12:$I$111,'Analysis Matrices'!$E$176,1)*M123*'Ship &amp; EF Parameters'!$D32)+(VLOOKUP(ROUND(M105,2),'EF Curves'!$A$12:$I$111,'Analysis Matrices'!$F$176,1)*M123*'Ship &amp; EF Parameters'!$E32))/1000000)</f>
        <v>625.68287677729472</v>
      </c>
      <c r="N184" s="68">
        <f>IF(N123="","",((VLOOKUP(ROUND(N105,2),'EF Curves'!$A$12:$I$111,'Analysis Matrices'!$D$176,1)*N123*'Ship &amp; EF Parameters'!$C32)+(VLOOKUP(ROUND(N105,2),'EF Curves'!$A$12:$I$111,'Analysis Matrices'!$E$176,1)*N123*'Ship &amp; EF Parameters'!$D32)+(VLOOKUP(ROUND(N105,2),'EF Curves'!$A$12:$I$111,'Analysis Matrices'!$F$176,1)*N123*'Ship &amp; EF Parameters'!$E32))/1000000)</f>
        <v>598.50444178099144</v>
      </c>
      <c r="O184" s="66">
        <f>IF(O123="","",((VLOOKUP(ROUND(O105,2),'EF Curves'!$A$12:$I$111,'Analysis Matrices'!$D$176,1)*O123*'Ship &amp; EF Parameters'!$C32)+(VLOOKUP(ROUND(O105,2),'EF Curves'!$A$12:$I$111,'Analysis Matrices'!$E$176,1)*O123*'Ship &amp; EF Parameters'!$D32)+(VLOOKUP(ROUND(O105,2),'EF Curves'!$A$12:$I$111,'Analysis Matrices'!$F$176,1)*O123*'Ship &amp; EF Parameters'!$E32))/1000000)</f>
        <v>11039.908154529776</v>
      </c>
      <c r="P184" s="67">
        <f>IF(P123="","",((VLOOKUP(ROUND(P105,2),'EF Curves'!$A$12:$I$111,'Analysis Matrices'!$D$176,1)*P123*'Ship &amp; EF Parameters'!$C32)+(VLOOKUP(ROUND(P105,2),'EF Curves'!$A$12:$I$111,'Analysis Matrices'!$E$176,1)*P123*'Ship &amp; EF Parameters'!$D32)+(VLOOKUP(ROUND(P105,2),'EF Curves'!$A$12:$I$111,'Analysis Matrices'!$F$176,1)*P123*'Ship &amp; EF Parameters'!$E32))/1000000)</f>
        <v>10327.301490744807</v>
      </c>
      <c r="Q184" s="67">
        <f>IF(Q123="","",((VLOOKUP(ROUND(Q105,2),'EF Curves'!$A$12:$I$111,'Analysis Matrices'!$D$176,1)*Q123*'Ship &amp; EF Parameters'!$C32)+(VLOOKUP(ROUND(Q105,2),'EF Curves'!$A$12:$I$111,'Analysis Matrices'!$E$176,1)*Q123*'Ship &amp; EF Parameters'!$D32)+(VLOOKUP(ROUND(Q105,2),'EF Curves'!$A$12:$I$111,'Analysis Matrices'!$F$176,1)*Q123*'Ship &amp; EF Parameters'!$E32))/1000000)</f>
        <v>9622.1234961223836</v>
      </c>
      <c r="R184" s="67">
        <f>IF(R123="","",((VLOOKUP(ROUND(R105,2),'EF Curves'!$A$12:$I$111,'Analysis Matrices'!$D$176,1)*R123*'Ship &amp; EF Parameters'!$C32)+(VLOOKUP(ROUND(R105,2),'EF Curves'!$A$12:$I$111,'Analysis Matrices'!$E$176,1)*R123*'Ship &amp; EF Parameters'!$D32)+(VLOOKUP(ROUND(R105,2),'EF Curves'!$A$12:$I$111,'Analysis Matrices'!$F$176,1)*R123*'Ship &amp; EF Parameters'!$E32))/1000000)</f>
        <v>8947.2248925394815</v>
      </c>
      <c r="S184" s="67">
        <f>IF(S123="","",((VLOOKUP(ROUND(S105,2),'EF Curves'!$A$12:$I$111,'Analysis Matrices'!$D$176,1)*S123*'Ship &amp; EF Parameters'!$C32)+(VLOOKUP(ROUND(S105,2),'EF Curves'!$A$12:$I$111,'Analysis Matrices'!$E$176,1)*S123*'Ship &amp; EF Parameters'!$D32)+(VLOOKUP(ROUND(S105,2),'EF Curves'!$A$12:$I$111,'Analysis Matrices'!$F$176,1)*S123*'Ship &amp; EF Parameters'!$E32))/1000000)</f>
        <v>8299.2481342361825</v>
      </c>
      <c r="T184" s="67">
        <f>IF(T123="","",((VLOOKUP(ROUND(T105,2),'EF Curves'!$A$12:$I$111,'Analysis Matrices'!$D$176,1)*T123*'Ship &amp; EF Parameters'!$C32)+(VLOOKUP(ROUND(T105,2),'EF Curves'!$A$12:$I$111,'Analysis Matrices'!$E$176,1)*T123*'Ship &amp; EF Parameters'!$D32)+(VLOOKUP(ROUND(T105,2),'EF Curves'!$A$12:$I$111,'Analysis Matrices'!$F$176,1)*T123*'Ship &amp; EF Parameters'!$E32))/1000000)</f>
        <v>7642.8728110830534</v>
      </c>
      <c r="U184" s="67">
        <f>IF(U123="","",((VLOOKUP(ROUND(U105,2),'EF Curves'!$A$12:$I$111,'Analysis Matrices'!$D$176,1)*U123*'Ship &amp; EF Parameters'!$C32)+(VLOOKUP(ROUND(U105,2),'EF Curves'!$A$12:$I$111,'Analysis Matrices'!$E$176,1)*U123*'Ship &amp; EF Parameters'!$D32)+(VLOOKUP(ROUND(U105,2),'EF Curves'!$A$12:$I$111,'Analysis Matrices'!$F$176,1)*U123*'Ship &amp; EF Parameters'!$E32))/1000000)</f>
        <v>7009.513371611577</v>
      </c>
      <c r="V184" s="67">
        <f>IF(V123="","",((VLOOKUP(ROUND(V105,2),'EF Curves'!$A$12:$I$111,'Analysis Matrices'!$D$176,1)*V123*'Ship &amp; EF Parameters'!$C32)+(VLOOKUP(ROUND(V105,2),'EF Curves'!$A$12:$I$111,'Analysis Matrices'!$E$176,1)*V123*'Ship &amp; EF Parameters'!$D32)+(VLOOKUP(ROUND(V105,2),'EF Curves'!$A$12:$I$111,'Analysis Matrices'!$F$176,1)*V123*'Ship &amp; EF Parameters'!$E32))/1000000)</f>
        <v>6368.5969985058346</v>
      </c>
      <c r="W184" s="67">
        <f>IF(W123="","",((VLOOKUP(ROUND(W105,2),'EF Curves'!$A$12:$I$111,'Analysis Matrices'!$D$176,1)*W123*'Ship &amp; EF Parameters'!$C32)+(VLOOKUP(ROUND(W105,2),'EF Curves'!$A$12:$I$111,'Analysis Matrices'!$E$176,1)*W123*'Ship &amp; EF Parameters'!$D32)+(VLOOKUP(ROUND(W105,2),'EF Curves'!$A$12:$I$111,'Analysis Matrices'!$F$176,1)*W123*'Ship &amp; EF Parameters'!$E32))/1000000)</f>
        <v>6232.0243149702401</v>
      </c>
      <c r="X184" s="67">
        <f>IF(X123="","",((VLOOKUP(ROUND(X105,2),'EF Curves'!$A$12:$I$111,'Analysis Matrices'!$D$176,1)*X123*'Ship &amp; EF Parameters'!$C32)+(VLOOKUP(ROUND(X105,2),'EF Curves'!$A$12:$I$111,'Analysis Matrices'!$E$176,1)*X123*'Ship &amp; EF Parameters'!$D32)+(VLOOKUP(ROUND(X105,2),'EF Curves'!$A$12:$I$111,'Analysis Matrices'!$F$176,1)*X123*'Ship &amp; EF Parameters'!$E32))/1000000)</f>
        <v>5592.0407111970699</v>
      </c>
      <c r="Y184" s="68">
        <f>IF(Y123="","",((VLOOKUP(ROUND(Y105,2),'EF Curves'!$A$12:$I$111,'Analysis Matrices'!$D$176,1)*Y123*'Ship &amp; EF Parameters'!$C32)+(VLOOKUP(ROUND(Y105,2),'EF Curves'!$A$12:$I$111,'Analysis Matrices'!$E$176,1)*Y123*'Ship &amp; EF Parameters'!$D32)+(VLOOKUP(ROUND(Y105,2),'EF Curves'!$A$12:$I$111,'Analysis Matrices'!$F$176,1)*Y123*'Ship &amp; EF Parameters'!$E32))/1000000)</f>
        <v>5760.6052521420424</v>
      </c>
      <c r="Z184" s="66">
        <f>IF(Z123="","",((VLOOKUP(ROUND(Z105,2),'EF Curves'!$A$12:$I$111,'Analysis Matrices'!$D$176,1)*Z123*'Ship &amp; EF Parameters'!$C32)+(VLOOKUP(ROUND(Z105,2),'EF Curves'!$A$12:$I$111,'Analysis Matrices'!$E$176,1)*Z123*'Ship &amp; EF Parameters'!$D32)+(VLOOKUP(ROUND(Z105,2),'EF Curves'!$A$12:$I$111,'Analysis Matrices'!$F$176,1)*Z123*'Ship &amp; EF Parameters'!$E32))/1000000)</f>
        <v>20741.645623662007</v>
      </c>
      <c r="AA184" s="67">
        <f>IF(AA123="","",((VLOOKUP(ROUND(AA105,2),'EF Curves'!$A$12:$I$111,'Analysis Matrices'!$D$176,1)*AA123*'Ship &amp; EF Parameters'!$C32)+(VLOOKUP(ROUND(AA105,2),'EF Curves'!$A$12:$I$111,'Analysis Matrices'!$E$176,1)*AA123*'Ship &amp; EF Parameters'!$D32)+(VLOOKUP(ROUND(AA105,2),'EF Curves'!$A$12:$I$111,'Analysis Matrices'!$F$176,1)*AA123*'Ship &amp; EF Parameters'!$E32))/1000000)</f>
        <v>19402.808861399335</v>
      </c>
      <c r="AB184" s="67">
        <f>IF(AB123="","",((VLOOKUP(ROUND(AB105,2),'EF Curves'!$A$12:$I$111,'Analysis Matrices'!$D$176,1)*AB123*'Ship &amp; EF Parameters'!$C32)+(VLOOKUP(ROUND(AB105,2),'EF Curves'!$A$12:$I$111,'Analysis Matrices'!$E$176,1)*AB123*'Ship &amp; EF Parameters'!$D32)+(VLOOKUP(ROUND(AB105,2),'EF Curves'!$A$12:$I$111,'Analysis Matrices'!$F$176,1)*AB123*'Ship &amp; EF Parameters'!$E32))/1000000)</f>
        <v>18077.928992714787</v>
      </c>
      <c r="AC184" s="67">
        <f>IF(AC123="","",((VLOOKUP(ROUND(AC105,2),'EF Curves'!$A$12:$I$111,'Analysis Matrices'!$D$176,1)*AC123*'Ship &amp; EF Parameters'!$C32)+(VLOOKUP(ROUND(AC105,2),'EF Curves'!$A$12:$I$111,'Analysis Matrices'!$E$176,1)*AC123*'Ship &amp; EF Parameters'!$D32)+(VLOOKUP(ROUND(AC105,2),'EF Curves'!$A$12:$I$111,'Analysis Matrices'!$F$176,1)*AC123*'Ship &amp; EF Parameters'!$E32))/1000000)</f>
        <v>16809.937676892365</v>
      </c>
      <c r="AD184" s="67">
        <f>IF(AD123="","",((VLOOKUP(ROUND(AD105,2),'EF Curves'!$A$12:$I$111,'Analysis Matrices'!$D$176,1)*AD123*'Ship &amp; EF Parameters'!$C32)+(VLOOKUP(ROUND(AD105,2),'EF Curves'!$A$12:$I$111,'Analysis Matrices'!$E$176,1)*AD123*'Ship &amp; EF Parameters'!$D32)+(VLOOKUP(ROUND(AD105,2),'EF Curves'!$A$12:$I$111,'Analysis Matrices'!$F$176,1)*AD123*'Ship &amp; EF Parameters'!$E32))/1000000)</f>
        <v>15592.526797655859</v>
      </c>
      <c r="AE184" s="67">
        <f>IF(AE123="","",((VLOOKUP(ROUND(AE105,2),'EF Curves'!$A$12:$I$111,'Analysis Matrices'!$D$176,1)*AE123*'Ship &amp; EF Parameters'!$C32)+(VLOOKUP(ROUND(AE105,2),'EF Curves'!$A$12:$I$111,'Analysis Matrices'!$E$176,1)*AE123*'Ship &amp; EF Parameters'!$D32)+(VLOOKUP(ROUND(AE105,2),'EF Curves'!$A$12:$I$111,'Analysis Matrices'!$F$176,1)*AE123*'Ship &amp; EF Parameters'!$E32))/1000000)</f>
        <v>15555.948196295301</v>
      </c>
      <c r="AF184" s="67">
        <f>IF(AF123="","",((VLOOKUP(ROUND(AF105,2),'EF Curves'!$A$12:$I$111,'Analysis Matrices'!$D$176,1)*AF123*'Ship &amp; EF Parameters'!$C32)+(VLOOKUP(ROUND(AF105,2),'EF Curves'!$A$12:$I$111,'Analysis Matrices'!$E$176,1)*AF123*'Ship &amp; EF Parameters'!$D32)+(VLOOKUP(ROUND(AF105,2),'EF Curves'!$A$12:$I$111,'Analysis Matrices'!$F$176,1)*AF123*'Ship &amp; EF Parameters'!$E32))/1000000)</f>
        <v>14266.8378220175</v>
      </c>
      <c r="AG184" s="67">
        <f>IF(AG123="","",((VLOOKUP(ROUND(AG105,2),'EF Curves'!$A$12:$I$111,'Analysis Matrices'!$D$176,1)*AG123*'Ship &amp; EF Parameters'!$C32)+(VLOOKUP(ROUND(AG105,2),'EF Curves'!$A$12:$I$111,'Analysis Matrices'!$E$176,1)*AG123*'Ship &amp; EF Parameters'!$D32)+(VLOOKUP(ROUND(AG105,2),'EF Curves'!$A$12:$I$111,'Analysis Matrices'!$F$176,1)*AG123*'Ship &amp; EF Parameters'!$E32))/1000000)</f>
        <v>13959.449986623898</v>
      </c>
      <c r="AH184" s="67">
        <f>IF(AH123="","",((VLOOKUP(ROUND(AH105,2),'EF Curves'!$A$12:$I$111,'Analysis Matrices'!$D$176,1)*AH123*'Ship &amp; EF Parameters'!$C32)+(VLOOKUP(ROUND(AH105,2),'EF Curves'!$A$12:$I$111,'Analysis Matrices'!$E$176,1)*AH123*'Ship &amp; EF Parameters'!$D32)+(VLOOKUP(ROUND(AH105,2),'EF Curves'!$A$12:$I$111,'Analysis Matrices'!$F$176,1)*AH123*'Ship &amp; EF Parameters'!$E32))/1000000)</f>
        <v>13509.982780704715</v>
      </c>
      <c r="AI184" s="67">
        <f>IF(AI123="","",((VLOOKUP(ROUND(AI105,2),'EF Curves'!$A$12:$I$111,'Analysis Matrices'!$D$176,1)*AI123*'Ship &amp; EF Parameters'!$C32)+(VLOOKUP(ROUND(AI105,2),'EF Curves'!$A$12:$I$111,'Analysis Matrices'!$E$176,1)*AI123*'Ship &amp; EF Parameters'!$D32)+(VLOOKUP(ROUND(AI105,2),'EF Curves'!$A$12:$I$111,'Analysis Matrices'!$F$176,1)*AI123*'Ship &amp; EF Parameters'!$E32))/1000000)</f>
        <v>12930.779453397425</v>
      </c>
      <c r="AJ184" s="68">
        <f>IF(AJ123="","",((VLOOKUP(ROUND(AJ105,2),'EF Curves'!$A$12:$I$111,'Analysis Matrices'!$D$176,1)*AJ123*'Ship &amp; EF Parameters'!$C32)+(VLOOKUP(ROUND(AJ105,2),'EF Curves'!$A$12:$I$111,'Analysis Matrices'!$E$176,1)*AJ123*'Ship &amp; EF Parameters'!$D32)+(VLOOKUP(ROUND(AJ105,2),'EF Curves'!$A$12:$I$111,'Analysis Matrices'!$F$176,1)*AJ123*'Ship &amp; EF Parameters'!$E32))/1000000)</f>
        <v>12369.091796807152</v>
      </c>
      <c r="AK184" s="66">
        <f>IF(AK123="","",((VLOOKUP(ROUND(AK105,2),'EF Curves'!$A$12:$I$111,'Analysis Matrices'!$D$176,1)*AK123*'Ship &amp; EF Parameters'!$C32)+(VLOOKUP(ROUND(AK105,2),'EF Curves'!$A$12:$I$111,'Analysis Matrices'!$E$176,1)*AK123*'Ship &amp; EF Parameters'!$D32)+(VLOOKUP(ROUND(AK105,2),'EF Curves'!$A$12:$I$111,'Analysis Matrices'!$F$176,1)*AK123*'Ship &amp; EF Parameters'!$E32))/1000000)</f>
        <v>30443.383092794244</v>
      </c>
      <c r="AL184" s="67">
        <f>IF(AL123="","",((VLOOKUP(ROUND(AL105,2),'EF Curves'!$A$12:$I$111,'Analysis Matrices'!$D$176,1)*AL123*'Ship &amp; EF Parameters'!$C32)+(VLOOKUP(ROUND(AL105,2),'EF Curves'!$A$12:$I$111,'Analysis Matrices'!$E$176,1)*AL123*'Ship &amp; EF Parameters'!$D32)+(VLOOKUP(ROUND(AL105,2),'EF Curves'!$A$12:$I$111,'Analysis Matrices'!$F$176,1)*AL123*'Ship &amp; EF Parameters'!$E32))/1000000)</f>
        <v>28478.316232053858</v>
      </c>
      <c r="AM184" s="67">
        <f>IF(AM123="","",((VLOOKUP(ROUND(AM105,2),'EF Curves'!$A$12:$I$111,'Analysis Matrices'!$D$176,1)*AM123*'Ship &amp; EF Parameters'!$C32)+(VLOOKUP(ROUND(AM105,2),'EF Curves'!$A$12:$I$111,'Analysis Matrices'!$E$176,1)*AM123*'Ship &amp; EF Parameters'!$D32)+(VLOOKUP(ROUND(AM105,2),'EF Curves'!$A$12:$I$111,'Analysis Matrices'!$F$176,1)*AM123*'Ship &amp; EF Parameters'!$E32))/1000000)</f>
        <v>26533.734489307179</v>
      </c>
      <c r="AN184" s="67">
        <f>IF(AN123="","",((VLOOKUP(ROUND(AN105,2),'EF Curves'!$A$12:$I$111,'Analysis Matrices'!$D$176,1)*AN123*'Ship &amp; EF Parameters'!$C32)+(VLOOKUP(ROUND(AN105,2),'EF Curves'!$A$12:$I$111,'Analysis Matrices'!$E$176,1)*AN123*'Ship &amp; EF Parameters'!$D32)+(VLOOKUP(ROUND(AN105,2),'EF Curves'!$A$12:$I$111,'Analysis Matrices'!$F$176,1)*AN123*'Ship &amp; EF Parameters'!$E32))/1000000)</f>
        <v>24672.650461245248</v>
      </c>
      <c r="AO184" s="67">
        <f>IF(AO123="","",((VLOOKUP(ROUND(AO105,2),'EF Curves'!$A$12:$I$111,'Analysis Matrices'!$D$176,1)*AO123*'Ship &amp; EF Parameters'!$C32)+(VLOOKUP(ROUND(AO105,2),'EF Curves'!$A$12:$I$111,'Analysis Matrices'!$E$176,1)*AO123*'Ship &amp; EF Parameters'!$D32)+(VLOOKUP(ROUND(AO105,2),'EF Curves'!$A$12:$I$111,'Analysis Matrices'!$F$176,1)*AO123*'Ship &amp; EF Parameters'!$E32))/1000000)</f>
        <v>24792.955916165163</v>
      </c>
      <c r="AP184" s="67">
        <f>IF(AP123="","",((VLOOKUP(ROUND(AP105,2),'EF Curves'!$A$12:$I$111,'Analysis Matrices'!$D$176,1)*AP123*'Ship &amp; EF Parameters'!$C32)+(VLOOKUP(ROUND(AP105,2),'EF Curves'!$A$12:$I$111,'Analysis Matrices'!$E$176,1)*AP123*'Ship &amp; EF Parameters'!$D32)+(VLOOKUP(ROUND(AP105,2),'EF Curves'!$A$12:$I$111,'Analysis Matrices'!$F$176,1)*AP123*'Ship &amp; EF Parameters'!$E32))/1000000)</f>
        <v>22832.117513917296</v>
      </c>
      <c r="AQ184" s="67">
        <f>IF(AQ123="","",((VLOOKUP(ROUND(AQ105,2),'EF Curves'!$A$12:$I$111,'Analysis Matrices'!$D$176,1)*AQ123*'Ship &amp; EF Parameters'!$C32)+(VLOOKUP(ROUND(AQ105,2),'EF Curves'!$A$12:$I$111,'Analysis Matrices'!$E$176,1)*AQ123*'Ship &amp; EF Parameters'!$D32)+(VLOOKUP(ROUND(AQ105,2),'EF Curves'!$A$12:$I$111,'Analysis Matrices'!$F$176,1)*AQ123*'Ship &amp; EF Parameters'!$E32))/1000000)</f>
        <v>22550.808170285723</v>
      </c>
      <c r="AR184" s="67">
        <f>IF(AR123="","",((VLOOKUP(ROUND(AR105,2),'EF Curves'!$A$12:$I$111,'Analysis Matrices'!$D$176,1)*AR123*'Ship &amp; EF Parameters'!$C32)+(VLOOKUP(ROUND(AR105,2),'EF Curves'!$A$12:$I$111,'Analysis Matrices'!$E$176,1)*AR123*'Ship &amp; EF Parameters'!$D32)+(VLOOKUP(ROUND(AR105,2),'EF Curves'!$A$12:$I$111,'Analysis Matrices'!$F$176,1)*AR123*'Ship &amp; EF Parameters'!$E32))/1000000)</f>
        <v>21952.360866061776</v>
      </c>
      <c r="AS184" s="67">
        <f>IF(AS123="","",((VLOOKUP(ROUND(AS105,2),'EF Curves'!$A$12:$I$111,'Analysis Matrices'!$D$176,1)*AS123*'Ship &amp; EF Parameters'!$C32)+(VLOOKUP(ROUND(AS105,2),'EF Curves'!$A$12:$I$111,'Analysis Matrices'!$E$176,1)*AS123*'Ship &amp; EF Parameters'!$D32)+(VLOOKUP(ROUND(AS105,2),'EF Curves'!$A$12:$I$111,'Analysis Matrices'!$F$176,1)*AS123*'Ship &amp; EF Parameters'!$E32))/1000000)</f>
        <v>21151.112826565659</v>
      </c>
      <c r="AT184" s="67">
        <f>IF(AT123="","",((VLOOKUP(ROUND(AT105,2),'EF Curves'!$A$12:$I$111,'Analysis Matrices'!$D$176,1)*AT123*'Ship &amp; EF Parameters'!$C32)+(VLOOKUP(ROUND(AT105,2),'EF Curves'!$A$12:$I$111,'Analysis Matrices'!$E$176,1)*AT123*'Ship &amp; EF Parameters'!$D32)+(VLOOKUP(ROUND(AT105,2),'EF Curves'!$A$12:$I$111,'Analysis Matrices'!$F$176,1)*AT123*'Ship &amp; EF Parameters'!$E32))/1000000)</f>
        <v>20165.237716134896</v>
      </c>
      <c r="AU184" s="68">
        <f>IF(AU123="","",((VLOOKUP(ROUND(AU105,2),'EF Curves'!$A$12:$I$111,'Analysis Matrices'!$D$176,1)*AU123*'Ship &amp; EF Parameters'!$C32)+(VLOOKUP(ROUND(AU105,2),'EF Curves'!$A$12:$I$111,'Analysis Matrices'!$E$176,1)*AU123*'Ship &amp; EF Parameters'!$D32)+(VLOOKUP(ROUND(AU105,2),'EF Curves'!$A$12:$I$111,'Analysis Matrices'!$F$176,1)*AU123*'Ship &amp; EF Parameters'!$E32))/1000000)</f>
        <v>19289.299404899873</v>
      </c>
      <c r="AV184" s="66">
        <f>IF(AV123="","",((VLOOKUP(ROUND(AV105,2),'EF Curves'!$A$12:$I$111,'Analysis Matrices'!$D$176,1)*AV123*'Ship &amp; EF Parameters'!$C32)+(VLOOKUP(ROUND(AV105,2),'EF Curves'!$A$12:$I$111,'Analysis Matrices'!$E$176,1)*AV123*'Ship &amp; EF Parameters'!$D32)+(VLOOKUP(ROUND(AV105,2),'EF Curves'!$A$12:$I$111,'Analysis Matrices'!$F$176,1)*AV123*'Ship &amp; EF Parameters'!$E32))/1000000)</f>
        <v>40145.120561926466</v>
      </c>
      <c r="AW184" s="67">
        <f>IF(AW123="","",((VLOOKUP(ROUND(AW105,2),'EF Curves'!$A$12:$I$111,'Analysis Matrices'!$D$176,1)*AW123*'Ship &amp; EF Parameters'!$C32)+(VLOOKUP(ROUND(AW105,2),'EF Curves'!$A$12:$I$111,'Analysis Matrices'!$E$176,1)*AW123*'Ship &amp; EF Parameters'!$D32)+(VLOOKUP(ROUND(AW105,2),'EF Curves'!$A$12:$I$111,'Analysis Matrices'!$F$176,1)*AW123*'Ship &amp; EF Parameters'!$E32))/1000000)</f>
        <v>37553.823602708391</v>
      </c>
      <c r="AX184" s="67">
        <f>IF(AX123="","",((VLOOKUP(ROUND(AX105,2),'EF Curves'!$A$12:$I$111,'Analysis Matrices'!$D$176,1)*AX123*'Ship &amp; EF Parameters'!$C32)+(VLOOKUP(ROUND(AX105,2),'EF Curves'!$A$12:$I$111,'Analysis Matrices'!$E$176,1)*AX123*'Ship &amp; EF Parameters'!$D32)+(VLOOKUP(ROUND(AX105,2),'EF Curves'!$A$12:$I$111,'Analysis Matrices'!$F$176,1)*AX123*'Ship &amp; EF Parameters'!$E32))/1000000)</f>
        <v>34989.539985899581</v>
      </c>
      <c r="AY184" s="67">
        <f>IF(AY123="","",((VLOOKUP(ROUND(AY105,2),'EF Curves'!$A$12:$I$111,'Analysis Matrices'!$D$176,1)*AY123*'Ship &amp; EF Parameters'!$C32)+(VLOOKUP(ROUND(AY105,2),'EF Curves'!$A$12:$I$111,'Analysis Matrices'!$E$176,1)*AY123*'Ship &amp; EF Parameters'!$D32)+(VLOOKUP(ROUND(AY105,2),'EF Curves'!$A$12:$I$111,'Analysis Matrices'!$F$176,1)*AY123*'Ship &amp; EF Parameters'!$E32))/1000000)</f>
        <v>35246.643516064629</v>
      </c>
      <c r="AZ184" s="67">
        <f>IF(AZ123="","",((VLOOKUP(ROUND(AZ105,2),'EF Curves'!$A$12:$I$111,'Analysis Matrices'!$D$176,1)*AZ123*'Ship &amp; EF Parameters'!$C32)+(VLOOKUP(ROUND(AZ105,2),'EF Curves'!$A$12:$I$111,'Analysis Matrices'!$E$176,1)*AZ123*'Ship &amp; EF Parameters'!$D32)+(VLOOKUP(ROUND(AZ105,2),'EF Curves'!$A$12:$I$111,'Analysis Matrices'!$F$176,1)*AZ123*'Ship &amp; EF Parameters'!$E32))/1000000)</f>
        <v>32694.007801536485</v>
      </c>
      <c r="BA184" s="67">
        <f>IF(BA123="","",((VLOOKUP(ROUND(BA105,2),'EF Curves'!$A$12:$I$111,'Analysis Matrices'!$D$176,1)*BA123*'Ship &amp; EF Parameters'!$C32)+(VLOOKUP(ROUND(BA105,2),'EF Curves'!$A$12:$I$111,'Analysis Matrices'!$E$176,1)*BA123*'Ship &amp; EF Parameters'!$D32)+(VLOOKUP(ROUND(BA105,2),'EF Curves'!$A$12:$I$111,'Analysis Matrices'!$F$176,1)*BA123*'Ship &amp; EF Parameters'!$E32))/1000000)</f>
        <v>32424.308895503858</v>
      </c>
      <c r="BB184" s="67">
        <f>IF(BB123="","",((VLOOKUP(ROUND(BB105,2),'EF Curves'!$A$12:$I$111,'Analysis Matrices'!$D$176,1)*BB123*'Ship &amp; EF Parameters'!$C32)+(VLOOKUP(ROUND(BB105,2),'EF Curves'!$A$12:$I$111,'Analysis Matrices'!$E$176,1)*BB123*'Ship &amp; EF Parameters'!$D32)+(VLOOKUP(ROUND(BB105,2),'EF Curves'!$A$12:$I$111,'Analysis Matrices'!$F$176,1)*BB123*'Ship &amp; EF Parameters'!$E32))/1000000)</f>
        <v>31861.424416416259</v>
      </c>
      <c r="BC184" s="67">
        <f>IF(BC123="","",((VLOOKUP(ROUND(BC105,2),'EF Curves'!$A$12:$I$111,'Analysis Matrices'!$D$176,1)*BC123*'Ship &amp; EF Parameters'!$C32)+(VLOOKUP(ROUND(BC105,2),'EF Curves'!$A$12:$I$111,'Analysis Matrices'!$E$176,1)*BC123*'Ship &amp; EF Parameters'!$D32)+(VLOOKUP(ROUND(BC105,2),'EF Curves'!$A$12:$I$111,'Analysis Matrices'!$F$176,1)*BC123*'Ship &amp; EF Parameters'!$E32))/1000000)</f>
        <v>28948.16817502652</v>
      </c>
      <c r="BD184" s="67">
        <f>IF(BD123="","",((VLOOKUP(ROUND(BD105,2),'EF Curves'!$A$12:$I$111,'Analysis Matrices'!$D$176,1)*BD123*'Ship &amp; EF Parameters'!$C32)+(VLOOKUP(ROUND(BD105,2),'EF Curves'!$A$12:$I$111,'Analysis Matrices'!$E$176,1)*BD123*'Ship &amp; EF Parameters'!$D32)+(VLOOKUP(ROUND(BD105,2),'EF Curves'!$A$12:$I$111,'Analysis Matrices'!$F$176,1)*BD123*'Ship &amp; EF Parameters'!$E32))/1000000)</f>
        <v>27891.577353712961</v>
      </c>
      <c r="BE184" s="67">
        <f>IF(BE123="","",((VLOOKUP(ROUND(BE105,2),'EF Curves'!$A$12:$I$111,'Analysis Matrices'!$D$176,1)*BE123*'Ship &amp; EF Parameters'!$C32)+(VLOOKUP(ROUND(BE105,2),'EF Curves'!$A$12:$I$111,'Analysis Matrices'!$E$176,1)*BE123*'Ship &amp; EF Parameters'!$D32)+(VLOOKUP(ROUND(BE105,2),'EF Curves'!$A$12:$I$111,'Analysis Matrices'!$F$176,1)*BE123*'Ship &amp; EF Parameters'!$E32))/1000000)</f>
        <v>26591.522263035029</v>
      </c>
      <c r="BF184" s="68">
        <f>IF(BF123="","",((VLOOKUP(ROUND(BF105,2),'EF Curves'!$A$12:$I$111,'Analysis Matrices'!$D$176,1)*BF123*'Ship &amp; EF Parameters'!$C32)+(VLOOKUP(ROUND(BF105,2),'EF Curves'!$A$12:$I$111,'Analysis Matrices'!$E$176,1)*BF123*'Ship &amp; EF Parameters'!$D32)+(VLOOKUP(ROUND(BF105,2),'EF Curves'!$A$12:$I$111,'Analysis Matrices'!$F$176,1)*BF123*'Ship &amp; EF Parameters'!$E32))/1000000)</f>
        <v>26932.699880144606</v>
      </c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</row>
    <row r="185" spans="1:77" s="40" customFormat="1">
      <c r="A185" s="49"/>
      <c r="B185" s="50" t="str">
        <f t="shared" si="199"/>
        <v>6,000 teu</v>
      </c>
      <c r="C185" s="50"/>
      <c r="D185" s="63">
        <f>IF(D124="","",((VLOOKUP(ROUND(D106,2),'EF Curves'!$A$12:$I$111,'Analysis Matrices'!$D$176,1)*D124*'Ship &amp; EF Parameters'!$C33)+(VLOOKUP(ROUND(D106,2),'EF Curves'!$A$12:$I$111,'Analysis Matrices'!$E$176,1)*D124*'Ship &amp; EF Parameters'!$D33)+(VLOOKUP(ROUND(D106,2),'EF Curves'!$A$12:$I$111,'Analysis Matrices'!$F$176,1)*D124*'Ship &amp; EF Parameters'!$E33))/1000000)</f>
        <v>6188.5835142683036</v>
      </c>
      <c r="E185" s="64">
        <f>IF(E124="","",((VLOOKUP(ROUND(E106,2),'EF Curves'!$A$12:$I$111,'Analysis Matrices'!$D$176,1)*E124*'Ship &amp; EF Parameters'!$C33)+(VLOOKUP(ROUND(E106,2),'EF Curves'!$A$12:$I$111,'Analysis Matrices'!$E$176,1)*E124*'Ship &amp; EF Parameters'!$D33)+(VLOOKUP(ROUND(E106,2),'EF Curves'!$A$12:$I$111,'Analysis Matrices'!$F$176,1)*E124*'Ship &amp; EF Parameters'!$E33))/1000000)</f>
        <v>5809.498600601919</v>
      </c>
      <c r="F185" s="64">
        <f>IF(F124="","",((VLOOKUP(ROUND(F106,2),'EF Curves'!$A$12:$I$111,'Analysis Matrices'!$D$176,1)*F124*'Ship &amp; EF Parameters'!$C33)+(VLOOKUP(ROUND(F106,2),'EF Curves'!$A$12:$I$111,'Analysis Matrices'!$E$176,1)*F124*'Ship &amp; EF Parameters'!$D33)+(VLOOKUP(ROUND(F106,2),'EF Curves'!$A$12:$I$111,'Analysis Matrices'!$F$176,1)*F124*'Ship &amp; EF Parameters'!$E33))/1000000)</f>
        <v>5399.9212230691446</v>
      </c>
      <c r="G185" s="64">
        <f>IF(G124="","",((VLOOKUP(ROUND(G106,2),'EF Curves'!$A$12:$I$111,'Analysis Matrices'!$D$176,1)*G124*'Ship &amp; EF Parameters'!$C33)+(VLOOKUP(ROUND(G106,2),'EF Curves'!$A$12:$I$111,'Analysis Matrices'!$E$176,1)*G124*'Ship &amp; EF Parameters'!$D33)+(VLOOKUP(ROUND(G106,2),'EF Curves'!$A$12:$I$111,'Analysis Matrices'!$F$176,1)*G124*'Ship &amp; EF Parameters'!$E33))/1000000)</f>
        <v>5024.580426539872</v>
      </c>
      <c r="H185" s="64">
        <f>IF(H124="","",((VLOOKUP(ROUND(H106,2),'EF Curves'!$A$12:$I$111,'Analysis Matrices'!$D$176,1)*H124*'Ship &amp; EF Parameters'!$C33)+(VLOOKUP(ROUND(H106,2),'EF Curves'!$A$12:$I$111,'Analysis Matrices'!$E$176,1)*H124*'Ship &amp; EF Parameters'!$D33)+(VLOOKUP(ROUND(H106,2),'EF Curves'!$A$12:$I$111,'Analysis Matrices'!$F$176,1)*H124*'Ship &amp; EF Parameters'!$E33))/1000000)</f>
        <v>4639.9754863064836</v>
      </c>
      <c r="I185" s="64">
        <f>IF(I124="","",((VLOOKUP(ROUND(I106,2),'EF Curves'!$A$12:$I$111,'Analysis Matrices'!$D$176,1)*I124*'Ship &amp; EF Parameters'!$C33)+(VLOOKUP(ROUND(I106,2),'EF Curves'!$A$12:$I$111,'Analysis Matrices'!$E$176,1)*I124*'Ship &amp; EF Parameters'!$D33)+(VLOOKUP(ROUND(I106,2),'EF Curves'!$A$12:$I$111,'Analysis Matrices'!$F$176,1)*I124*'Ship &amp; EF Parameters'!$E33))/1000000)</f>
        <v>4267.8305446453878</v>
      </c>
      <c r="J185" s="64">
        <f>IF(J124="","",((VLOOKUP(ROUND(J106,2),'EF Curves'!$A$12:$I$111,'Analysis Matrices'!$D$176,1)*J124*'Ship &amp; EF Parameters'!$C33)+(VLOOKUP(ROUND(J106,2),'EF Curves'!$A$12:$I$111,'Analysis Matrices'!$E$176,1)*J124*'Ship &amp; EF Parameters'!$D33)+(VLOOKUP(ROUND(J106,2),'EF Curves'!$A$12:$I$111,'Analysis Matrices'!$F$176,1)*J124*'Ship &amp; EF Parameters'!$E33))/1000000)</f>
        <v>3908.0827587767644</v>
      </c>
      <c r="K185" s="64">
        <f>IF(K124="","",((VLOOKUP(ROUND(K106,2),'EF Curves'!$A$12:$I$111,'Analysis Matrices'!$D$176,1)*K124*'Ship &amp; EF Parameters'!$C33)+(VLOOKUP(ROUND(K106,2),'EF Curves'!$A$12:$I$111,'Analysis Matrices'!$E$176,1)*K124*'Ship &amp; EF Parameters'!$D33)+(VLOOKUP(ROUND(K106,2),'EF Curves'!$A$12:$I$111,'Analysis Matrices'!$F$176,1)*K124*'Ship &amp; EF Parameters'!$E33))/1000000)</f>
        <v>3543.2691805013915</v>
      </c>
      <c r="L185" s="64">
        <f>IF(L124="","",((VLOOKUP(ROUND(L106,2),'EF Curves'!$A$12:$I$111,'Analysis Matrices'!$D$176,1)*L124*'Ship &amp; EF Parameters'!$C33)+(VLOOKUP(ROUND(L106,2),'EF Curves'!$A$12:$I$111,'Analysis Matrices'!$E$176,1)*L124*'Ship &amp; EF Parameters'!$D33)+(VLOOKUP(ROUND(L106,2),'EF Curves'!$A$12:$I$111,'Analysis Matrices'!$F$176,1)*L124*'Ship &amp; EF Parameters'!$E33))/1000000)</f>
        <v>3193.5493269615808</v>
      </c>
      <c r="M185" s="64">
        <f>IF(M124="","",((VLOOKUP(ROUND(M106,2),'EF Curves'!$A$12:$I$111,'Analysis Matrices'!$D$176,1)*M124*'Ship &amp; EF Parameters'!$C33)+(VLOOKUP(ROUND(M106,2),'EF Curves'!$A$12:$I$111,'Analysis Matrices'!$E$176,1)*M124*'Ship &amp; EF Parameters'!$D33)+(VLOOKUP(ROUND(M106,2),'EF Curves'!$A$12:$I$111,'Analysis Matrices'!$F$176,1)*M124*'Ship &amp; EF Parameters'!$E33))/1000000)</f>
        <v>2859.2205117788562</v>
      </c>
      <c r="N185" s="65">
        <f>IF(N124="","",((VLOOKUP(ROUND(N106,2),'EF Curves'!$A$12:$I$111,'Analysis Matrices'!$D$176,1)*N124*'Ship &amp; EF Parameters'!$C33)+(VLOOKUP(ROUND(N106,2),'EF Curves'!$A$12:$I$111,'Analysis Matrices'!$E$176,1)*N124*'Ship &amp; EF Parameters'!$D33)+(VLOOKUP(ROUND(N106,2),'EF Curves'!$A$12:$I$111,'Analysis Matrices'!$F$176,1)*N124*'Ship &amp; EF Parameters'!$E33))/1000000)</f>
        <v>2645.3767861411857</v>
      </c>
      <c r="O185" s="63">
        <f>IF(O124="","",((VLOOKUP(ROUND(O106,2),'EF Curves'!$A$12:$I$111,'Analysis Matrices'!$D$176,1)*O124*'Ship &amp; EF Parameters'!$C33)+(VLOOKUP(ROUND(O106,2),'EF Curves'!$A$12:$I$111,'Analysis Matrices'!$E$176,1)*O124*'Ship &amp; EF Parameters'!$D33)+(VLOOKUP(ROUND(O106,2),'EF Curves'!$A$12:$I$111,'Analysis Matrices'!$F$176,1)*O124*'Ship &amp; EF Parameters'!$E33))/1000000)</f>
        <v>22691.472885650441</v>
      </c>
      <c r="P185" s="64">
        <f>IF(P124="","",((VLOOKUP(ROUND(P106,2),'EF Curves'!$A$12:$I$111,'Analysis Matrices'!$D$176,1)*P124*'Ship &amp; EF Parameters'!$C33)+(VLOOKUP(ROUND(P106,2),'EF Curves'!$A$12:$I$111,'Analysis Matrices'!$E$176,1)*P124*'Ship &amp; EF Parameters'!$D33)+(VLOOKUP(ROUND(P106,2),'EF Curves'!$A$12:$I$111,'Analysis Matrices'!$F$176,1)*P124*'Ship &amp; EF Parameters'!$E33))/1000000)</f>
        <v>21301.494868873702</v>
      </c>
      <c r="Q185" s="64">
        <f>IF(Q124="","",((VLOOKUP(ROUND(Q106,2),'EF Curves'!$A$12:$I$111,'Analysis Matrices'!$D$176,1)*Q124*'Ship &amp; EF Parameters'!$C33)+(VLOOKUP(ROUND(Q106,2),'EF Curves'!$A$12:$I$111,'Analysis Matrices'!$E$176,1)*Q124*'Ship &amp; EF Parameters'!$D33)+(VLOOKUP(ROUND(Q106,2),'EF Curves'!$A$12:$I$111,'Analysis Matrices'!$F$176,1)*Q124*'Ship &amp; EF Parameters'!$E33))/1000000)</f>
        <v>19799.711151253534</v>
      </c>
      <c r="R185" s="64">
        <f>IF(R124="","",((VLOOKUP(ROUND(R106,2),'EF Curves'!$A$12:$I$111,'Analysis Matrices'!$D$176,1)*R124*'Ship &amp; EF Parameters'!$C33)+(VLOOKUP(ROUND(R106,2),'EF Curves'!$A$12:$I$111,'Analysis Matrices'!$E$176,1)*R124*'Ship &amp; EF Parameters'!$D33)+(VLOOKUP(ROUND(R106,2),'EF Curves'!$A$12:$I$111,'Analysis Matrices'!$F$176,1)*R124*'Ship &amp; EF Parameters'!$E33))/1000000)</f>
        <v>18423.46156397953</v>
      </c>
      <c r="S185" s="64">
        <f>IF(S124="","",((VLOOKUP(ROUND(S106,2),'EF Curves'!$A$12:$I$111,'Analysis Matrices'!$D$176,1)*S124*'Ship &amp; EF Parameters'!$C33)+(VLOOKUP(ROUND(S106,2),'EF Curves'!$A$12:$I$111,'Analysis Matrices'!$E$176,1)*S124*'Ship &amp; EF Parameters'!$D33)+(VLOOKUP(ROUND(S106,2),'EF Curves'!$A$12:$I$111,'Analysis Matrices'!$F$176,1)*S124*'Ship &amp; EF Parameters'!$E33))/1000000)</f>
        <v>17013.243449790436</v>
      </c>
      <c r="T185" s="64">
        <f>IF(T124="","",((VLOOKUP(ROUND(T106,2),'EF Curves'!$A$12:$I$111,'Analysis Matrices'!$D$176,1)*T124*'Ship &amp; EF Parameters'!$C33)+(VLOOKUP(ROUND(T106,2),'EF Curves'!$A$12:$I$111,'Analysis Matrices'!$E$176,1)*T124*'Ship &amp; EF Parameters'!$D33)+(VLOOKUP(ROUND(T106,2),'EF Curves'!$A$12:$I$111,'Analysis Matrices'!$F$176,1)*T124*'Ship &amp; EF Parameters'!$E33))/1000000)</f>
        <v>15648.711997033093</v>
      </c>
      <c r="U185" s="64">
        <f>IF(U124="","",((VLOOKUP(ROUND(U106,2),'EF Curves'!$A$12:$I$111,'Analysis Matrices'!$D$176,1)*U124*'Ship &amp; EF Parameters'!$C33)+(VLOOKUP(ROUND(U106,2),'EF Curves'!$A$12:$I$111,'Analysis Matrices'!$E$176,1)*U124*'Ship &amp; EF Parameters'!$D33)+(VLOOKUP(ROUND(U106,2),'EF Curves'!$A$12:$I$111,'Analysis Matrices'!$F$176,1)*U124*'Ship &amp; EF Parameters'!$E33))/1000000)</f>
        <v>14329.636782181469</v>
      </c>
      <c r="V185" s="64">
        <f>IF(V124="","",((VLOOKUP(ROUND(V106,2),'EF Curves'!$A$12:$I$111,'Analysis Matrices'!$D$176,1)*V124*'Ship &amp; EF Parameters'!$C33)+(VLOOKUP(ROUND(V106,2),'EF Curves'!$A$12:$I$111,'Analysis Matrices'!$E$176,1)*V124*'Ship &amp; EF Parameters'!$D33)+(VLOOKUP(ROUND(V106,2),'EF Curves'!$A$12:$I$111,'Analysis Matrices'!$F$176,1)*V124*'Ship &amp; EF Parameters'!$E33))/1000000)</f>
        <v>14074.65257810275</v>
      </c>
      <c r="W185" s="64">
        <f>IF(W124="","",((VLOOKUP(ROUND(W106,2),'EF Curves'!$A$12:$I$111,'Analysis Matrices'!$D$176,1)*W124*'Ship &amp; EF Parameters'!$C33)+(VLOOKUP(ROUND(W106,2),'EF Curves'!$A$12:$I$111,'Analysis Matrices'!$E$176,1)*W124*'Ship &amp; EF Parameters'!$D33)+(VLOOKUP(ROUND(W106,2),'EF Curves'!$A$12:$I$111,'Analysis Matrices'!$F$176,1)*W124*'Ship &amp; EF Parameters'!$E33))/1000000)</f>
        <v>12685.487604319616</v>
      </c>
      <c r="X185" s="64">
        <f>IF(X124="","",((VLOOKUP(ROUND(X106,2),'EF Curves'!$A$12:$I$111,'Analysis Matrices'!$D$176,1)*X124*'Ship &amp; EF Parameters'!$C33)+(VLOOKUP(ROUND(X106,2),'EF Curves'!$A$12:$I$111,'Analysis Matrices'!$E$176,1)*X124*'Ship &amp; EF Parameters'!$D33)+(VLOOKUP(ROUND(X106,2),'EF Curves'!$A$12:$I$111,'Analysis Matrices'!$F$176,1)*X124*'Ship &amp; EF Parameters'!$E33))/1000000)</f>
        <v>12231.109967053997</v>
      </c>
      <c r="Y185" s="65">
        <f>IF(Y124="","",((VLOOKUP(ROUND(Y106,2),'EF Curves'!$A$12:$I$111,'Analysis Matrices'!$D$176,1)*Y124*'Ship &amp; EF Parameters'!$C33)+(VLOOKUP(ROUND(Y106,2),'EF Curves'!$A$12:$I$111,'Analysis Matrices'!$E$176,1)*Y124*'Ship &amp; EF Parameters'!$D33)+(VLOOKUP(ROUND(Y106,2),'EF Curves'!$A$12:$I$111,'Analysis Matrices'!$F$176,1)*Y124*'Ship &amp; EF Parameters'!$E33))/1000000)</f>
        <v>12124.643603147104</v>
      </c>
      <c r="Z185" s="63">
        <f>IF(Z124="","",((VLOOKUP(ROUND(Z106,2),'EF Curves'!$A$12:$I$111,'Analysis Matrices'!$D$176,1)*Z124*'Ship &amp; EF Parameters'!$C33)+(VLOOKUP(ROUND(Z106,2),'EF Curves'!$A$12:$I$111,'Analysis Matrices'!$E$176,1)*Z124*'Ship &amp; EF Parameters'!$D33)+(VLOOKUP(ROUND(Z106,2),'EF Curves'!$A$12:$I$111,'Analysis Matrices'!$F$176,1)*Z124*'Ship &amp; EF Parameters'!$E33))/1000000)</f>
        <v>39194.362257032582</v>
      </c>
      <c r="AA185" s="64">
        <f>IF(AA124="","",((VLOOKUP(ROUND(AA106,2),'EF Curves'!$A$12:$I$111,'Analysis Matrices'!$D$176,1)*AA124*'Ship &amp; EF Parameters'!$C33)+(VLOOKUP(ROUND(AA106,2),'EF Curves'!$A$12:$I$111,'Analysis Matrices'!$E$176,1)*AA124*'Ship &amp; EF Parameters'!$D33)+(VLOOKUP(ROUND(AA106,2),'EF Curves'!$A$12:$I$111,'Analysis Matrices'!$F$176,1)*AA124*'Ship &amp; EF Parameters'!$E33))/1000000)</f>
        <v>36793.491137145487</v>
      </c>
      <c r="AB185" s="64">
        <f>IF(AB124="","",((VLOOKUP(ROUND(AB106,2),'EF Curves'!$A$12:$I$111,'Analysis Matrices'!$D$176,1)*AB124*'Ship &amp; EF Parameters'!$C33)+(VLOOKUP(ROUND(AB106,2),'EF Curves'!$A$12:$I$111,'Analysis Matrices'!$E$176,1)*AB124*'Ship &amp; EF Parameters'!$D33)+(VLOOKUP(ROUND(AB106,2),'EF Curves'!$A$12:$I$111,'Analysis Matrices'!$F$176,1)*AB124*'Ship &amp; EF Parameters'!$E33))/1000000)</f>
        <v>34199.501079437912</v>
      </c>
      <c r="AC185" s="64">
        <f>IF(AC124="","",((VLOOKUP(ROUND(AC106,2),'EF Curves'!$A$12:$I$111,'Analysis Matrices'!$D$176,1)*AC124*'Ship &amp; EF Parameters'!$C33)+(VLOOKUP(ROUND(AC106,2),'EF Curves'!$A$12:$I$111,'Analysis Matrices'!$E$176,1)*AC124*'Ship &amp; EF Parameters'!$D33)+(VLOOKUP(ROUND(AC106,2),'EF Curves'!$A$12:$I$111,'Analysis Matrices'!$F$176,1)*AC124*'Ship &amp; EF Parameters'!$E33))/1000000)</f>
        <v>31822.342701419191</v>
      </c>
      <c r="AD185" s="64">
        <f>IF(AD124="","",((VLOOKUP(ROUND(AD106,2),'EF Curves'!$A$12:$I$111,'Analysis Matrices'!$D$176,1)*AD124*'Ship &amp; EF Parameters'!$C33)+(VLOOKUP(ROUND(AD106,2),'EF Curves'!$A$12:$I$111,'Analysis Matrices'!$E$176,1)*AD124*'Ship &amp; EF Parameters'!$D33)+(VLOOKUP(ROUND(AD106,2),'EF Curves'!$A$12:$I$111,'Analysis Matrices'!$F$176,1)*AD124*'Ship &amp; EF Parameters'!$E33))/1000000)</f>
        <v>29386.511413274395</v>
      </c>
      <c r="AE185" s="64">
        <f>IF(AE124="","",((VLOOKUP(ROUND(AE106,2),'EF Curves'!$A$12:$I$111,'Analysis Matrices'!$D$176,1)*AE124*'Ship &amp; EF Parameters'!$C33)+(VLOOKUP(ROUND(AE106,2),'EF Curves'!$A$12:$I$111,'Analysis Matrices'!$E$176,1)*AE124*'Ship &amp; EF Parameters'!$D33)+(VLOOKUP(ROUND(AE106,2),'EF Curves'!$A$12:$I$111,'Analysis Matrices'!$F$176,1)*AE124*'Ship &amp; EF Parameters'!$E33))/1000000)</f>
        <v>29282.059570205856</v>
      </c>
      <c r="AF185" s="64">
        <f>IF(AF124="","",((VLOOKUP(ROUND(AF106,2),'EF Curves'!$A$12:$I$111,'Analysis Matrices'!$D$176,1)*AF124*'Ship &amp; EF Parameters'!$C33)+(VLOOKUP(ROUND(AF106,2),'EF Curves'!$A$12:$I$111,'Analysis Matrices'!$E$176,1)*AF124*'Ship &amp; EF Parameters'!$D33)+(VLOOKUP(ROUND(AF106,2),'EF Curves'!$A$12:$I$111,'Analysis Matrices'!$F$176,1)*AF124*'Ship &amp; EF Parameters'!$E33))/1000000)</f>
        <v>28876.389273183868</v>
      </c>
      <c r="AG185" s="64">
        <f>IF(AG124="","",((VLOOKUP(ROUND(AG106,2),'EF Curves'!$A$12:$I$111,'Analysis Matrices'!$D$176,1)*AG124*'Ship &amp; EF Parameters'!$C33)+(VLOOKUP(ROUND(AG106,2),'EF Curves'!$A$12:$I$111,'Analysis Matrices'!$E$176,1)*AG124*'Ship &amp; EF Parameters'!$D33)+(VLOOKUP(ROUND(AG106,2),'EF Curves'!$A$12:$I$111,'Analysis Matrices'!$F$176,1)*AG124*'Ship &amp; EF Parameters'!$E33))/1000000)</f>
        <v>26180.822278149175</v>
      </c>
      <c r="AH185" s="64">
        <f>IF(AH124="","",((VLOOKUP(ROUND(AH106,2),'EF Curves'!$A$12:$I$111,'Analysis Matrices'!$D$176,1)*AH124*'Ship &amp; EF Parameters'!$C33)+(VLOOKUP(ROUND(AH106,2),'EF Curves'!$A$12:$I$111,'Analysis Matrices'!$E$176,1)*AH124*'Ship &amp; EF Parameters'!$D33)+(VLOOKUP(ROUND(AH106,2),'EF Curves'!$A$12:$I$111,'Analysis Matrices'!$F$176,1)*AH124*'Ship &amp; EF Parameters'!$E33))/1000000)</f>
        <v>25282.265505112518</v>
      </c>
      <c r="AI185" s="64">
        <f>IF(AI124="","",((VLOOKUP(ROUND(AI106,2),'EF Curves'!$A$12:$I$111,'Analysis Matrices'!$D$176,1)*AI124*'Ship &amp; EF Parameters'!$C33)+(VLOOKUP(ROUND(AI106,2),'EF Curves'!$A$12:$I$111,'Analysis Matrices'!$E$176,1)*AI124*'Ship &amp; EF Parameters'!$D33)+(VLOOKUP(ROUND(AI106,2),'EF Curves'!$A$12:$I$111,'Analysis Matrices'!$F$176,1)*AI124*'Ship &amp; EF Parameters'!$E33))/1000000)</f>
        <v>24144.528766132571</v>
      </c>
      <c r="AJ185" s="65">
        <f>IF(AJ124="","",((VLOOKUP(ROUND(AJ106,2),'EF Curves'!$A$12:$I$111,'Analysis Matrices'!$D$176,1)*AJ124*'Ship &amp; EF Parameters'!$C33)+(VLOOKUP(ROUND(AJ106,2),'EF Curves'!$A$12:$I$111,'Analysis Matrices'!$E$176,1)*AJ124*'Ship &amp; EF Parameters'!$D33)+(VLOOKUP(ROUND(AJ106,2),'EF Curves'!$A$12:$I$111,'Analysis Matrices'!$F$176,1)*AJ124*'Ship &amp; EF Parameters'!$E33))/1000000)</f>
        <v>23734.908386766754</v>
      </c>
      <c r="AK185" s="63">
        <f>IF(AK124="","",((VLOOKUP(ROUND(AK106,2),'EF Curves'!$A$12:$I$111,'Analysis Matrices'!$D$176,1)*AK124*'Ship &amp; EF Parameters'!$C33)+(VLOOKUP(ROUND(AK106,2),'EF Curves'!$A$12:$I$111,'Analysis Matrices'!$E$176,1)*AK124*'Ship &amp; EF Parameters'!$D33)+(VLOOKUP(ROUND(AK106,2),'EF Curves'!$A$12:$I$111,'Analysis Matrices'!$F$176,1)*AK124*'Ship &amp; EF Parameters'!$E33))/1000000)</f>
        <v>55697.251628414735</v>
      </c>
      <c r="AL185" s="64">
        <f>IF(AL124="","",((VLOOKUP(ROUND(AL106,2),'EF Curves'!$A$12:$I$111,'Analysis Matrices'!$D$176,1)*AL124*'Ship &amp; EF Parameters'!$C33)+(VLOOKUP(ROUND(AL106,2),'EF Curves'!$A$12:$I$111,'Analysis Matrices'!$E$176,1)*AL124*'Ship &amp; EF Parameters'!$D33)+(VLOOKUP(ROUND(AL106,2),'EF Curves'!$A$12:$I$111,'Analysis Matrices'!$F$176,1)*AL124*'Ship &amp; EF Parameters'!$E33))/1000000)</f>
        <v>52285.487405417276</v>
      </c>
      <c r="AM185" s="64">
        <f>IF(AM124="","",((VLOOKUP(ROUND(AM106,2),'EF Curves'!$A$12:$I$111,'Analysis Matrices'!$D$176,1)*AM124*'Ship &amp; EF Parameters'!$C33)+(VLOOKUP(ROUND(AM106,2),'EF Curves'!$A$12:$I$111,'Analysis Matrices'!$E$176,1)*AM124*'Ship &amp; EF Parameters'!$D33)+(VLOOKUP(ROUND(AM106,2),'EF Curves'!$A$12:$I$111,'Analysis Matrices'!$F$176,1)*AM124*'Ship &amp; EF Parameters'!$E33))/1000000)</f>
        <v>48599.291007622312</v>
      </c>
      <c r="AN185" s="64">
        <f>IF(AN124="","",((VLOOKUP(ROUND(AN106,2),'EF Curves'!$A$12:$I$111,'Analysis Matrices'!$D$176,1)*AN124*'Ship &amp; EF Parameters'!$C33)+(VLOOKUP(ROUND(AN106,2),'EF Curves'!$A$12:$I$111,'Analysis Matrices'!$E$176,1)*AN124*'Ship &amp; EF Parameters'!$D33)+(VLOOKUP(ROUND(AN106,2),'EF Curves'!$A$12:$I$111,'Analysis Matrices'!$F$176,1)*AN124*'Ship &amp; EF Parameters'!$E33))/1000000)</f>
        <v>45221.223838858859</v>
      </c>
      <c r="AO185" s="64">
        <f>IF(AO124="","",((VLOOKUP(ROUND(AO106,2),'EF Curves'!$A$12:$I$111,'Analysis Matrices'!$D$176,1)*AO124*'Ship &amp; EF Parameters'!$C33)+(VLOOKUP(ROUND(AO106,2),'EF Curves'!$A$12:$I$111,'Analysis Matrices'!$E$176,1)*AO124*'Ship &amp; EF Parameters'!$D33)+(VLOOKUP(ROUND(AO106,2),'EF Curves'!$A$12:$I$111,'Analysis Matrices'!$F$176,1)*AO124*'Ship &amp; EF Parameters'!$E33))/1000000)</f>
        <v>45239.760991488212</v>
      </c>
      <c r="AP185" s="64">
        <f>IF(AP124="","",((VLOOKUP(ROUND(AP106,2),'EF Curves'!$A$12:$I$111,'Analysis Matrices'!$D$176,1)*AP124*'Ship &amp; EF Parameters'!$C33)+(VLOOKUP(ROUND(AP106,2),'EF Curves'!$A$12:$I$111,'Analysis Matrices'!$E$176,1)*AP124*'Ship &amp; EF Parameters'!$D33)+(VLOOKUP(ROUND(AP106,2),'EF Curves'!$A$12:$I$111,'Analysis Matrices'!$F$176,1)*AP124*'Ship &amp; EF Parameters'!$E33))/1000000)</f>
        <v>44812.220718776574</v>
      </c>
      <c r="AQ185" s="64">
        <f>IF(AQ124="","",((VLOOKUP(ROUND(AQ106,2),'EF Curves'!$A$12:$I$111,'Analysis Matrices'!$D$176,1)*AQ124*'Ship &amp; EF Parameters'!$C33)+(VLOOKUP(ROUND(AQ106,2),'EF Curves'!$A$12:$I$111,'Analysis Matrices'!$E$176,1)*AQ124*'Ship &amp; EF Parameters'!$D33)+(VLOOKUP(ROUND(AQ106,2),'EF Curves'!$A$12:$I$111,'Analysis Matrices'!$F$176,1)*AQ124*'Ship &amp; EF Parameters'!$E33))/1000000)</f>
        <v>41034.868967156035</v>
      </c>
      <c r="AR185" s="64">
        <f>IF(AR124="","",((VLOOKUP(ROUND(AR106,2),'EF Curves'!$A$12:$I$111,'Analysis Matrices'!$D$176,1)*AR124*'Ship &amp; EF Parameters'!$C33)+(VLOOKUP(ROUND(AR106,2),'EF Curves'!$A$12:$I$111,'Analysis Matrices'!$E$176,1)*AR124*'Ship &amp; EF Parameters'!$D33)+(VLOOKUP(ROUND(AR106,2),'EF Curves'!$A$12:$I$111,'Analysis Matrices'!$F$176,1)*AR124*'Ship &amp; EF Parameters'!$E33))/1000000)</f>
        <v>39861.778280640647</v>
      </c>
      <c r="AS185" s="64">
        <f>IF(AS124="","",((VLOOKUP(ROUND(AS106,2),'EF Curves'!$A$12:$I$111,'Analysis Matrices'!$D$176,1)*AS124*'Ship &amp; EF Parameters'!$C33)+(VLOOKUP(ROUND(AS106,2),'EF Curves'!$A$12:$I$111,'Analysis Matrices'!$E$176,1)*AS124*'Ship &amp; EF Parameters'!$D33)+(VLOOKUP(ROUND(AS106,2),'EF Curves'!$A$12:$I$111,'Analysis Matrices'!$F$176,1)*AS124*'Ship &amp; EF Parameters'!$E33))/1000000)</f>
        <v>38322.591923538974</v>
      </c>
      <c r="AT185" s="64">
        <f>IF(AT124="","",((VLOOKUP(ROUND(AT106,2),'EF Curves'!$A$12:$I$111,'Analysis Matrices'!$D$176,1)*AT124*'Ship &amp; EF Parameters'!$C33)+(VLOOKUP(ROUND(AT106,2),'EF Curves'!$A$12:$I$111,'Analysis Matrices'!$E$176,1)*AT124*'Ship &amp; EF Parameters'!$D33)+(VLOOKUP(ROUND(AT106,2),'EF Curves'!$A$12:$I$111,'Analysis Matrices'!$F$176,1)*AT124*'Ship &amp; EF Parameters'!$E33))/1000000)</f>
        <v>36455.061525180434</v>
      </c>
      <c r="AU185" s="65">
        <f>IF(AU124="","",((VLOOKUP(ROUND(AU106,2),'EF Curves'!$A$12:$I$111,'Analysis Matrices'!$D$176,1)*AU124*'Ship &amp; EF Parameters'!$C33)+(VLOOKUP(ROUND(AU106,2),'EF Curves'!$A$12:$I$111,'Analysis Matrices'!$E$176,1)*AU124*'Ship &amp; EF Parameters'!$D33)+(VLOOKUP(ROUND(AU106,2),'EF Curves'!$A$12:$I$111,'Analysis Matrices'!$F$176,1)*AU124*'Ship &amp; EF Parameters'!$E33))/1000000)</f>
        <v>35712.586612906023</v>
      </c>
      <c r="AV185" s="63">
        <f>IF(AV124="","",((VLOOKUP(ROUND(AV106,2),'EF Curves'!$A$12:$I$111,'Analysis Matrices'!$D$176,1)*AV124*'Ship &amp; EF Parameters'!$C33)+(VLOOKUP(ROUND(AV106,2),'EF Curves'!$A$12:$I$111,'Analysis Matrices'!$E$176,1)*AV124*'Ship &amp; EF Parameters'!$D33)+(VLOOKUP(ROUND(AV106,2),'EF Curves'!$A$12:$I$111,'Analysis Matrices'!$F$176,1)*AV124*'Ship &amp; EF Parameters'!$E33))/1000000)</f>
        <v>72200.140999796888</v>
      </c>
      <c r="AW185" s="64">
        <f>IF(AW124="","",((VLOOKUP(ROUND(AW106,2),'EF Curves'!$A$12:$I$111,'Analysis Matrices'!$D$176,1)*AW124*'Ship &amp; EF Parameters'!$C33)+(VLOOKUP(ROUND(AW106,2),'EF Curves'!$A$12:$I$111,'Analysis Matrices'!$E$176,1)*AW124*'Ship &amp; EF Parameters'!$D33)+(VLOOKUP(ROUND(AW106,2),'EF Curves'!$A$12:$I$111,'Analysis Matrices'!$F$176,1)*AW124*'Ship &amp; EF Parameters'!$E33))/1000000)</f>
        <v>67777.483673689043</v>
      </c>
      <c r="AX185" s="64">
        <f>IF(AX124="","",((VLOOKUP(ROUND(AX106,2),'EF Curves'!$A$12:$I$111,'Analysis Matrices'!$D$176,1)*AX124*'Ship &amp; EF Parameters'!$C33)+(VLOOKUP(ROUND(AX106,2),'EF Curves'!$A$12:$I$111,'Analysis Matrices'!$E$176,1)*AX124*'Ship &amp; EF Parameters'!$D33)+(VLOOKUP(ROUND(AX106,2),'EF Curves'!$A$12:$I$111,'Analysis Matrices'!$F$176,1)*AX124*'Ship &amp; EF Parameters'!$E33))/1000000)</f>
        <v>62999.080935806684</v>
      </c>
      <c r="AY185" s="64">
        <f>IF(AY124="","",((VLOOKUP(ROUND(AY106,2),'EF Curves'!$A$12:$I$111,'Analysis Matrices'!$D$176,1)*AY124*'Ship &amp; EF Parameters'!$C33)+(VLOOKUP(ROUND(AY106,2),'EF Curves'!$A$12:$I$111,'Analysis Matrices'!$E$176,1)*AY124*'Ship &amp; EF Parameters'!$D33)+(VLOOKUP(ROUND(AY106,2),'EF Curves'!$A$12:$I$111,'Analysis Matrices'!$F$176,1)*AY124*'Ship &amp; EF Parameters'!$E33))/1000000)</f>
        <v>63505.113724323397</v>
      </c>
      <c r="AZ185" s="64">
        <f>IF(AZ124="","",((VLOOKUP(ROUND(AZ106,2),'EF Curves'!$A$12:$I$111,'Analysis Matrices'!$D$176,1)*AZ124*'Ship &amp; EF Parameters'!$C33)+(VLOOKUP(ROUND(AZ106,2),'EF Curves'!$A$12:$I$111,'Analysis Matrices'!$E$176,1)*AZ124*'Ship &amp; EF Parameters'!$D33)+(VLOOKUP(ROUND(AZ106,2),'EF Curves'!$A$12:$I$111,'Analysis Matrices'!$F$176,1)*AZ124*'Ship &amp; EF Parameters'!$E33))/1000000)</f>
        <v>58644.134618595825</v>
      </c>
      <c r="BA185" s="64">
        <f>IF(BA124="","",((VLOOKUP(ROUND(BA106,2),'EF Curves'!$A$12:$I$111,'Analysis Matrices'!$D$176,1)*BA124*'Ship &amp; EF Parameters'!$C33)+(VLOOKUP(ROUND(BA106,2),'EF Curves'!$A$12:$I$111,'Analysis Matrices'!$E$176,1)*BA124*'Ship &amp; EF Parameters'!$D33)+(VLOOKUP(ROUND(BA106,2),'EF Curves'!$A$12:$I$111,'Analysis Matrices'!$F$176,1)*BA124*'Ship &amp; EF Parameters'!$E33))/1000000)</f>
        <v>58089.915746562241</v>
      </c>
      <c r="BB185" s="64">
        <f>IF(BB124="","",((VLOOKUP(ROUND(BB106,2),'EF Curves'!$A$12:$I$111,'Analysis Matrices'!$D$176,1)*BB124*'Ship &amp; EF Parameters'!$C33)+(VLOOKUP(ROUND(BB106,2),'EF Curves'!$A$12:$I$111,'Analysis Matrices'!$E$176,1)*BB124*'Ship &amp; EF Parameters'!$D33)+(VLOOKUP(ROUND(BB106,2),'EF Curves'!$A$12:$I$111,'Analysis Matrices'!$F$176,1)*BB124*'Ship &amp; EF Parameters'!$E33))/1000000)</f>
        <v>56992.87356549449</v>
      </c>
      <c r="BC185" s="64">
        <f>IF(BC124="","",((VLOOKUP(ROUND(BC106,2),'EF Curves'!$A$12:$I$111,'Analysis Matrices'!$D$176,1)*BC124*'Ship &amp; EF Parameters'!$C33)+(VLOOKUP(ROUND(BC106,2),'EF Curves'!$A$12:$I$111,'Analysis Matrices'!$E$176,1)*BC124*'Ship &amp; EF Parameters'!$D33)+(VLOOKUP(ROUND(BC106,2),'EF Curves'!$A$12:$I$111,'Analysis Matrices'!$F$176,1)*BC124*'Ship &amp; EF Parameters'!$E33))/1000000)</f>
        <v>51672.675548978623</v>
      </c>
      <c r="BD185" s="64">
        <f>IF(BD124="","",((VLOOKUP(ROUND(BD106,2),'EF Curves'!$A$12:$I$111,'Analysis Matrices'!$D$176,1)*BD124*'Ship &amp; EF Parameters'!$C33)+(VLOOKUP(ROUND(BD106,2),'EF Curves'!$A$12:$I$111,'Analysis Matrices'!$E$176,1)*BD124*'Ship &amp; EF Parameters'!$D33)+(VLOOKUP(ROUND(BD106,2),'EF Curves'!$A$12:$I$111,'Analysis Matrices'!$F$176,1)*BD124*'Ship &amp; EF Parameters'!$E33))/1000000)</f>
        <v>49677.433974957923</v>
      </c>
      <c r="BE185" s="64">
        <f>IF(BE124="","",((VLOOKUP(ROUND(BE106,2),'EF Curves'!$A$12:$I$111,'Analysis Matrices'!$D$176,1)*BE124*'Ship &amp; EF Parameters'!$C33)+(VLOOKUP(ROUND(BE106,2),'EF Curves'!$A$12:$I$111,'Analysis Matrices'!$E$176,1)*BE124*'Ship &amp; EF Parameters'!$D33)+(VLOOKUP(ROUND(BE106,2),'EF Curves'!$A$12:$I$111,'Analysis Matrices'!$F$176,1)*BE124*'Ship &amp; EF Parameters'!$E33))/1000000)</f>
        <v>47256.561236344991</v>
      </c>
      <c r="BF185" s="65">
        <f>IF(BF124="","",((VLOOKUP(ROUND(BF106,2),'EF Curves'!$A$12:$I$111,'Analysis Matrices'!$D$176,1)*BF124*'Ship &amp; EF Parameters'!$C33)+(VLOOKUP(ROUND(BF106,2),'EF Curves'!$A$12:$I$111,'Analysis Matrices'!$E$176,1)*BF124*'Ship &amp; EF Parameters'!$D33)+(VLOOKUP(ROUND(BF106,2),'EF Curves'!$A$12:$I$111,'Analysis Matrices'!$F$176,1)*BF124*'Ship &amp; EF Parameters'!$E33))/1000000)</f>
        <v>46294.093757470771</v>
      </c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</row>
    <row r="186" spans="1:77" s="40" customFormat="1">
      <c r="A186" s="49"/>
      <c r="B186" s="54" t="str">
        <f t="shared" si="199"/>
        <v>9,000 teu</v>
      </c>
      <c r="C186" s="54"/>
      <c r="D186" s="66">
        <f>IF(D125="","",((VLOOKUP(ROUND(D107,2),'EF Curves'!$A$12:$I$111,'Analysis Matrices'!$D$176,1)*D125*'Ship &amp; EF Parameters'!$C34)+(VLOOKUP(ROUND(D107,2),'EF Curves'!$A$12:$I$111,'Analysis Matrices'!$E$176,1)*D125*'Ship &amp; EF Parameters'!$D34)+(VLOOKUP(ROUND(D107,2),'EF Curves'!$A$12:$I$111,'Analysis Matrices'!$F$176,1)*D125*'Ship &amp; EF Parameters'!$E34))/1000000)</f>
        <v>8887.3852941564055</v>
      </c>
      <c r="E186" s="67">
        <f>IF(E125="","",((VLOOKUP(ROUND(E107,2),'EF Curves'!$A$12:$I$111,'Analysis Matrices'!$D$176,1)*E125*'Ship &amp; EF Parameters'!$C34)+(VLOOKUP(ROUND(E107,2),'EF Curves'!$A$12:$I$111,'Analysis Matrices'!$E$176,1)*E125*'Ship &amp; EF Parameters'!$D34)+(VLOOKUP(ROUND(E107,2),'EF Curves'!$A$12:$I$111,'Analysis Matrices'!$F$176,1)*E125*'Ship &amp; EF Parameters'!$E34))/1000000)</f>
        <v>8321.6688968201051</v>
      </c>
      <c r="F186" s="67">
        <f>IF(F125="","",((VLOOKUP(ROUND(F107,2),'EF Curves'!$A$12:$I$111,'Analysis Matrices'!$D$176,1)*F125*'Ship &amp; EF Parameters'!$C34)+(VLOOKUP(ROUND(F107,2),'EF Curves'!$A$12:$I$111,'Analysis Matrices'!$E$176,1)*F125*'Ship &amp; EF Parameters'!$D34)+(VLOOKUP(ROUND(F107,2),'EF Curves'!$A$12:$I$111,'Analysis Matrices'!$F$176,1)*F125*'Ship &amp; EF Parameters'!$E34))/1000000)</f>
        <v>7779.4571709023821</v>
      </c>
      <c r="G186" s="67">
        <f>IF(G125="","",((VLOOKUP(ROUND(G107,2),'EF Curves'!$A$12:$I$111,'Analysis Matrices'!$D$176,1)*G125*'Ship &amp; EF Parameters'!$C34)+(VLOOKUP(ROUND(G107,2),'EF Curves'!$A$12:$I$111,'Analysis Matrices'!$E$176,1)*G125*'Ship &amp; EF Parameters'!$D34)+(VLOOKUP(ROUND(G107,2),'EF Curves'!$A$12:$I$111,'Analysis Matrices'!$F$176,1)*G125*'Ship &amp; EF Parameters'!$E34))/1000000)</f>
        <v>7229.1490437050597</v>
      </c>
      <c r="H186" s="67">
        <f>IF(H125="","",((VLOOKUP(ROUND(H107,2),'EF Curves'!$A$12:$I$111,'Analysis Matrices'!$D$176,1)*H125*'Ship &amp; EF Parameters'!$C34)+(VLOOKUP(ROUND(H107,2),'EF Curves'!$A$12:$I$111,'Analysis Matrices'!$E$176,1)*H125*'Ship &amp; EF Parameters'!$D34)+(VLOOKUP(ROUND(H107,2),'EF Curves'!$A$12:$I$111,'Analysis Matrices'!$F$176,1)*H125*'Ship &amp; EF Parameters'!$E34))/1000000)</f>
        <v>6697.3604840506614</v>
      </c>
      <c r="I186" s="67">
        <f>IF(I125="","",((VLOOKUP(ROUND(I107,2),'EF Curves'!$A$12:$I$111,'Analysis Matrices'!$D$176,1)*I125*'Ship &amp; EF Parameters'!$C34)+(VLOOKUP(ROUND(I107,2),'EF Curves'!$A$12:$I$111,'Analysis Matrices'!$E$176,1)*I125*'Ship &amp; EF Parameters'!$D34)+(VLOOKUP(ROUND(I107,2),'EF Curves'!$A$12:$I$111,'Analysis Matrices'!$F$176,1)*I125*'Ship &amp; EF Parameters'!$E34))/1000000)</f>
        <v>6183.0305826826807</v>
      </c>
      <c r="J186" s="67">
        <f>IF(J125="","",((VLOOKUP(ROUND(J107,2),'EF Curves'!$A$12:$I$111,'Analysis Matrices'!$D$176,1)*J125*'Ship &amp; EF Parameters'!$C34)+(VLOOKUP(ROUND(J107,2),'EF Curves'!$A$12:$I$111,'Analysis Matrices'!$E$176,1)*J125*'Ship &amp; EF Parameters'!$D34)+(VLOOKUP(ROUND(J107,2),'EF Curves'!$A$12:$I$111,'Analysis Matrices'!$F$176,1)*J125*'Ship &amp; EF Parameters'!$E34))/1000000)</f>
        <v>5658.9431858015014</v>
      </c>
      <c r="K186" s="67">
        <f>IF(K125="","",((VLOOKUP(ROUND(K107,2),'EF Curves'!$A$12:$I$111,'Analysis Matrices'!$D$176,1)*K125*'Ship &amp; EF Parameters'!$C34)+(VLOOKUP(ROUND(K107,2),'EF Curves'!$A$12:$I$111,'Analysis Matrices'!$E$176,1)*K125*'Ship &amp; EF Parameters'!$D34)+(VLOOKUP(ROUND(K107,2),'EF Curves'!$A$12:$I$111,'Analysis Matrices'!$F$176,1)*K125*'Ship &amp; EF Parameters'!$E34))/1000000)</f>
        <v>5153.4958928014239</v>
      </c>
      <c r="L186" s="67">
        <f>IF(L125="","",((VLOOKUP(ROUND(L107,2),'EF Curves'!$A$12:$I$111,'Analysis Matrices'!$D$176,1)*L125*'Ship &amp; EF Parameters'!$C34)+(VLOOKUP(ROUND(L107,2),'EF Curves'!$A$12:$I$111,'Analysis Matrices'!$E$176,1)*L125*'Ship &amp; EF Parameters'!$D34)+(VLOOKUP(ROUND(L107,2),'EF Curves'!$A$12:$I$111,'Analysis Matrices'!$F$176,1)*L125*'Ship &amp; EF Parameters'!$E34))/1000000)</f>
        <v>4643.8714640748594</v>
      </c>
      <c r="M186" s="67">
        <f>IF(M125="","",((VLOOKUP(ROUND(M107,2),'EF Curves'!$A$12:$I$111,'Analysis Matrices'!$D$176,1)*M125*'Ship &amp; EF Parameters'!$C34)+(VLOOKUP(ROUND(M107,2),'EF Curves'!$A$12:$I$111,'Analysis Matrices'!$E$176,1)*M125*'Ship &amp; EF Parameters'!$D34)+(VLOOKUP(ROUND(M107,2),'EF Curves'!$A$12:$I$111,'Analysis Matrices'!$F$176,1)*M125*'Ship &amp; EF Parameters'!$E34))/1000000)</f>
        <v>4177.8125048132615</v>
      </c>
      <c r="N186" s="68">
        <f>IF(N125="","",((VLOOKUP(ROUND(N107,2),'EF Curves'!$A$12:$I$111,'Analysis Matrices'!$D$176,1)*N125*'Ship &amp; EF Parameters'!$C34)+(VLOOKUP(ROUND(N107,2),'EF Curves'!$A$12:$I$111,'Analysis Matrices'!$E$176,1)*N125*'Ship &amp; EF Parameters'!$D34)+(VLOOKUP(ROUND(N107,2),'EF Curves'!$A$12:$I$111,'Analysis Matrices'!$F$176,1)*N125*'Ship &amp; EF Parameters'!$E34))/1000000)</f>
        <v>3845.2173155859018</v>
      </c>
      <c r="O186" s="66">
        <f>IF(O125="","",((VLOOKUP(ROUND(O107,2),'EF Curves'!$A$12:$I$111,'Analysis Matrices'!$D$176,1)*O125*'Ship &amp; EF Parameters'!$C34)+(VLOOKUP(ROUND(O107,2),'EF Curves'!$A$12:$I$111,'Analysis Matrices'!$E$176,1)*O125*'Ship &amp; EF Parameters'!$D34)+(VLOOKUP(ROUND(O107,2),'EF Curves'!$A$12:$I$111,'Analysis Matrices'!$F$176,1)*O125*'Ship &amp; EF Parameters'!$E34))/1000000)</f>
        <v>28884.002206008317</v>
      </c>
      <c r="P186" s="67">
        <f>IF(P125="","",((VLOOKUP(ROUND(P107,2),'EF Curves'!$A$12:$I$111,'Analysis Matrices'!$D$176,1)*P125*'Ship &amp; EF Parameters'!$C34)+(VLOOKUP(ROUND(P107,2),'EF Curves'!$A$12:$I$111,'Analysis Matrices'!$E$176,1)*P125*'Ship &amp; EF Parameters'!$D34)+(VLOOKUP(ROUND(P107,2),'EF Curves'!$A$12:$I$111,'Analysis Matrices'!$F$176,1)*P125*'Ship &amp; EF Parameters'!$E34))/1000000)</f>
        <v>27045.423914665345</v>
      </c>
      <c r="Q186" s="67">
        <f>IF(Q125="","",((VLOOKUP(ROUND(Q107,2),'EF Curves'!$A$12:$I$111,'Analysis Matrices'!$D$176,1)*Q125*'Ship &amp; EF Parameters'!$C34)+(VLOOKUP(ROUND(Q107,2),'EF Curves'!$A$12:$I$111,'Analysis Matrices'!$E$176,1)*Q125*'Ship &amp; EF Parameters'!$D34)+(VLOOKUP(ROUND(Q107,2),'EF Curves'!$A$12:$I$111,'Analysis Matrices'!$F$176,1)*Q125*'Ship &amp; EF Parameters'!$E34))/1000000)</f>
        <v>25283.235805432734</v>
      </c>
      <c r="R186" s="67">
        <f>IF(R125="","",((VLOOKUP(ROUND(R107,2),'EF Curves'!$A$12:$I$111,'Analysis Matrices'!$D$176,1)*R125*'Ship &amp; EF Parameters'!$C34)+(VLOOKUP(ROUND(R107,2),'EF Curves'!$A$12:$I$111,'Analysis Matrices'!$E$176,1)*R125*'Ship &amp; EF Parameters'!$D34)+(VLOOKUP(ROUND(R107,2),'EF Curves'!$A$12:$I$111,'Analysis Matrices'!$F$176,1)*R125*'Ship &amp; EF Parameters'!$E34))/1000000)</f>
        <v>23494.734392041446</v>
      </c>
      <c r="S186" s="67">
        <f>IF(S125="","",((VLOOKUP(ROUND(S107,2),'EF Curves'!$A$12:$I$111,'Analysis Matrices'!$D$176,1)*S125*'Ship &amp; EF Parameters'!$C34)+(VLOOKUP(ROUND(S107,2),'EF Curves'!$A$12:$I$111,'Analysis Matrices'!$E$176,1)*S125*'Ship &amp; EF Parameters'!$D34)+(VLOOKUP(ROUND(S107,2),'EF Curves'!$A$12:$I$111,'Analysis Matrices'!$F$176,1)*S125*'Ship &amp; EF Parameters'!$E34))/1000000)</f>
        <v>21766.421573164651</v>
      </c>
      <c r="T186" s="67">
        <f>IF(T125="","",((VLOOKUP(ROUND(T107,2),'EF Curves'!$A$12:$I$111,'Analysis Matrices'!$D$176,1)*T125*'Ship &amp; EF Parameters'!$C34)+(VLOOKUP(ROUND(T107,2),'EF Curves'!$A$12:$I$111,'Analysis Matrices'!$E$176,1)*T125*'Ship &amp; EF Parameters'!$D34)+(VLOOKUP(ROUND(T107,2),'EF Curves'!$A$12:$I$111,'Analysis Matrices'!$F$176,1)*T125*'Ship &amp; EF Parameters'!$E34))/1000000)</f>
        <v>20094.849393718716</v>
      </c>
      <c r="U186" s="67">
        <f>IF(U125="","",((VLOOKUP(ROUND(U107,2),'EF Curves'!$A$12:$I$111,'Analysis Matrices'!$D$176,1)*U125*'Ship &amp; EF Parameters'!$C34)+(VLOOKUP(ROUND(U107,2),'EF Curves'!$A$12:$I$111,'Analysis Matrices'!$E$176,1)*U125*'Ship &amp; EF Parameters'!$D34)+(VLOOKUP(ROUND(U107,2),'EF Curves'!$A$12:$I$111,'Analysis Matrices'!$F$176,1)*U125*'Ship &amp; EF Parameters'!$E34))/1000000)</f>
        <v>19924.195800009453</v>
      </c>
      <c r="V186" s="67">
        <f>IF(V125="","",((VLOOKUP(ROUND(V107,2),'EF Curves'!$A$12:$I$111,'Analysis Matrices'!$D$176,1)*V125*'Ship &amp; EF Parameters'!$C34)+(VLOOKUP(ROUND(V107,2),'EF Curves'!$A$12:$I$111,'Analysis Matrices'!$E$176,1)*V125*'Ship &amp; EF Parameters'!$D34)+(VLOOKUP(ROUND(V107,2),'EF Curves'!$A$12:$I$111,'Analysis Matrices'!$F$176,1)*V125*'Ship &amp; EF Parameters'!$E34))/1000000)</f>
        <v>18144.600122571679</v>
      </c>
      <c r="W186" s="67">
        <f>IF(W125="","",((VLOOKUP(ROUND(W107,2),'EF Curves'!$A$12:$I$111,'Analysis Matrices'!$D$176,1)*W125*'Ship &amp; EF Parameters'!$C34)+(VLOOKUP(ROUND(W107,2),'EF Curves'!$A$12:$I$111,'Analysis Matrices'!$E$176,1)*W125*'Ship &amp; EF Parameters'!$D34)+(VLOOKUP(ROUND(W107,2),'EF Curves'!$A$12:$I$111,'Analysis Matrices'!$F$176,1)*W125*'Ship &amp; EF Parameters'!$E34))/1000000)</f>
        <v>17608.012634617178</v>
      </c>
      <c r="X186" s="67">
        <f>IF(X125="","",((VLOOKUP(ROUND(X107,2),'EF Curves'!$A$12:$I$111,'Analysis Matrices'!$D$176,1)*X125*'Ship &amp; EF Parameters'!$C34)+(VLOOKUP(ROUND(X107,2),'EF Curves'!$A$12:$I$111,'Analysis Matrices'!$E$176,1)*X125*'Ship &amp; EF Parameters'!$D34)+(VLOOKUP(ROUND(X107,2),'EF Curves'!$A$12:$I$111,'Analysis Matrices'!$F$176,1)*X125*'Ship &amp; EF Parameters'!$E34))/1000000)</f>
        <v>16972.363300803881</v>
      </c>
      <c r="Y186" s="68">
        <f>IF(Y125="","",((VLOOKUP(ROUND(Y107,2),'EF Curves'!$A$12:$I$111,'Analysis Matrices'!$D$176,1)*Y125*'Ship &amp; EF Parameters'!$C34)+(VLOOKUP(ROUND(Y107,2),'EF Curves'!$A$12:$I$111,'Analysis Matrices'!$E$176,1)*Y125*'Ship &amp; EF Parameters'!$D34)+(VLOOKUP(ROUND(Y107,2),'EF Curves'!$A$12:$I$111,'Analysis Matrices'!$F$176,1)*Y125*'Ship &amp; EF Parameters'!$E34))/1000000)</f>
        <v>16662.608367538909</v>
      </c>
      <c r="Z186" s="66">
        <f>IF(Z125="","",((VLOOKUP(ROUND(Z107,2),'EF Curves'!$A$12:$I$111,'Analysis Matrices'!$D$176,1)*Z125*'Ship &amp; EF Parameters'!$C34)+(VLOOKUP(ROUND(Z107,2),'EF Curves'!$A$12:$I$111,'Analysis Matrices'!$E$176,1)*Z125*'Ship &amp; EF Parameters'!$D34)+(VLOOKUP(ROUND(Z107,2),'EF Curves'!$A$12:$I$111,'Analysis Matrices'!$F$176,1)*Z125*'Ship &amp; EF Parameters'!$E34))/1000000)</f>
        <v>48880.619117860231</v>
      </c>
      <c r="AA186" s="67">
        <f>IF(AA125="","",((VLOOKUP(ROUND(AA107,2),'EF Curves'!$A$12:$I$111,'Analysis Matrices'!$D$176,1)*AA125*'Ship &amp; EF Parameters'!$C34)+(VLOOKUP(ROUND(AA107,2),'EF Curves'!$A$12:$I$111,'Analysis Matrices'!$E$176,1)*AA125*'Ship &amp; EF Parameters'!$D34)+(VLOOKUP(ROUND(AA107,2),'EF Curves'!$A$12:$I$111,'Analysis Matrices'!$F$176,1)*AA125*'Ship &amp; EF Parameters'!$E34))/1000000)</f>
        <v>45769.178932510586</v>
      </c>
      <c r="AB186" s="67">
        <f>IF(AB125="","",((VLOOKUP(ROUND(AB107,2),'EF Curves'!$A$12:$I$111,'Analysis Matrices'!$D$176,1)*AB125*'Ship &amp; EF Parameters'!$C34)+(VLOOKUP(ROUND(AB107,2),'EF Curves'!$A$12:$I$111,'Analysis Matrices'!$E$176,1)*AB125*'Ship &amp; EF Parameters'!$D34)+(VLOOKUP(ROUND(AB107,2),'EF Curves'!$A$12:$I$111,'Analysis Matrices'!$F$176,1)*AB125*'Ship &amp; EF Parameters'!$E34))/1000000)</f>
        <v>42787.014439963088</v>
      </c>
      <c r="AC186" s="67">
        <f>IF(AC125="","",((VLOOKUP(ROUND(AC107,2),'EF Curves'!$A$12:$I$111,'Analysis Matrices'!$D$176,1)*AC125*'Ship &amp; EF Parameters'!$C34)+(VLOOKUP(ROUND(AC107,2),'EF Curves'!$A$12:$I$111,'Analysis Matrices'!$E$176,1)*AC125*'Ship &amp; EF Parameters'!$D34)+(VLOOKUP(ROUND(AC107,2),'EF Curves'!$A$12:$I$111,'Analysis Matrices'!$F$176,1)*AC125*'Ship &amp; EF Parameters'!$E34))/1000000)</f>
        <v>39760.319740377832</v>
      </c>
      <c r="AD186" s="67">
        <f>IF(AD125="","",((VLOOKUP(ROUND(AD107,2),'EF Curves'!$A$12:$I$111,'Analysis Matrices'!$D$176,1)*AD125*'Ship &amp; EF Parameters'!$C34)+(VLOOKUP(ROUND(AD107,2),'EF Curves'!$A$12:$I$111,'Analysis Matrices'!$E$176,1)*AD125*'Ship &amp; EF Parameters'!$D34)+(VLOOKUP(ROUND(AD107,2),'EF Curves'!$A$12:$I$111,'Analysis Matrices'!$F$176,1)*AD125*'Ship &amp; EF Parameters'!$E34))/1000000)</f>
        <v>39905.106217468528</v>
      </c>
      <c r="AE186" s="67">
        <f>IF(AE125="","",((VLOOKUP(ROUND(AE107,2),'EF Curves'!$A$12:$I$111,'Analysis Matrices'!$D$176,1)*AE125*'Ship &amp; EF Parameters'!$C34)+(VLOOKUP(ROUND(AE107,2),'EF Curves'!$A$12:$I$111,'Analysis Matrices'!$E$176,1)*AE125*'Ship &amp; EF Parameters'!$D34)+(VLOOKUP(ROUND(AE107,2),'EF Curves'!$A$12:$I$111,'Analysis Matrices'!$F$176,1)*AE125*'Ship &amp; EF Parameters'!$E34))/1000000)</f>
        <v>36840.557221817631</v>
      </c>
      <c r="AF186" s="67">
        <f>IF(AF125="","",((VLOOKUP(ROUND(AF107,2),'EF Curves'!$A$12:$I$111,'Analysis Matrices'!$D$176,1)*AF125*'Ship &amp; EF Parameters'!$C34)+(VLOOKUP(ROUND(AF107,2),'EF Curves'!$A$12:$I$111,'Analysis Matrices'!$E$176,1)*AF125*'Ship &amp; EF Parameters'!$D34)+(VLOOKUP(ROUND(AF107,2),'EF Curves'!$A$12:$I$111,'Analysis Matrices'!$F$176,1)*AF125*'Ship &amp; EF Parameters'!$E34))/1000000)</f>
        <v>36311.55210889296</v>
      </c>
      <c r="AG186" s="67">
        <f>IF(AG125="","",((VLOOKUP(ROUND(AG107,2),'EF Curves'!$A$12:$I$111,'Analysis Matrices'!$D$176,1)*AG125*'Ship &amp; EF Parameters'!$C34)+(VLOOKUP(ROUND(AG107,2),'EF Curves'!$A$12:$I$111,'Analysis Matrices'!$E$176,1)*AG125*'Ship &amp; EF Parameters'!$D34)+(VLOOKUP(ROUND(AG107,2),'EF Curves'!$A$12:$I$111,'Analysis Matrices'!$F$176,1)*AG125*'Ship &amp; EF Parameters'!$E34))/1000000)</f>
        <v>35430.284263009773</v>
      </c>
      <c r="AH186" s="67">
        <f>IF(AH125="","",((VLOOKUP(ROUND(AH107,2),'EF Curves'!$A$12:$I$111,'Analysis Matrices'!$D$176,1)*AH125*'Ship &amp; EF Parameters'!$C34)+(VLOOKUP(ROUND(AH107,2),'EF Curves'!$A$12:$I$111,'Analysis Matrices'!$E$176,1)*AH125*'Ship &amp; EF Parameters'!$D34)+(VLOOKUP(ROUND(AH107,2),'EF Curves'!$A$12:$I$111,'Analysis Matrices'!$F$176,1)*AH125*'Ship &amp; EF Parameters'!$E34))/1000000)</f>
        <v>31926.616315514657</v>
      </c>
      <c r="AI186" s="67">
        <f>IF(AI125="","",((VLOOKUP(ROUND(AI107,2),'EF Curves'!$A$12:$I$111,'Analysis Matrices'!$D$176,1)*AI125*'Ship &amp; EF Parameters'!$C34)+(VLOOKUP(ROUND(AI107,2),'EF Curves'!$A$12:$I$111,'Analysis Matrices'!$E$176,1)*AI125*'Ship &amp; EF Parameters'!$D34)+(VLOOKUP(ROUND(AI107,2),'EF Curves'!$A$12:$I$111,'Analysis Matrices'!$F$176,1)*AI125*'Ship &amp; EF Parameters'!$E34))/1000000)</f>
        <v>30637.291701963924</v>
      </c>
      <c r="AJ186" s="68">
        <f>IF(AJ125="","",((VLOOKUP(ROUND(AJ107,2),'EF Curves'!$A$12:$I$111,'Analysis Matrices'!$D$176,1)*AJ125*'Ship &amp; EF Parameters'!$C34)+(VLOOKUP(ROUND(AJ107,2),'EF Curves'!$A$12:$I$111,'Analysis Matrices'!$E$176,1)*AJ125*'Ship &amp; EF Parameters'!$D34)+(VLOOKUP(ROUND(AJ107,2),'EF Curves'!$A$12:$I$111,'Analysis Matrices'!$F$176,1)*AJ125*'Ship &amp; EF Parameters'!$E34))/1000000)</f>
        <v>29960.651583940147</v>
      </c>
      <c r="AK186" s="66">
        <f>IF(AK125="","",((VLOOKUP(ROUND(AK107,2),'EF Curves'!$A$12:$I$111,'Analysis Matrices'!$D$176,1)*AK125*'Ship &amp; EF Parameters'!$C34)+(VLOOKUP(ROUND(AK107,2),'EF Curves'!$A$12:$I$111,'Analysis Matrices'!$E$176,1)*AK125*'Ship &amp; EF Parameters'!$D34)+(VLOOKUP(ROUND(AK107,2),'EF Curves'!$A$12:$I$111,'Analysis Matrices'!$F$176,1)*AK125*'Ship &amp; EF Parameters'!$E34))/1000000)</f>
        <v>68877.236029712149</v>
      </c>
      <c r="AL186" s="67">
        <f>IF(AL125="","",((VLOOKUP(ROUND(AL107,2),'EF Curves'!$A$12:$I$111,'Analysis Matrices'!$D$176,1)*AL125*'Ship &amp; EF Parameters'!$C34)+(VLOOKUP(ROUND(AL107,2),'EF Curves'!$A$12:$I$111,'Analysis Matrices'!$E$176,1)*AL125*'Ship &amp; EF Parameters'!$D34)+(VLOOKUP(ROUND(AL107,2),'EF Curves'!$A$12:$I$111,'Analysis Matrices'!$F$176,1)*AL125*'Ship &amp; EF Parameters'!$E34))/1000000)</f>
        <v>64492.933950355822</v>
      </c>
      <c r="AM186" s="67">
        <f>IF(AM125="","",((VLOOKUP(ROUND(AM107,2),'EF Curves'!$A$12:$I$111,'Analysis Matrices'!$D$176,1)*AM125*'Ship &amp; EF Parameters'!$C34)+(VLOOKUP(ROUND(AM107,2),'EF Curves'!$A$12:$I$111,'Analysis Matrices'!$E$176,1)*AM125*'Ship &amp; EF Parameters'!$D34)+(VLOOKUP(ROUND(AM107,2),'EF Curves'!$A$12:$I$111,'Analysis Matrices'!$F$176,1)*AM125*'Ship &amp; EF Parameters'!$E34))/1000000)</f>
        <v>60290.793074493442</v>
      </c>
      <c r="AN186" s="67">
        <f>IF(AN125="","",((VLOOKUP(ROUND(AN107,2),'EF Curves'!$A$12:$I$111,'Analysis Matrices'!$D$176,1)*AN125*'Ship &amp; EF Parameters'!$C34)+(VLOOKUP(ROUND(AN107,2),'EF Curves'!$A$12:$I$111,'Analysis Matrices'!$E$176,1)*AN125*'Ship &amp; EF Parameters'!$D34)+(VLOOKUP(ROUND(AN107,2),'EF Curves'!$A$12:$I$111,'Analysis Matrices'!$F$176,1)*AN125*'Ship &amp; EF Parameters'!$E34))/1000000)</f>
        <v>60694.730512773735</v>
      </c>
      <c r="AO186" s="67">
        <f>IF(AO125="","",((VLOOKUP(ROUND(AO107,2),'EF Curves'!$A$12:$I$111,'Analysis Matrices'!$D$176,1)*AO125*'Ship &amp; EF Parameters'!$C34)+(VLOOKUP(ROUND(AO107,2),'EF Curves'!$A$12:$I$111,'Analysis Matrices'!$E$176,1)*AO125*'Ship &amp; EF Parameters'!$D34)+(VLOOKUP(ROUND(AO107,2),'EF Curves'!$A$12:$I$111,'Analysis Matrices'!$F$176,1)*AO125*'Ship &amp; EF Parameters'!$E34))/1000000)</f>
        <v>56229.922397342023</v>
      </c>
      <c r="AP186" s="67">
        <f>IF(AP125="","",((VLOOKUP(ROUND(AP107,2),'EF Curves'!$A$12:$I$111,'Analysis Matrices'!$D$176,1)*AP125*'Ship &amp; EF Parameters'!$C34)+(VLOOKUP(ROUND(AP107,2),'EF Curves'!$A$12:$I$111,'Analysis Matrices'!$E$176,1)*AP125*'Ship &amp; EF Parameters'!$D34)+(VLOOKUP(ROUND(AP107,2),'EF Curves'!$A$12:$I$111,'Analysis Matrices'!$F$176,1)*AP125*'Ship &amp; EF Parameters'!$E34))/1000000)</f>
        <v>55904.901518422579</v>
      </c>
      <c r="AQ186" s="67">
        <f>IF(AQ125="","",((VLOOKUP(ROUND(AQ107,2),'EF Curves'!$A$12:$I$111,'Analysis Matrices'!$D$176,1)*AQ125*'Ship &amp; EF Parameters'!$C34)+(VLOOKUP(ROUND(AQ107,2),'EF Curves'!$A$12:$I$111,'Analysis Matrices'!$E$176,1)*AQ125*'Ship &amp; EF Parameters'!$D34)+(VLOOKUP(ROUND(AQ107,2),'EF Curves'!$A$12:$I$111,'Analysis Matrices'!$F$176,1)*AQ125*'Ship &amp; EF Parameters'!$E34))/1000000)</f>
        <v>54821.012112452037</v>
      </c>
      <c r="AR186" s="67">
        <f>IF(AR125="","",((VLOOKUP(ROUND(AR107,2),'EF Curves'!$A$12:$I$111,'Analysis Matrices'!$D$176,1)*AR125*'Ship &amp; EF Parameters'!$C34)+(VLOOKUP(ROUND(AR107,2),'EF Curves'!$A$12:$I$111,'Analysis Matrices'!$E$176,1)*AR125*'Ship &amp; EF Parameters'!$D34)+(VLOOKUP(ROUND(AR107,2),'EF Curves'!$A$12:$I$111,'Analysis Matrices'!$F$176,1)*AR125*'Ship &amp; EF Parameters'!$E34))/1000000)</f>
        <v>49924.49146151379</v>
      </c>
      <c r="AS186" s="67">
        <f>IF(AS125="","",((VLOOKUP(ROUND(AS107,2),'EF Curves'!$A$12:$I$111,'Analysis Matrices'!$D$176,1)*AS125*'Ship &amp; EF Parameters'!$C34)+(VLOOKUP(ROUND(AS107,2),'EF Curves'!$A$12:$I$111,'Analysis Matrices'!$E$176,1)*AS125*'Ship &amp; EF Parameters'!$D34)+(VLOOKUP(ROUND(AS107,2),'EF Curves'!$A$12:$I$111,'Analysis Matrices'!$F$176,1)*AS125*'Ship &amp; EF Parameters'!$E34))/1000000)</f>
        <v>47986.671795440219</v>
      </c>
      <c r="AT186" s="67">
        <f>IF(AT125="","",((VLOOKUP(ROUND(AT107,2),'EF Curves'!$A$12:$I$111,'Analysis Matrices'!$D$176,1)*AT125*'Ship &amp; EF Parameters'!$C34)+(VLOOKUP(ROUND(AT107,2),'EF Curves'!$A$12:$I$111,'Analysis Matrices'!$E$176,1)*AT125*'Ship &amp; EF Parameters'!$D34)+(VLOOKUP(ROUND(AT107,2),'EF Curves'!$A$12:$I$111,'Analysis Matrices'!$F$176,1)*AT125*'Ship &amp; EF Parameters'!$E34))/1000000)</f>
        <v>45868.899792428951</v>
      </c>
      <c r="AU186" s="68">
        <f>IF(AU125="","",((VLOOKUP(ROUND(AU107,2),'EF Curves'!$A$12:$I$111,'Analysis Matrices'!$D$176,1)*AU125*'Ship &amp; EF Parameters'!$C34)+(VLOOKUP(ROUND(AU107,2),'EF Curves'!$A$12:$I$111,'Analysis Matrices'!$E$176,1)*AU125*'Ship &amp; EF Parameters'!$D34)+(VLOOKUP(ROUND(AU107,2),'EF Curves'!$A$12:$I$111,'Analysis Matrices'!$F$176,1)*AU125*'Ship &amp; EF Parameters'!$E34))/1000000)</f>
        <v>44700.651293686118</v>
      </c>
      <c r="AV186" s="66">
        <f>IF(AV125="","",((VLOOKUP(ROUND(AV107,2),'EF Curves'!$A$12:$I$111,'Analysis Matrices'!$D$176,1)*AV125*'Ship &amp; EF Parameters'!$C34)+(VLOOKUP(ROUND(AV107,2),'EF Curves'!$A$12:$I$111,'Analysis Matrices'!$E$176,1)*AV125*'Ship &amp; EF Parameters'!$D34)+(VLOOKUP(ROUND(AV107,2),'EF Curves'!$A$12:$I$111,'Analysis Matrices'!$F$176,1)*AV125*'Ship &amp; EF Parameters'!$E34))/1000000)</f>
        <v>88873.852941564037</v>
      </c>
      <c r="AW186" s="67">
        <f>IF(AW125="","",((VLOOKUP(ROUND(AW107,2),'EF Curves'!$A$12:$I$111,'Analysis Matrices'!$D$176,1)*AW125*'Ship &amp; EF Parameters'!$C34)+(VLOOKUP(ROUND(AW107,2),'EF Curves'!$A$12:$I$111,'Analysis Matrices'!$E$176,1)*AW125*'Ship &amp; EF Parameters'!$D34)+(VLOOKUP(ROUND(AW107,2),'EF Curves'!$A$12:$I$111,'Analysis Matrices'!$F$176,1)*AW125*'Ship &amp; EF Parameters'!$E34))/1000000)</f>
        <v>83216.688968201051</v>
      </c>
      <c r="AX186" s="67">
        <f>IF(AX125="","",((VLOOKUP(ROUND(AX107,2),'EF Curves'!$A$12:$I$111,'Analysis Matrices'!$D$176,1)*AX125*'Ship &amp; EF Parameters'!$C34)+(VLOOKUP(ROUND(AX107,2),'EF Curves'!$A$12:$I$111,'Analysis Matrices'!$E$176,1)*AX125*'Ship &amp; EF Parameters'!$D34)+(VLOOKUP(ROUND(AX107,2),'EF Curves'!$A$12:$I$111,'Analysis Matrices'!$F$176,1)*AX125*'Ship &amp; EF Parameters'!$E34))/1000000)</f>
        <v>77794.571709023803</v>
      </c>
      <c r="AY186" s="67">
        <f>IF(AY125="","",((VLOOKUP(ROUND(AY107,2),'EF Curves'!$A$12:$I$111,'Analysis Matrices'!$D$176,1)*AY125*'Ship &amp; EF Parameters'!$C34)+(VLOOKUP(ROUND(AY107,2),'EF Curves'!$A$12:$I$111,'Analysis Matrices'!$E$176,1)*AY125*'Ship &amp; EF Parameters'!$D34)+(VLOOKUP(ROUND(AY107,2),'EF Curves'!$A$12:$I$111,'Analysis Matrices'!$F$176,1)*AY125*'Ship &amp; EF Parameters'!$E34))/1000000)</f>
        <v>78315.781306804827</v>
      </c>
      <c r="AZ186" s="67">
        <f>IF(AZ125="","",((VLOOKUP(ROUND(AZ107,2),'EF Curves'!$A$12:$I$111,'Analysis Matrices'!$D$176,1)*AZ125*'Ship &amp; EF Parameters'!$C34)+(VLOOKUP(ROUND(AZ107,2),'EF Curves'!$A$12:$I$111,'Analysis Matrices'!$E$176,1)*AZ125*'Ship &amp; EF Parameters'!$D34)+(VLOOKUP(ROUND(AZ107,2),'EF Curves'!$A$12:$I$111,'Analysis Matrices'!$F$176,1)*AZ125*'Ship &amp; EF Parameters'!$E34))/1000000)</f>
        <v>78135.872313924381</v>
      </c>
      <c r="BA186" s="67">
        <f>IF(BA125="","",((VLOOKUP(ROUND(BA107,2),'EF Curves'!$A$12:$I$111,'Analysis Matrices'!$D$176,1)*BA125*'Ship &amp; EF Parameters'!$C34)+(VLOOKUP(ROUND(BA107,2),'EF Curves'!$A$12:$I$111,'Analysis Matrices'!$E$176,1)*BA125*'Ship &amp; EF Parameters'!$D34)+(VLOOKUP(ROUND(BA107,2),'EF Curves'!$A$12:$I$111,'Analysis Matrices'!$F$176,1)*BA125*'Ship &amp; EF Parameters'!$E34))/1000000)</f>
        <v>72135.356797964618</v>
      </c>
      <c r="BB186" s="67">
        <f>IF(BB125="","",((VLOOKUP(ROUND(BB107,2),'EF Curves'!$A$12:$I$111,'Analysis Matrices'!$D$176,1)*BB125*'Ship &amp; EF Parameters'!$C34)+(VLOOKUP(ROUND(BB107,2),'EF Curves'!$A$12:$I$111,'Analysis Matrices'!$E$176,1)*BB125*'Ship &amp; EF Parameters'!$D34)+(VLOOKUP(ROUND(BB107,2),'EF Curves'!$A$12:$I$111,'Analysis Matrices'!$F$176,1)*BB125*'Ship &amp; EF Parameters'!$E34))/1000000)</f>
        <v>70736.789822518767</v>
      </c>
      <c r="BC186" s="67">
        <f>IF(BC125="","",((VLOOKUP(ROUND(BC107,2),'EF Curves'!$A$12:$I$111,'Analysis Matrices'!$D$176,1)*BC125*'Ship &amp; EF Parameters'!$C34)+(VLOOKUP(ROUND(BC107,2),'EF Curves'!$A$12:$I$111,'Analysis Matrices'!$E$176,1)*BC125*'Ship &amp; EF Parameters'!$D34)+(VLOOKUP(ROUND(BC107,2),'EF Curves'!$A$12:$I$111,'Analysis Matrices'!$F$176,1)*BC125*'Ship &amp; EF Parameters'!$E34))/1000000)</f>
        <v>68713.278570685638</v>
      </c>
      <c r="BD186" s="67">
        <f>IF(BD125="","",((VLOOKUP(ROUND(BD107,2),'EF Curves'!$A$12:$I$111,'Analysis Matrices'!$D$176,1)*BD125*'Ship &amp; EF Parameters'!$C34)+(VLOOKUP(ROUND(BD107,2),'EF Curves'!$A$12:$I$111,'Analysis Matrices'!$E$176,1)*BD125*'Ship &amp; EF Parameters'!$D34)+(VLOOKUP(ROUND(BD107,2),'EF Curves'!$A$12:$I$111,'Analysis Matrices'!$F$176,1)*BD125*'Ship &amp; EF Parameters'!$E34))/1000000)</f>
        <v>65788.179074393847</v>
      </c>
      <c r="BE186" s="67">
        <f>IF(BE125="","",((VLOOKUP(ROUND(BE107,2),'EF Curves'!$A$12:$I$111,'Analysis Matrices'!$D$176,1)*BE125*'Ship &amp; EF Parameters'!$C34)+(VLOOKUP(ROUND(BE107,2),'EF Curves'!$A$12:$I$111,'Analysis Matrices'!$E$176,1)*BE125*'Ship &amp; EF Parameters'!$D34)+(VLOOKUP(ROUND(BE107,2),'EF Curves'!$A$12:$I$111,'Analysis Matrices'!$F$176,1)*BE125*'Ship &amp; EF Parameters'!$E34))/1000000)</f>
        <v>62667.187572198942</v>
      </c>
      <c r="BF186" s="68">
        <f>IF(BF125="","",((VLOOKUP(ROUND(BF107,2),'EF Curves'!$A$12:$I$111,'Analysis Matrices'!$D$176,1)*BF125*'Ship &amp; EF Parameters'!$C34)+(VLOOKUP(ROUND(BF107,2),'EF Curves'!$A$12:$I$111,'Analysis Matrices'!$E$176,1)*BF125*'Ship &amp; EF Parameters'!$D34)+(VLOOKUP(ROUND(BF107,2),'EF Curves'!$A$12:$I$111,'Analysis Matrices'!$F$176,1)*BF125*'Ship &amp; EF Parameters'!$E34))/1000000)</f>
        <v>57678.259733788553</v>
      </c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</row>
    <row r="187" spans="1:77" s="40" customFormat="1">
      <c r="A187" s="49"/>
      <c r="B187" s="50" t="str">
        <f t="shared" si="199"/>
        <v>14,000 teu</v>
      </c>
      <c r="C187" s="50"/>
      <c r="D187" s="63">
        <f>IF(D126="","",((VLOOKUP(ROUND(D108,2),'EF Curves'!$A$12:$I$111,'Analysis Matrices'!$D$176,1)*D126*'Ship &amp; EF Parameters'!$C35)+(VLOOKUP(ROUND(D108,2),'EF Curves'!$A$12:$I$111,'Analysis Matrices'!$E$176,1)*D126*'Ship &amp; EF Parameters'!$D35)+(VLOOKUP(ROUND(D108,2),'EF Curves'!$A$12:$I$111,'Analysis Matrices'!$F$176,1)*D126*'Ship &amp; EF Parameters'!$E35))/1000000)</f>
        <v>15489.276782846626</v>
      </c>
      <c r="E187" s="64">
        <f>IF(E126="","",((VLOOKUP(ROUND(E108,2),'EF Curves'!$A$12:$I$111,'Analysis Matrices'!$D$176,1)*E126*'Ship &amp; EF Parameters'!$C35)+(VLOOKUP(ROUND(E108,2),'EF Curves'!$A$12:$I$111,'Analysis Matrices'!$E$176,1)*E126*'Ship &amp; EF Parameters'!$D35)+(VLOOKUP(ROUND(E108,2),'EF Curves'!$A$12:$I$111,'Analysis Matrices'!$F$176,1)*E126*'Ship &amp; EF Parameters'!$E35))/1000000)</f>
        <v>14477.282284066841</v>
      </c>
      <c r="F187" s="64">
        <f>IF(F126="","",((VLOOKUP(ROUND(F108,2),'EF Curves'!$A$12:$I$111,'Analysis Matrices'!$D$176,1)*F126*'Ship &amp; EF Parameters'!$C35)+(VLOOKUP(ROUND(F108,2),'EF Curves'!$A$12:$I$111,'Analysis Matrices'!$E$176,1)*F126*'Ship &amp; EF Parameters'!$D35)+(VLOOKUP(ROUND(F108,2),'EF Curves'!$A$12:$I$111,'Analysis Matrices'!$F$176,1)*F126*'Ship &amp; EF Parameters'!$E35))/1000000)</f>
        <v>13508.985252339038</v>
      </c>
      <c r="G187" s="64">
        <f>IF(G126="","",((VLOOKUP(ROUND(G108,2),'EF Curves'!$A$12:$I$111,'Analysis Matrices'!$D$176,1)*G126*'Ship &amp; EF Parameters'!$C35)+(VLOOKUP(ROUND(G108,2),'EF Curves'!$A$12:$I$111,'Analysis Matrices'!$E$176,1)*G126*'Ship &amp; EF Parameters'!$D35)+(VLOOKUP(ROUND(G108,2),'EF Curves'!$A$12:$I$111,'Analysis Matrices'!$F$176,1)*G126*'Ship &amp; EF Parameters'!$E35))/1000000)</f>
        <v>12531.087006927673</v>
      </c>
      <c r="H187" s="64">
        <f>IF(H126="","",((VLOOKUP(ROUND(H108,2),'EF Curves'!$A$12:$I$111,'Analysis Matrices'!$D$176,1)*H126*'Ship &amp; EF Parameters'!$C35)+(VLOOKUP(ROUND(H108,2),'EF Curves'!$A$12:$I$111,'Analysis Matrices'!$E$176,1)*H126*'Ship &amp; EF Parameters'!$D35)+(VLOOKUP(ROUND(H108,2),'EF Curves'!$A$12:$I$111,'Analysis Matrices'!$F$176,1)*H126*'Ship &amp; EF Parameters'!$E35))/1000000)</f>
        <v>11635.319066518197</v>
      </c>
      <c r="I187" s="64">
        <f>IF(I126="","",((VLOOKUP(ROUND(I108,2),'EF Curves'!$A$12:$I$111,'Analysis Matrices'!$D$176,1)*I126*'Ship &amp; EF Parameters'!$C35)+(VLOOKUP(ROUND(I108,2),'EF Curves'!$A$12:$I$111,'Analysis Matrices'!$E$176,1)*I126*'Ship &amp; EF Parameters'!$D35)+(VLOOKUP(ROUND(I108,2),'EF Curves'!$A$12:$I$111,'Analysis Matrices'!$F$176,1)*I126*'Ship &amp; EF Parameters'!$E35))/1000000)</f>
        <v>10676.636870834793</v>
      </c>
      <c r="J187" s="64">
        <f>IF(J126="","",((VLOOKUP(ROUND(J108,2),'EF Curves'!$A$12:$I$111,'Analysis Matrices'!$D$176,1)*J126*'Ship &amp; EF Parameters'!$C35)+(VLOOKUP(ROUND(J108,2),'EF Curves'!$A$12:$I$111,'Analysis Matrices'!$E$176,1)*J126*'Ship &amp; EF Parameters'!$D35)+(VLOOKUP(ROUND(J108,2),'EF Curves'!$A$12:$I$111,'Analysis Matrices'!$F$176,1)*J126*'Ship &amp; EF Parameters'!$E35))/1000000)</f>
        <v>9796.6122656893604</v>
      </c>
      <c r="K187" s="64">
        <f>IF(K126="","",((VLOOKUP(ROUND(K108,2),'EF Curves'!$A$12:$I$111,'Analysis Matrices'!$D$176,1)*K126*'Ship &amp; EF Parameters'!$C35)+(VLOOKUP(ROUND(K108,2),'EF Curves'!$A$12:$I$111,'Analysis Matrices'!$E$176,1)*K126*'Ship &amp; EF Parameters'!$D35)+(VLOOKUP(ROUND(K108,2),'EF Curves'!$A$12:$I$111,'Analysis Matrices'!$F$176,1)*K126*'Ship &amp; EF Parameters'!$E35))/1000000)</f>
        <v>8903.9232443280216</v>
      </c>
      <c r="L187" s="64">
        <f>IF(L126="","",((VLOOKUP(ROUND(L108,2),'EF Curves'!$A$12:$I$111,'Analysis Matrices'!$D$176,1)*L126*'Ship &amp; EF Parameters'!$C35)+(VLOOKUP(ROUND(L108,2),'EF Curves'!$A$12:$I$111,'Analysis Matrices'!$E$176,1)*L126*'Ship &amp; EF Parameters'!$D35)+(VLOOKUP(ROUND(L108,2),'EF Curves'!$A$12:$I$111,'Analysis Matrices'!$F$176,1)*L126*'Ship &amp; EF Parameters'!$E35))/1000000)</f>
        <v>8045.393817815353</v>
      </c>
      <c r="M187" s="64">
        <f>IF(M126="","",((VLOOKUP(ROUND(M108,2),'EF Curves'!$A$12:$I$111,'Analysis Matrices'!$D$176,1)*M126*'Ship &amp; EF Parameters'!$C35)+(VLOOKUP(ROUND(M108,2),'EF Curves'!$A$12:$I$111,'Analysis Matrices'!$E$176,1)*M126*'Ship &amp; EF Parameters'!$D35)+(VLOOKUP(ROUND(M108,2),'EF Curves'!$A$12:$I$111,'Analysis Matrices'!$F$176,1)*M126*'Ship &amp; EF Parameters'!$E35))/1000000)</f>
        <v>7185.2403457159089</v>
      </c>
      <c r="N187" s="65">
        <f>IF(N126="","",((VLOOKUP(ROUND(N108,2),'EF Curves'!$A$12:$I$111,'Analysis Matrices'!$D$176,1)*N126*'Ship &amp; EF Parameters'!$C35)+(VLOOKUP(ROUND(N108,2),'EF Curves'!$A$12:$I$111,'Analysis Matrices'!$E$176,1)*N126*'Ship &amp; EF Parameters'!$D35)+(VLOOKUP(ROUND(N108,2),'EF Curves'!$A$12:$I$111,'Analysis Matrices'!$F$176,1)*N126*'Ship &amp; EF Parameters'!$E35))/1000000)</f>
        <v>6873.4763570218893</v>
      </c>
      <c r="O187" s="63">
        <f>IF(O126="","",((VLOOKUP(ROUND(O108,2),'EF Curves'!$A$12:$I$111,'Analysis Matrices'!$D$176,1)*O126*'Ship &amp; EF Parameters'!$C35)+(VLOOKUP(ROUND(O108,2),'EF Curves'!$A$12:$I$111,'Analysis Matrices'!$E$176,1)*O126*'Ship &amp; EF Parameters'!$D35)+(VLOOKUP(ROUND(O108,2),'EF Curves'!$A$12:$I$111,'Analysis Matrices'!$F$176,1)*O126*'Ship &amp; EF Parameters'!$E35))/1000000)</f>
        <v>46467.830348539886</v>
      </c>
      <c r="P187" s="64">
        <f>IF(P126="","",((VLOOKUP(ROUND(P108,2),'EF Curves'!$A$12:$I$111,'Analysis Matrices'!$D$176,1)*P126*'Ship &amp; EF Parameters'!$C35)+(VLOOKUP(ROUND(P108,2),'EF Curves'!$A$12:$I$111,'Analysis Matrices'!$E$176,1)*P126*'Ship &amp; EF Parameters'!$D35)+(VLOOKUP(ROUND(P108,2),'EF Curves'!$A$12:$I$111,'Analysis Matrices'!$F$176,1)*P126*'Ship &amp; EF Parameters'!$E35))/1000000)</f>
        <v>43431.846852200535</v>
      </c>
      <c r="Q187" s="64">
        <f>IF(Q126="","",((VLOOKUP(ROUND(Q108,2),'EF Curves'!$A$12:$I$111,'Analysis Matrices'!$D$176,1)*Q126*'Ship &amp; EF Parameters'!$C35)+(VLOOKUP(ROUND(Q108,2),'EF Curves'!$A$12:$I$111,'Analysis Matrices'!$E$176,1)*Q126*'Ship &amp; EF Parameters'!$D35)+(VLOOKUP(ROUND(Q108,2),'EF Curves'!$A$12:$I$111,'Analysis Matrices'!$F$176,1)*Q126*'Ship &amp; EF Parameters'!$E35))/1000000)</f>
        <v>40526.955757017124</v>
      </c>
      <c r="R187" s="64">
        <f>IF(R126="","",((VLOOKUP(ROUND(R108,2),'EF Curves'!$A$12:$I$111,'Analysis Matrices'!$D$176,1)*R126*'Ship &amp; EF Parameters'!$C35)+(VLOOKUP(ROUND(R108,2),'EF Curves'!$A$12:$I$111,'Analysis Matrices'!$E$176,1)*R126*'Ship &amp; EF Parameters'!$D35)+(VLOOKUP(ROUND(R108,2),'EF Curves'!$A$12:$I$111,'Analysis Matrices'!$F$176,1)*R126*'Ship &amp; EF Parameters'!$E35))/1000000)</f>
        <v>37593.261020783029</v>
      </c>
      <c r="S187" s="64">
        <f>IF(S126="","",((VLOOKUP(ROUND(S108,2),'EF Curves'!$A$12:$I$111,'Analysis Matrices'!$D$176,1)*S126*'Ship &amp; EF Parameters'!$C35)+(VLOOKUP(ROUND(S108,2),'EF Curves'!$A$12:$I$111,'Analysis Matrices'!$E$176,1)*S126*'Ship &amp; EF Parameters'!$D35)+(VLOOKUP(ROUND(S108,2),'EF Curves'!$A$12:$I$111,'Analysis Matrices'!$F$176,1)*S126*'Ship &amp; EF Parameters'!$E35))/1000000)</f>
        <v>34905.957199554585</v>
      </c>
      <c r="T187" s="64">
        <f>IF(T126="","",((VLOOKUP(ROUND(T108,2),'EF Curves'!$A$12:$I$111,'Analysis Matrices'!$D$176,1)*T126*'Ship &amp; EF Parameters'!$C35)+(VLOOKUP(ROUND(T108,2),'EF Curves'!$A$12:$I$111,'Analysis Matrices'!$E$176,1)*T126*'Ship &amp; EF Parameters'!$D35)+(VLOOKUP(ROUND(T108,2),'EF Curves'!$A$12:$I$111,'Analysis Matrices'!$F$176,1)*T126*'Ship &amp; EF Parameters'!$E35))/1000000)</f>
        <v>32029.910612504369</v>
      </c>
      <c r="U187" s="64">
        <f>IF(U126="","",((VLOOKUP(ROUND(U108,2),'EF Curves'!$A$12:$I$111,'Analysis Matrices'!$D$176,1)*U126*'Ship &amp; EF Parameters'!$C35)+(VLOOKUP(ROUND(U108,2),'EF Curves'!$A$12:$I$111,'Analysis Matrices'!$E$176,1)*U126*'Ship &amp; EF Parameters'!$D35)+(VLOOKUP(ROUND(U108,2),'EF Curves'!$A$12:$I$111,'Analysis Matrices'!$F$176,1)*U126*'Ship &amp; EF Parameters'!$E35))/1000000)</f>
        <v>31349.159250205943</v>
      </c>
      <c r="V187" s="64">
        <f>IF(V126="","",((VLOOKUP(ROUND(V108,2),'EF Curves'!$A$12:$I$111,'Analysis Matrices'!$D$176,1)*V126*'Ship &amp; EF Parameters'!$C35)+(VLOOKUP(ROUND(V108,2),'EF Curves'!$A$12:$I$111,'Analysis Matrices'!$E$176,1)*V126*'Ship &amp; EF Parameters'!$D35)+(VLOOKUP(ROUND(V108,2),'EF Curves'!$A$12:$I$111,'Analysis Matrices'!$F$176,1)*V126*'Ship &amp; EF Parameters'!$E35))/1000000)</f>
        <v>30273.339030715266</v>
      </c>
      <c r="W187" s="64">
        <f>IF(W126="","",((VLOOKUP(ROUND(W108,2),'EF Curves'!$A$12:$I$111,'Analysis Matrices'!$D$176,1)*W126*'Ship &amp; EF Parameters'!$C35)+(VLOOKUP(ROUND(W108,2),'EF Curves'!$A$12:$I$111,'Analysis Matrices'!$E$176,1)*W126*'Ship &amp; EF Parameters'!$D35)+(VLOOKUP(ROUND(W108,2),'EF Curves'!$A$12:$I$111,'Analysis Matrices'!$F$176,1)*W126*'Ship &amp; EF Parameters'!$E35))/1000000)</f>
        <v>28963.417744135269</v>
      </c>
      <c r="X187" s="64">
        <f>IF(X126="","",((VLOOKUP(ROUND(X108,2),'EF Curves'!$A$12:$I$111,'Analysis Matrices'!$D$176,1)*X126*'Ship &amp; EF Parameters'!$C35)+(VLOOKUP(ROUND(X108,2),'EF Curves'!$A$12:$I$111,'Analysis Matrices'!$E$176,1)*X126*'Ship &amp; EF Parameters'!$D35)+(VLOOKUP(ROUND(X108,2),'EF Curves'!$A$12:$I$111,'Analysis Matrices'!$F$176,1)*X126*'Ship &amp; EF Parameters'!$E35))/1000000)</f>
        <v>27303.913313720463</v>
      </c>
      <c r="Y187" s="65">
        <f>IF(Y126="","",((VLOOKUP(ROUND(Y108,2),'EF Curves'!$A$12:$I$111,'Analysis Matrices'!$D$176,1)*Y126*'Ship &amp; EF Parameters'!$C35)+(VLOOKUP(ROUND(Y108,2),'EF Curves'!$A$12:$I$111,'Analysis Matrices'!$E$176,1)*Y126*'Ship &amp; EF Parameters'!$D35)+(VLOOKUP(ROUND(Y108,2),'EF Curves'!$A$12:$I$111,'Analysis Matrices'!$F$176,1)*Y126*'Ship &amp; EF Parameters'!$E35))/1000000)</f>
        <v>27493.905428087553</v>
      </c>
      <c r="Z187" s="63">
        <f>IF(Z126="","",((VLOOKUP(ROUND(Z108,2),'EF Curves'!$A$12:$I$111,'Analysis Matrices'!$D$176,1)*Z126*'Ship &amp; EF Parameters'!$C35)+(VLOOKUP(ROUND(Z108,2),'EF Curves'!$A$12:$I$111,'Analysis Matrices'!$E$176,1)*Z126*'Ship &amp; EF Parameters'!$D35)+(VLOOKUP(ROUND(Z108,2),'EF Curves'!$A$12:$I$111,'Analysis Matrices'!$F$176,1)*Z126*'Ship &amp; EF Parameters'!$E35))/1000000)</f>
        <v>77446.383914233127</v>
      </c>
      <c r="AA187" s="64">
        <f>IF(AA126="","",((VLOOKUP(ROUND(AA108,2),'EF Curves'!$A$12:$I$111,'Analysis Matrices'!$D$176,1)*AA126*'Ship &amp; EF Parameters'!$C35)+(VLOOKUP(ROUND(AA108,2),'EF Curves'!$A$12:$I$111,'Analysis Matrices'!$E$176,1)*AA126*'Ship &amp; EF Parameters'!$D35)+(VLOOKUP(ROUND(AA108,2),'EF Curves'!$A$12:$I$111,'Analysis Matrices'!$F$176,1)*AA126*'Ship &amp; EF Parameters'!$E35))/1000000)</f>
        <v>72386.411420334203</v>
      </c>
      <c r="AB187" s="64">
        <f>IF(AB126="","",((VLOOKUP(ROUND(AB108,2),'EF Curves'!$A$12:$I$111,'Analysis Matrices'!$D$176,1)*AB126*'Ship &amp; EF Parameters'!$C35)+(VLOOKUP(ROUND(AB108,2),'EF Curves'!$A$12:$I$111,'Analysis Matrices'!$E$176,1)*AB126*'Ship &amp; EF Parameters'!$D35)+(VLOOKUP(ROUND(AB108,2),'EF Curves'!$A$12:$I$111,'Analysis Matrices'!$F$176,1)*AB126*'Ship &amp; EF Parameters'!$E35))/1000000)</f>
        <v>67544.926261695204</v>
      </c>
      <c r="AC187" s="64">
        <f>IF(AC126="","",((VLOOKUP(ROUND(AC108,2),'EF Curves'!$A$12:$I$111,'Analysis Matrices'!$D$176,1)*AC126*'Ship &amp; EF Parameters'!$C35)+(VLOOKUP(ROUND(AC108,2),'EF Curves'!$A$12:$I$111,'Analysis Matrices'!$E$176,1)*AC126*'Ship &amp; EF Parameters'!$D35)+(VLOOKUP(ROUND(AC108,2),'EF Curves'!$A$12:$I$111,'Analysis Matrices'!$F$176,1)*AC126*'Ship &amp; EF Parameters'!$E35))/1000000)</f>
        <v>62655.43503463838</v>
      </c>
      <c r="AD187" s="64">
        <f>IF(AD126="","",((VLOOKUP(ROUND(AD108,2),'EF Curves'!$A$12:$I$111,'Analysis Matrices'!$D$176,1)*AD126*'Ship &amp; EF Parameters'!$C35)+(VLOOKUP(ROUND(AD108,2),'EF Curves'!$A$12:$I$111,'Analysis Matrices'!$E$176,1)*AD126*'Ship &amp; EF Parameters'!$D35)+(VLOOKUP(ROUND(AD108,2),'EF Curves'!$A$12:$I$111,'Analysis Matrices'!$F$176,1)*AD126*'Ship &amp; EF Parameters'!$E35))/1000000)</f>
        <v>62055.035021430376</v>
      </c>
      <c r="AE187" s="64">
        <f>IF(AE126="","",((VLOOKUP(ROUND(AE108,2),'EF Curves'!$A$12:$I$111,'Analysis Matrices'!$D$176,1)*AE126*'Ship &amp; EF Parameters'!$C35)+(VLOOKUP(ROUND(AE108,2),'EF Curves'!$A$12:$I$111,'Analysis Matrices'!$E$176,1)*AE126*'Ship &amp; EF Parameters'!$D35)+(VLOOKUP(ROUND(AE108,2),'EF Curves'!$A$12:$I$111,'Analysis Matrices'!$F$176,1)*AE126*'Ship &amp; EF Parameters'!$E35))/1000000)</f>
        <v>60500.942268063809</v>
      </c>
      <c r="AF187" s="64">
        <f>IF(AF126="","",((VLOOKUP(ROUND(AF108,2),'EF Curves'!$A$12:$I$111,'Analysis Matrices'!$D$176,1)*AF126*'Ship &amp; EF Parameters'!$C35)+(VLOOKUP(ROUND(AF108,2),'EF Curves'!$A$12:$I$111,'Analysis Matrices'!$E$176,1)*AF126*'Ship &amp; EF Parameters'!$D35)+(VLOOKUP(ROUND(AF108,2),'EF Curves'!$A$12:$I$111,'Analysis Matrices'!$F$176,1)*AF126*'Ship &amp; EF Parameters'!$E35))/1000000)</f>
        <v>58779.67359413614</v>
      </c>
      <c r="AG187" s="64">
        <f>IF(AG126="","",((VLOOKUP(ROUND(AG108,2),'EF Curves'!$A$12:$I$111,'Analysis Matrices'!$D$176,1)*AG126*'Ship &amp; EF Parameters'!$C35)+(VLOOKUP(ROUND(AG108,2),'EF Curves'!$A$12:$I$111,'Analysis Matrices'!$E$176,1)*AG126*'Ship &amp; EF Parameters'!$D35)+(VLOOKUP(ROUND(AG108,2),'EF Curves'!$A$12:$I$111,'Analysis Matrices'!$F$176,1)*AG126*'Ship &amp; EF Parameters'!$E35))/1000000)</f>
        <v>56391.513880744125</v>
      </c>
      <c r="AH187" s="64">
        <f>IF(AH126="","",((VLOOKUP(ROUND(AH108,2),'EF Curves'!$A$12:$I$111,'Analysis Matrices'!$D$176,1)*AH126*'Ship &amp; EF Parameters'!$C35)+(VLOOKUP(ROUND(AH108,2),'EF Curves'!$A$12:$I$111,'Analysis Matrices'!$E$176,1)*AH126*'Ship &amp; EF Parameters'!$D35)+(VLOOKUP(ROUND(AH108,2),'EF Curves'!$A$12:$I$111,'Analysis Matrices'!$F$176,1)*AH126*'Ship &amp; EF Parameters'!$E35))/1000000)</f>
        <v>53635.958785435694</v>
      </c>
      <c r="AI187" s="64">
        <f>IF(AI126="","",((VLOOKUP(ROUND(AI108,2),'EF Curves'!$A$12:$I$111,'Analysis Matrices'!$D$176,1)*AI126*'Ship &amp; EF Parameters'!$C35)+(VLOOKUP(ROUND(AI108,2),'EF Curves'!$A$12:$I$111,'Analysis Matrices'!$E$176,1)*AI126*'Ship &amp; EF Parameters'!$D35)+(VLOOKUP(ROUND(AI108,2),'EF Curves'!$A$12:$I$111,'Analysis Matrices'!$F$176,1)*AI126*'Ship &amp; EF Parameters'!$E35))/1000000)</f>
        <v>50296.682420011377</v>
      </c>
      <c r="AJ187" s="65">
        <f>IF(AJ126="","",((VLOOKUP(ROUND(AJ108,2),'EF Curves'!$A$12:$I$111,'Analysis Matrices'!$D$176,1)*AJ126*'Ship &amp; EF Parameters'!$C35)+(VLOOKUP(ROUND(AJ108,2),'EF Curves'!$A$12:$I$111,'Analysis Matrices'!$E$176,1)*AJ126*'Ship &amp; EF Parameters'!$D35)+(VLOOKUP(ROUND(AJ108,2),'EF Curves'!$A$12:$I$111,'Analysis Matrices'!$F$176,1)*AJ126*'Ship &amp; EF Parameters'!$E35))/1000000)</f>
        <v>48114.334499153229</v>
      </c>
      <c r="AK187" s="63">
        <f>IF(AK126="","",((VLOOKUP(ROUND(AK108,2),'EF Curves'!$A$12:$I$111,'Analysis Matrices'!$D$176,1)*AK126*'Ship &amp; EF Parameters'!$C35)+(VLOOKUP(ROUND(AK108,2),'EF Curves'!$A$12:$I$111,'Analysis Matrices'!$E$176,1)*AK126*'Ship &amp; EF Parameters'!$D35)+(VLOOKUP(ROUND(AK108,2),'EF Curves'!$A$12:$I$111,'Analysis Matrices'!$F$176,1)*AK126*'Ship &amp; EF Parameters'!$E35))/1000000)</f>
        <v>108424.93747992638</v>
      </c>
      <c r="AL187" s="64">
        <f>IF(AL126="","",((VLOOKUP(ROUND(AL108,2),'EF Curves'!$A$12:$I$111,'Analysis Matrices'!$D$176,1)*AL126*'Ship &amp; EF Parameters'!$C35)+(VLOOKUP(ROUND(AL108,2),'EF Curves'!$A$12:$I$111,'Analysis Matrices'!$E$176,1)*AL126*'Ship &amp; EF Parameters'!$D35)+(VLOOKUP(ROUND(AL108,2),'EF Curves'!$A$12:$I$111,'Analysis Matrices'!$F$176,1)*AL126*'Ship &amp; EF Parameters'!$E35))/1000000)</f>
        <v>101340.97598846789</v>
      </c>
      <c r="AM187" s="64">
        <f>IF(AM126="","",((VLOOKUP(ROUND(AM108,2),'EF Curves'!$A$12:$I$111,'Analysis Matrices'!$D$176,1)*AM126*'Ship &amp; EF Parameters'!$C35)+(VLOOKUP(ROUND(AM108,2),'EF Curves'!$A$12:$I$111,'Analysis Matrices'!$E$176,1)*AM126*'Ship &amp; EF Parameters'!$D35)+(VLOOKUP(ROUND(AM108,2),'EF Curves'!$A$12:$I$111,'Analysis Matrices'!$F$176,1)*AM126*'Ship &amp; EF Parameters'!$E35))/1000000)</f>
        <v>94562.896766373276</v>
      </c>
      <c r="AN187" s="64">
        <f>IF(AN126="","",((VLOOKUP(ROUND(AN108,2),'EF Curves'!$A$12:$I$111,'Analysis Matrices'!$D$176,1)*AN126*'Ship &amp; EF Parameters'!$C35)+(VLOOKUP(ROUND(AN108,2),'EF Curves'!$A$12:$I$111,'Analysis Matrices'!$E$176,1)*AN126*'Ship &amp; EF Parameters'!$D35)+(VLOOKUP(ROUND(AN108,2),'EF Curves'!$A$12:$I$111,'Analysis Matrices'!$F$176,1)*AN126*'Ship &amp; EF Parameters'!$E35))/1000000)</f>
        <v>93565.449651726638</v>
      </c>
      <c r="AO187" s="64">
        <f>IF(AO126="","",((VLOOKUP(ROUND(AO108,2),'EF Curves'!$A$12:$I$111,'Analysis Matrices'!$D$176,1)*AO126*'Ship &amp; EF Parameters'!$C35)+(VLOOKUP(ROUND(AO108,2),'EF Curves'!$A$12:$I$111,'Analysis Matrices'!$E$176,1)*AO126*'Ship &amp; EF Parameters'!$D35)+(VLOOKUP(ROUND(AO108,2),'EF Curves'!$A$12:$I$111,'Analysis Matrices'!$F$176,1)*AO126*'Ship &amp; EF Parameters'!$E35))/1000000)</f>
        <v>92306.864594377694</v>
      </c>
      <c r="AP187" s="64">
        <f>IF(AP126="","",((VLOOKUP(ROUND(AP108,2),'EF Curves'!$A$12:$I$111,'Analysis Matrices'!$D$176,1)*AP126*'Ship &amp; EF Parameters'!$C35)+(VLOOKUP(ROUND(AP108,2),'EF Curves'!$A$12:$I$111,'Analysis Matrices'!$E$176,1)*AP126*'Ship &amp; EF Parameters'!$D35)+(VLOOKUP(ROUND(AP108,2),'EF Curves'!$A$12:$I$111,'Analysis Matrices'!$F$176,1)*AP126*'Ship &amp; EF Parameters'!$E35))/1000000)</f>
        <v>84701.319175289318</v>
      </c>
      <c r="AQ187" s="64">
        <f>IF(AQ126="","",((VLOOKUP(ROUND(AQ108,2),'EF Curves'!$A$12:$I$111,'Analysis Matrices'!$D$176,1)*AQ126*'Ship &amp; EF Parameters'!$C35)+(VLOOKUP(ROUND(AQ108,2),'EF Curves'!$A$12:$I$111,'Analysis Matrices'!$E$176,1)*AQ126*'Ship &amp; EF Parameters'!$D35)+(VLOOKUP(ROUND(AQ108,2),'EF Curves'!$A$12:$I$111,'Analysis Matrices'!$F$176,1)*AQ126*'Ship &amp; EF Parameters'!$E35))/1000000)</f>
        <v>82291.543031790599</v>
      </c>
      <c r="AR187" s="64">
        <f>IF(AR126="","",((VLOOKUP(ROUND(AR108,2),'EF Curves'!$A$12:$I$111,'Analysis Matrices'!$D$176,1)*AR126*'Ship &amp; EF Parameters'!$C35)+(VLOOKUP(ROUND(AR108,2),'EF Curves'!$A$12:$I$111,'Analysis Matrices'!$E$176,1)*AR126*'Ship &amp; EF Parameters'!$D35)+(VLOOKUP(ROUND(AR108,2),'EF Curves'!$A$12:$I$111,'Analysis Matrices'!$F$176,1)*AR126*'Ship &amp; EF Parameters'!$E35))/1000000)</f>
        <v>78948.119433041778</v>
      </c>
      <c r="AS187" s="64">
        <f>IF(AS126="","",((VLOOKUP(ROUND(AS108,2),'EF Curves'!$A$12:$I$111,'Analysis Matrices'!$D$176,1)*AS126*'Ship &amp; EF Parameters'!$C35)+(VLOOKUP(ROUND(AS108,2),'EF Curves'!$A$12:$I$111,'Analysis Matrices'!$E$176,1)*AS126*'Ship &amp; EF Parameters'!$D35)+(VLOOKUP(ROUND(AS108,2),'EF Curves'!$A$12:$I$111,'Analysis Matrices'!$F$176,1)*AS126*'Ship &amp; EF Parameters'!$E35))/1000000)</f>
        <v>75090.342299609954</v>
      </c>
      <c r="AT187" s="64">
        <f>IF(AT126="","",((VLOOKUP(ROUND(AT108,2),'EF Curves'!$A$12:$I$111,'Analysis Matrices'!$D$176,1)*AT126*'Ship &amp; EF Parameters'!$C35)+(VLOOKUP(ROUND(AT108,2),'EF Curves'!$A$12:$I$111,'Analysis Matrices'!$E$176,1)*AT126*'Ship &amp; EF Parameters'!$D35)+(VLOOKUP(ROUND(AT108,2),'EF Curves'!$A$12:$I$111,'Analysis Matrices'!$F$176,1)*AT126*'Ship &amp; EF Parameters'!$E35))/1000000)</f>
        <v>73768.467549350011</v>
      </c>
      <c r="AU187" s="65">
        <f>IF(AU126="","",((VLOOKUP(ROUND(AU108,2),'EF Curves'!$A$12:$I$111,'Analysis Matrices'!$D$176,1)*AU126*'Ship &amp; EF Parameters'!$C35)+(VLOOKUP(ROUND(AU108,2),'EF Curves'!$A$12:$I$111,'Analysis Matrices'!$E$176,1)*AU126*'Ship &amp; EF Parameters'!$D35)+(VLOOKUP(ROUND(AU108,2),'EF Curves'!$A$12:$I$111,'Analysis Matrices'!$F$176,1)*AU126*'Ship &amp; EF Parameters'!$E35))/1000000)</f>
        <v>70567.690598758054</v>
      </c>
      <c r="AV187" s="63">
        <f>IF(AV126="","",((VLOOKUP(ROUND(AV108,2),'EF Curves'!$A$12:$I$111,'Analysis Matrices'!$D$176,1)*AV126*'Ship &amp; EF Parameters'!$C35)+(VLOOKUP(ROUND(AV108,2),'EF Curves'!$A$12:$I$111,'Analysis Matrices'!$E$176,1)*AV126*'Ship &amp; EF Parameters'!$D35)+(VLOOKUP(ROUND(AV108,2),'EF Curves'!$A$12:$I$111,'Analysis Matrices'!$F$176,1)*AV126*'Ship &amp; EF Parameters'!$E35))/1000000)</f>
        <v>139403.49104561965</v>
      </c>
      <c r="AW187" s="64">
        <f>IF(AW126="","",((VLOOKUP(ROUND(AW108,2),'EF Curves'!$A$12:$I$111,'Analysis Matrices'!$D$176,1)*AW126*'Ship &amp; EF Parameters'!$C35)+(VLOOKUP(ROUND(AW108,2),'EF Curves'!$A$12:$I$111,'Analysis Matrices'!$E$176,1)*AW126*'Ship &amp; EF Parameters'!$D35)+(VLOOKUP(ROUND(AW108,2),'EF Curves'!$A$12:$I$111,'Analysis Matrices'!$F$176,1)*AW126*'Ship &amp; EF Parameters'!$E35))/1000000)</f>
        <v>130295.54055660155</v>
      </c>
      <c r="AX187" s="64">
        <f>IF(AX126="","",((VLOOKUP(ROUND(AX108,2),'EF Curves'!$A$12:$I$111,'Analysis Matrices'!$D$176,1)*AX126*'Ship &amp; EF Parameters'!$C35)+(VLOOKUP(ROUND(AX108,2),'EF Curves'!$A$12:$I$111,'Analysis Matrices'!$E$176,1)*AX126*'Ship &amp; EF Parameters'!$D35)+(VLOOKUP(ROUND(AX108,2),'EF Curves'!$A$12:$I$111,'Analysis Matrices'!$F$176,1)*AX126*'Ship &amp; EF Parameters'!$E35))/1000000)</f>
        <v>129686.25842245478</v>
      </c>
      <c r="AY187" s="64">
        <f>IF(AY126="","",((VLOOKUP(ROUND(AY108,2),'EF Curves'!$A$12:$I$111,'Analysis Matrices'!$D$176,1)*AY126*'Ship &amp; EF Parameters'!$C35)+(VLOOKUP(ROUND(AY108,2),'EF Curves'!$A$12:$I$111,'Analysis Matrices'!$E$176,1)*AY126*'Ship &amp; EF Parameters'!$D35)+(VLOOKUP(ROUND(AY108,2),'EF Curves'!$A$12:$I$111,'Analysis Matrices'!$F$176,1)*AY126*'Ship &amp; EF Parameters'!$E35))/1000000)</f>
        <v>120298.43526650569</v>
      </c>
      <c r="AZ187" s="64">
        <f>IF(AZ126="","",((VLOOKUP(ROUND(AZ108,2),'EF Curves'!$A$12:$I$111,'Analysis Matrices'!$D$176,1)*AZ126*'Ship &amp; EF Parameters'!$C35)+(VLOOKUP(ROUND(AZ108,2),'EF Curves'!$A$12:$I$111,'Analysis Matrices'!$E$176,1)*AZ126*'Ship &amp; EF Parameters'!$D35)+(VLOOKUP(ROUND(AZ108,2),'EF Curves'!$A$12:$I$111,'Analysis Matrices'!$F$176,1)*AZ126*'Ship &amp; EF Parameters'!$E35))/1000000)</f>
        <v>118680.25447848561</v>
      </c>
      <c r="BA187" s="64">
        <f>IF(BA126="","",((VLOOKUP(ROUND(BA108,2),'EF Curves'!$A$12:$I$111,'Analysis Matrices'!$D$176,1)*BA126*'Ship &amp; EF Parameters'!$C35)+(VLOOKUP(ROUND(BA108,2),'EF Curves'!$A$12:$I$111,'Analysis Matrices'!$E$176,1)*BA126*'Ship &amp; EF Parameters'!$D35)+(VLOOKUP(ROUND(BA108,2),'EF Curves'!$A$12:$I$111,'Analysis Matrices'!$F$176,1)*BA126*'Ship &amp; EF Parameters'!$E35))/1000000)</f>
        <v>115307.67820501572</v>
      </c>
      <c r="BB187" s="64">
        <f>IF(BB126="","",((VLOOKUP(ROUND(BB108,2),'EF Curves'!$A$12:$I$111,'Analysis Matrices'!$D$176,1)*BB126*'Ship &amp; EF Parameters'!$C35)+(VLOOKUP(ROUND(BB108,2),'EF Curves'!$A$12:$I$111,'Analysis Matrices'!$E$176,1)*BB126*'Ship &amp; EF Parameters'!$D35)+(VLOOKUP(ROUND(BB108,2),'EF Curves'!$A$12:$I$111,'Analysis Matrices'!$F$176,1)*BB126*'Ship &amp; EF Parameters'!$E35))/1000000)</f>
        <v>111681.3798288587</v>
      </c>
      <c r="BC187" s="64">
        <f>IF(BC126="","",((VLOOKUP(ROUND(BC108,2),'EF Curves'!$A$12:$I$111,'Analysis Matrices'!$D$176,1)*BC126*'Ship &amp; EF Parameters'!$C35)+(VLOOKUP(ROUND(BC108,2),'EF Curves'!$A$12:$I$111,'Analysis Matrices'!$E$176,1)*BC126*'Ship &amp; EF Parameters'!$D35)+(VLOOKUP(ROUND(BC108,2),'EF Curves'!$A$12:$I$111,'Analysis Matrices'!$F$176,1)*BC126*'Ship &amp; EF Parameters'!$E35))/1000000)</f>
        <v>106847.07893193625</v>
      </c>
      <c r="BD187" s="64">
        <f>IF(BD126="","",((VLOOKUP(ROUND(BD108,2),'EF Curves'!$A$12:$I$111,'Analysis Matrices'!$D$176,1)*BD126*'Ship &amp; EF Parameters'!$C35)+(VLOOKUP(ROUND(BD108,2),'EF Curves'!$A$12:$I$111,'Analysis Matrices'!$E$176,1)*BD126*'Ship &amp; EF Parameters'!$D35)+(VLOOKUP(ROUND(BD108,2),'EF Curves'!$A$12:$I$111,'Analysis Matrices'!$F$176,1)*BD126*'Ship &amp; EF Parameters'!$E35))/1000000)</f>
        <v>101371.96210447342</v>
      </c>
      <c r="BE187" s="64">
        <f>IF(BE126="","",((VLOOKUP(ROUND(BE108,2),'EF Curves'!$A$12:$I$111,'Analysis Matrices'!$D$176,1)*BE126*'Ship &amp; EF Parameters'!$C35)+(VLOOKUP(ROUND(BE108,2),'EF Curves'!$A$12:$I$111,'Analysis Matrices'!$E$176,1)*BE126*'Ship &amp; EF Parameters'!$D35)+(VLOOKUP(ROUND(BE108,2),'EF Curves'!$A$12:$I$111,'Analysis Matrices'!$F$176,1)*BE126*'Ship &amp; EF Parameters'!$E35))/1000000)</f>
        <v>94845.172563450018</v>
      </c>
      <c r="BF187" s="65">
        <f>IF(BF126="","",((VLOOKUP(ROUND(BF108,2),'EF Curves'!$A$12:$I$111,'Analysis Matrices'!$D$176,1)*BF126*'Ship &amp; EF Parameters'!$C35)+(VLOOKUP(ROUND(BF108,2),'EF Curves'!$A$12:$I$111,'Analysis Matrices'!$E$176,1)*BF126*'Ship &amp; EF Parameters'!$D35)+(VLOOKUP(ROUND(BF108,2),'EF Curves'!$A$12:$I$111,'Analysis Matrices'!$F$176,1)*BF126*'Ship &amp; EF Parameters'!$E35))/1000000)</f>
        <v>94853.97372690207</v>
      </c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</row>
    <row r="188" spans="1:77" s="40" customFormat="1">
      <c r="A188" s="189"/>
      <c r="B188" s="54" t="str">
        <f t="shared" si="199"/>
        <v>17,000 teu</v>
      </c>
      <c r="C188" s="54"/>
      <c r="D188" s="66">
        <f>IF(D127="","",((VLOOKUP(ROUND(D109,2),'EF Curves'!$A$12:$I$111,'Analysis Matrices'!$D$176,1)*D127*'Ship &amp; EF Parameters'!$C36)+(VLOOKUP(ROUND(D109,2),'EF Curves'!$A$12:$I$111,'Analysis Matrices'!$E$176,1)*D127*'Ship &amp; EF Parameters'!$D36)+(VLOOKUP(ROUND(D109,2),'EF Curves'!$A$12:$I$111,'Analysis Matrices'!$F$176,1)*D127*'Ship &amp; EF Parameters'!$E36))/1000000)</f>
        <v>20665.400773696518</v>
      </c>
      <c r="E188" s="67">
        <f>IF(E127="","",((VLOOKUP(ROUND(E109,2),'EF Curves'!$A$12:$I$111,'Analysis Matrices'!$D$176,1)*E127*'Ship &amp; EF Parameters'!$C36)+(VLOOKUP(ROUND(E109,2),'EF Curves'!$A$12:$I$111,'Analysis Matrices'!$E$176,1)*E127*'Ship &amp; EF Parameters'!$D36)+(VLOOKUP(ROUND(E109,2),'EF Curves'!$A$12:$I$111,'Analysis Matrices'!$F$176,1)*E127*'Ship &amp; EF Parameters'!$E36))/1000000)</f>
        <v>19572.52641725399</v>
      </c>
      <c r="F188" s="67">
        <f>IF(F127="","",((VLOOKUP(ROUND(F109,2),'EF Curves'!$A$12:$I$111,'Analysis Matrices'!$D$176,1)*F127*'Ship &amp; EF Parameters'!$C36)+(VLOOKUP(ROUND(F109,2),'EF Curves'!$A$12:$I$111,'Analysis Matrices'!$E$176,1)*F127*'Ship &amp; EF Parameters'!$D36)+(VLOOKUP(ROUND(F109,2),'EF Curves'!$A$12:$I$111,'Analysis Matrices'!$F$176,1)*F127*'Ship &amp; EF Parameters'!$E36))/1000000)</f>
        <v>18439.115471676236</v>
      </c>
      <c r="G188" s="67">
        <f>IF(G127="","",((VLOOKUP(ROUND(G109,2),'EF Curves'!$A$12:$I$111,'Analysis Matrices'!$D$176,1)*G127*'Ship &amp; EF Parameters'!$C36)+(VLOOKUP(ROUND(G109,2),'EF Curves'!$A$12:$I$111,'Analysis Matrices'!$E$176,1)*G127*'Ship &amp; EF Parameters'!$D36)+(VLOOKUP(ROUND(G109,2),'EF Curves'!$A$12:$I$111,'Analysis Matrices'!$F$176,1)*G127*'Ship &amp; EF Parameters'!$E36))/1000000)</f>
        <v>17408.620487124943</v>
      </c>
      <c r="H188" s="67">
        <f>IF(H127="","",((VLOOKUP(ROUND(H109,2),'EF Curves'!$A$12:$I$111,'Analysis Matrices'!$D$176,1)*H127*'Ship &amp; EF Parameters'!$C36)+(VLOOKUP(ROUND(H109,2),'EF Curves'!$A$12:$I$111,'Analysis Matrices'!$E$176,1)*H127*'Ship &amp; EF Parameters'!$D36)+(VLOOKUP(ROUND(H109,2),'EF Curves'!$A$12:$I$111,'Analysis Matrices'!$F$176,1)*H127*'Ship &amp; EF Parameters'!$E36))/1000000)</f>
        <v>16262.47387801609</v>
      </c>
      <c r="I188" s="67">
        <f>IF(I127="","",((VLOOKUP(ROUND(I109,2),'EF Curves'!$A$12:$I$111,'Analysis Matrices'!$D$176,1)*I127*'Ship &amp; EF Parameters'!$C36)+(VLOOKUP(ROUND(I109,2),'EF Curves'!$A$12:$I$111,'Analysis Matrices'!$E$176,1)*I127*'Ship &amp; EF Parameters'!$D36)+(VLOOKUP(ROUND(I109,2),'EF Curves'!$A$12:$I$111,'Analysis Matrices'!$F$176,1)*I127*'Ship &amp; EF Parameters'!$E36))/1000000)</f>
        <v>15217.183517498072</v>
      </c>
      <c r="J188" s="67">
        <f>IF(J127="","",((VLOOKUP(ROUND(J109,2),'EF Curves'!$A$12:$I$111,'Analysis Matrices'!$D$176,1)*J127*'Ship &amp; EF Parameters'!$C36)+(VLOOKUP(ROUND(J109,2),'EF Curves'!$A$12:$I$111,'Analysis Matrices'!$E$176,1)*J127*'Ship &amp; EF Parameters'!$D36)+(VLOOKUP(ROUND(J109,2),'EF Curves'!$A$12:$I$111,'Analysis Matrices'!$F$176,1)*J127*'Ship &amp; EF Parameters'!$E36))/1000000)</f>
        <v>14199.56483495594</v>
      </c>
      <c r="K188" s="67">
        <f>IF(K127="","",((VLOOKUP(ROUND(K109,2),'EF Curves'!$A$12:$I$111,'Analysis Matrices'!$D$176,1)*K127*'Ship &amp; EF Parameters'!$C36)+(VLOOKUP(ROUND(K109,2),'EF Curves'!$A$12:$I$111,'Analysis Matrices'!$E$176,1)*K127*'Ship &amp; EF Parameters'!$D36)+(VLOOKUP(ROUND(K109,2),'EF Curves'!$A$12:$I$111,'Analysis Matrices'!$F$176,1)*K127*'Ship &amp; EF Parameters'!$E36))/1000000)</f>
        <v>13145.636607626499</v>
      </c>
      <c r="L188" s="67">
        <f>IF(L127="","",((VLOOKUP(ROUND(L109,2),'EF Curves'!$A$12:$I$111,'Analysis Matrices'!$D$176,1)*L127*'Ship &amp; EF Parameters'!$C36)+(VLOOKUP(ROUND(L109,2),'EF Curves'!$A$12:$I$111,'Analysis Matrices'!$E$176,1)*L127*'Ship &amp; EF Parameters'!$D36)+(VLOOKUP(ROUND(L109,2),'EF Curves'!$A$12:$I$111,'Analysis Matrices'!$F$176,1)*L127*'Ship &amp; EF Parameters'!$E36))/1000000)</f>
        <v>12124.958996676463</v>
      </c>
      <c r="M188" s="67">
        <f>IF(M127="","",((VLOOKUP(ROUND(M109,2),'EF Curves'!$A$12:$I$111,'Analysis Matrices'!$D$176,1)*M127*'Ship &amp; EF Parameters'!$C36)+(VLOOKUP(ROUND(M109,2),'EF Curves'!$A$12:$I$111,'Analysis Matrices'!$E$176,1)*M127*'Ship &amp; EF Parameters'!$D36)+(VLOOKUP(ROUND(M109,2),'EF Curves'!$A$12:$I$111,'Analysis Matrices'!$F$176,1)*M127*'Ship &amp; EF Parameters'!$E36))/1000000)</f>
        <v>11137.981046892233</v>
      </c>
      <c r="N188" s="68">
        <f>IF(N127="","",((VLOOKUP(ROUND(N109,2),'EF Curves'!$A$12:$I$111,'Analysis Matrices'!$D$176,1)*N127*'Ship &amp; EF Parameters'!$C36)+(VLOOKUP(ROUND(N109,2),'EF Curves'!$A$12:$I$111,'Analysis Matrices'!$E$176,1)*N127*'Ship &amp; EF Parameters'!$D36)+(VLOOKUP(ROUND(N109,2),'EF Curves'!$A$12:$I$111,'Analysis Matrices'!$F$176,1)*N127*'Ship &amp; EF Parameters'!$E36))/1000000)</f>
        <v>10551.516908533404</v>
      </c>
      <c r="O188" s="66">
        <f>IF(O127="","",((VLOOKUP(ROUND(O109,2),'EF Curves'!$A$12:$I$111,'Analysis Matrices'!$D$176,1)*O127*'Ship &amp; EF Parameters'!$C36)+(VLOOKUP(ROUND(O109,2),'EF Curves'!$A$12:$I$111,'Analysis Matrices'!$E$176,1)*O127*'Ship &amp; EF Parameters'!$D36)+(VLOOKUP(ROUND(O109,2),'EF Curves'!$A$12:$I$111,'Analysis Matrices'!$F$176,1)*O127*'Ship &amp; EF Parameters'!$E36))/1000000)</f>
        <v>80078.42799807401</v>
      </c>
      <c r="P188" s="67">
        <f>IF(P127="","",((VLOOKUP(ROUND(P109,2),'EF Curves'!$A$12:$I$111,'Analysis Matrices'!$D$176,1)*P127*'Ship &amp; EF Parameters'!$C36)+(VLOOKUP(ROUND(P109,2),'EF Curves'!$A$12:$I$111,'Analysis Matrices'!$E$176,1)*P127*'Ship &amp; EF Parameters'!$D36)+(VLOOKUP(ROUND(P109,2),'EF Curves'!$A$12:$I$111,'Analysis Matrices'!$F$176,1)*P127*'Ship &amp; EF Parameters'!$E36))/1000000)</f>
        <v>75843.539866859224</v>
      </c>
      <c r="Q188" s="67">
        <f>IF(Q127="","",((VLOOKUP(ROUND(Q109,2),'EF Curves'!$A$12:$I$111,'Analysis Matrices'!$D$176,1)*Q127*'Ship &amp; EF Parameters'!$C36)+(VLOOKUP(ROUND(Q109,2),'EF Curves'!$A$12:$I$111,'Analysis Matrices'!$E$176,1)*Q127*'Ship &amp; EF Parameters'!$D36)+(VLOOKUP(ROUND(Q109,2),'EF Curves'!$A$12:$I$111,'Analysis Matrices'!$F$176,1)*Q127*'Ship &amp; EF Parameters'!$E36))/1000000)</f>
        <v>71451.5724527454</v>
      </c>
      <c r="R188" s="67">
        <f>IF(R127="","",((VLOOKUP(ROUND(R109,2),'EF Curves'!$A$12:$I$111,'Analysis Matrices'!$D$176,1)*R127*'Ship &amp; EF Parameters'!$C36)+(VLOOKUP(ROUND(R109,2),'EF Curves'!$A$12:$I$111,'Analysis Matrices'!$E$176,1)*R127*'Ship &amp; EF Parameters'!$D36)+(VLOOKUP(ROUND(R109,2),'EF Curves'!$A$12:$I$111,'Analysis Matrices'!$F$176,1)*R127*'Ship &amp; EF Parameters'!$E36))/1000000)</f>
        <v>67458.40438760916</v>
      </c>
      <c r="S188" s="67">
        <f>IF(S127="","",((VLOOKUP(ROUND(S109,2),'EF Curves'!$A$12:$I$111,'Analysis Matrices'!$D$176,1)*S127*'Ship &amp; EF Parameters'!$C36)+(VLOOKUP(ROUND(S109,2),'EF Curves'!$A$12:$I$111,'Analysis Matrices'!$E$176,1)*S127*'Ship &amp; EF Parameters'!$D36)+(VLOOKUP(ROUND(S109,2),'EF Curves'!$A$12:$I$111,'Analysis Matrices'!$F$176,1)*S127*'Ship &amp; EF Parameters'!$E36))/1000000)</f>
        <v>67218.225362466503</v>
      </c>
      <c r="T188" s="67">
        <f>IF(T127="","",((VLOOKUP(ROUND(T109,2),'EF Curves'!$A$12:$I$111,'Analysis Matrices'!$D$176,1)*T127*'Ship &amp; EF Parameters'!$C36)+(VLOOKUP(ROUND(T109,2),'EF Curves'!$A$12:$I$111,'Analysis Matrices'!$E$176,1)*T127*'Ship &amp; EF Parameters'!$D36)+(VLOOKUP(ROUND(T109,2),'EF Curves'!$A$12:$I$111,'Analysis Matrices'!$F$176,1)*T127*'Ship &amp; EF Parameters'!$E36))/1000000)</f>
        <v>62897.691872325369</v>
      </c>
      <c r="U188" s="67">
        <f>IF(U127="","",((VLOOKUP(ROUND(U109,2),'EF Curves'!$A$12:$I$111,'Analysis Matrices'!$D$176,1)*U127*'Ship &amp; EF Parameters'!$C36)+(VLOOKUP(ROUND(U109,2),'EF Curves'!$A$12:$I$111,'Analysis Matrices'!$E$176,1)*U127*'Ship &amp; EF Parameters'!$D36)+(VLOOKUP(ROUND(U109,2),'EF Curves'!$A$12:$I$111,'Analysis Matrices'!$F$176,1)*U127*'Ship &amp; EF Parameters'!$E36))/1000000)</f>
        <v>62359.75556684818</v>
      </c>
      <c r="V188" s="67">
        <f>IF(V127="","",((VLOOKUP(ROUND(V109,2),'EF Curves'!$A$12:$I$111,'Analysis Matrices'!$D$176,1)*V127*'Ship &amp; EF Parameters'!$C36)+(VLOOKUP(ROUND(V109,2),'EF Curves'!$A$12:$I$111,'Analysis Matrices'!$E$176,1)*V127*'Ship &amp; EF Parameters'!$D36)+(VLOOKUP(ROUND(V109,2),'EF Curves'!$A$12:$I$111,'Analysis Matrices'!$F$176,1)*V127*'Ship &amp; EF Parameters'!$E36))/1000000)</f>
        <v>61127.210225463212</v>
      </c>
      <c r="W188" s="67">
        <f>IF(W127="","",((VLOOKUP(ROUND(W109,2),'EF Curves'!$A$12:$I$111,'Analysis Matrices'!$D$176,1)*W127*'Ship &amp; EF Parameters'!$C36)+(VLOOKUP(ROUND(W109,2),'EF Curves'!$A$12:$I$111,'Analysis Matrices'!$E$176,1)*W127*'Ship &amp; EF Parameters'!$D36)+(VLOOKUP(ROUND(W109,2),'EF Curves'!$A$12:$I$111,'Analysis Matrices'!$F$176,1)*W127*'Ship &amp; EF Parameters'!$E36))/1000000)</f>
        <v>56381.059334545571</v>
      </c>
      <c r="X188" s="67">
        <f>IF(X127="","",((VLOOKUP(ROUND(X109,2),'EF Curves'!$A$12:$I$111,'Analysis Matrices'!$D$176,1)*X127*'Ship &amp; EF Parameters'!$C36)+(VLOOKUP(ROUND(X109,2),'EF Curves'!$A$12:$I$111,'Analysis Matrices'!$E$176,1)*X127*'Ship &amp; EF Parameters'!$D36)+(VLOOKUP(ROUND(X109,2),'EF Curves'!$A$12:$I$111,'Analysis Matrices'!$F$176,1)*X127*'Ship &amp; EF Parameters'!$E36))/1000000)</f>
        <v>54668.923638496046</v>
      </c>
      <c r="Y188" s="68">
        <f>IF(Y127="","",((VLOOKUP(ROUND(Y109,2),'EF Curves'!$A$12:$I$111,'Analysis Matrices'!$D$176,1)*Y127*'Ship &amp; EF Parameters'!$C36)+(VLOOKUP(ROUND(Y109,2),'EF Curves'!$A$12:$I$111,'Analysis Matrices'!$E$176,1)*Y127*'Ship &amp; EF Parameters'!$D36)+(VLOOKUP(ROUND(Y109,2),'EF Curves'!$A$12:$I$111,'Analysis Matrices'!$F$176,1)*Y127*'Ship &amp; EF Parameters'!$E36))/1000000)</f>
        <v>54516.170694089262</v>
      </c>
      <c r="Z188" s="66">
        <f>IF(Z127="","",((VLOOKUP(ROUND(Z109,2),'EF Curves'!$A$12:$I$111,'Analysis Matrices'!$D$176,1)*Z127*'Ship &amp; EF Parameters'!$C36)+(VLOOKUP(ROUND(Z109,2),'EF Curves'!$A$12:$I$111,'Analysis Matrices'!$E$176,1)*Z127*'Ship &amp; EF Parameters'!$D36)+(VLOOKUP(ROUND(Z109,2),'EF Curves'!$A$12:$I$111,'Analysis Matrices'!$F$176,1)*Z127*'Ship &amp; EF Parameters'!$E36))/1000000)</f>
        <v>139491.45522245148</v>
      </c>
      <c r="AA188" s="67">
        <f>IF(AA127="","",((VLOOKUP(ROUND(AA109,2),'EF Curves'!$A$12:$I$111,'Analysis Matrices'!$D$176,1)*AA127*'Ship &amp; EF Parameters'!$C36)+(VLOOKUP(ROUND(AA109,2),'EF Curves'!$A$12:$I$111,'Analysis Matrices'!$E$176,1)*AA127*'Ship &amp; EF Parameters'!$D36)+(VLOOKUP(ROUND(AA109,2),'EF Curves'!$A$12:$I$111,'Analysis Matrices'!$F$176,1)*AA127*'Ship &amp; EF Parameters'!$E36))/1000000)</f>
        <v>132114.55331646447</v>
      </c>
      <c r="AB188" s="67">
        <f>IF(AB127="","",((VLOOKUP(ROUND(AB109,2),'EF Curves'!$A$12:$I$111,'Analysis Matrices'!$D$176,1)*AB127*'Ship &amp; EF Parameters'!$C36)+(VLOOKUP(ROUND(AB109,2),'EF Curves'!$A$12:$I$111,'Analysis Matrices'!$E$176,1)*AB127*'Ship &amp; EF Parameters'!$D36)+(VLOOKUP(ROUND(AB109,2),'EF Curves'!$A$12:$I$111,'Analysis Matrices'!$F$176,1)*AB127*'Ship &amp; EF Parameters'!$E36))/1000000)</f>
        <v>124464.02943381458</v>
      </c>
      <c r="AC188" s="67">
        <f>IF(AC127="","",((VLOOKUP(ROUND(AC109,2),'EF Curves'!$A$12:$I$111,'Analysis Matrices'!$D$176,1)*AC127*'Ship &amp; EF Parameters'!$C36)+(VLOOKUP(ROUND(AC109,2),'EF Curves'!$A$12:$I$111,'Analysis Matrices'!$E$176,1)*AC127*'Ship &amp; EF Parameters'!$D36)+(VLOOKUP(ROUND(AC109,2),'EF Curves'!$A$12:$I$111,'Analysis Matrices'!$F$176,1)*AC127*'Ship &amp; EF Parameters'!$E36))/1000000)</f>
        <v>125342.06750729962</v>
      </c>
      <c r="AD188" s="67">
        <f>IF(AD127="","",((VLOOKUP(ROUND(AD109,2),'EF Curves'!$A$12:$I$111,'Analysis Matrices'!$D$176,1)*AD127*'Ship &amp; EF Parameters'!$C36)+(VLOOKUP(ROUND(AD109,2),'EF Curves'!$A$12:$I$111,'Analysis Matrices'!$E$176,1)*AD127*'Ship &amp; EF Parameters'!$D36)+(VLOOKUP(ROUND(AD109,2),'EF Curves'!$A$12:$I$111,'Analysis Matrices'!$F$176,1)*AD127*'Ship &amp; EF Parameters'!$E36))/1000000)</f>
        <v>117089.81192171584</v>
      </c>
      <c r="AE188" s="67">
        <f>IF(AE127="","",((VLOOKUP(ROUND(AE109,2),'EF Curves'!$A$12:$I$111,'Analysis Matrices'!$D$176,1)*AE127*'Ship &amp; EF Parameters'!$C36)+(VLOOKUP(ROUND(AE109,2),'EF Curves'!$A$12:$I$111,'Analysis Matrices'!$E$176,1)*AE127*'Ship &amp; EF Parameters'!$D36)+(VLOOKUP(ROUND(AE109,2),'EF Curves'!$A$12:$I$111,'Analysis Matrices'!$F$176,1)*AE127*'Ship &amp; EF Parameters'!$E36))/1000000)</f>
        <v>116411.45390886026</v>
      </c>
      <c r="AF188" s="67">
        <f>IF(AF127="","",((VLOOKUP(ROUND(AF109,2),'EF Curves'!$A$12:$I$111,'Analysis Matrices'!$D$176,1)*AF127*'Ship &amp; EF Parameters'!$C36)+(VLOOKUP(ROUND(AF109,2),'EF Curves'!$A$12:$I$111,'Analysis Matrices'!$E$176,1)*AF127*'Ship &amp; EF Parameters'!$D36)+(VLOOKUP(ROUND(AF109,2),'EF Curves'!$A$12:$I$111,'Analysis Matrices'!$F$176,1)*AF127*'Ship &amp; EF Parameters'!$E36))/1000000)</f>
        <v>115016.47516314311</v>
      </c>
      <c r="AG188" s="67">
        <f>IF(AG127="","",((VLOOKUP(ROUND(AG109,2),'EF Curves'!$A$12:$I$111,'Analysis Matrices'!$D$176,1)*AG127*'Ship &amp; EF Parameters'!$C36)+(VLOOKUP(ROUND(AG109,2),'EF Curves'!$A$12:$I$111,'Analysis Matrices'!$E$176,1)*AG127*'Ship &amp; EF Parameters'!$D36)+(VLOOKUP(ROUND(AG109,2),'EF Curves'!$A$12:$I$111,'Analysis Matrices'!$F$176,1)*AG127*'Ship &amp; EF Parameters'!$E36))/1000000)</f>
        <v>112395.19299520655</v>
      </c>
      <c r="AH188" s="67">
        <f>IF(AH127="","",((VLOOKUP(ROUND(AH109,2),'EF Curves'!$A$12:$I$111,'Analysis Matrices'!$D$176,1)*AH127*'Ship &amp; EF Parameters'!$C36)+(VLOOKUP(ROUND(AH109,2),'EF Curves'!$A$12:$I$111,'Analysis Matrices'!$E$176,1)*AH127*'Ship &amp; EF Parameters'!$D36)+(VLOOKUP(ROUND(AH109,2),'EF Curves'!$A$12:$I$111,'Analysis Matrices'!$F$176,1)*AH127*'Ship &amp; EF Parameters'!$E36))/1000000)</f>
        <v>103668.3994215838</v>
      </c>
      <c r="AI188" s="67">
        <f>IF(AI127="","",((VLOOKUP(ROUND(AI109,2),'EF Curves'!$A$12:$I$111,'Analysis Matrices'!$D$176,1)*AI127*'Ship &amp; EF Parameters'!$C36)+(VLOOKUP(ROUND(AI109,2),'EF Curves'!$A$12:$I$111,'Analysis Matrices'!$E$176,1)*AI127*'Ship &amp; EF Parameters'!$D36)+(VLOOKUP(ROUND(AI109,2),'EF Curves'!$A$12:$I$111,'Analysis Matrices'!$F$176,1)*AI127*'Ship &amp; EF Parameters'!$E36))/1000000)</f>
        <v>100241.82942203009</v>
      </c>
      <c r="AJ188" s="68">
        <f>IF(AJ127="","",((VLOOKUP(ROUND(AJ109,2),'EF Curves'!$A$12:$I$111,'Analysis Matrices'!$D$176,1)*AJ127*'Ship &amp; EF Parameters'!$C36)+(VLOOKUP(ROUND(AJ109,2),'EF Curves'!$A$12:$I$111,'Analysis Matrices'!$E$176,1)*AJ127*'Ship &amp; EF Parameters'!$D36)+(VLOOKUP(ROUND(AJ109,2),'EF Curves'!$A$12:$I$111,'Analysis Matrices'!$F$176,1)*AJ127*'Ship &amp; EF Parameters'!$E36))/1000000)</f>
        <v>99711.834785640676</v>
      </c>
      <c r="AK188" s="66">
        <f>IF(AK127="","",((VLOOKUP(ROUND(AK109,2),'EF Curves'!$A$12:$I$111,'Analysis Matrices'!$D$176,1)*AK127*'Ship &amp; EF Parameters'!$C36)+(VLOOKUP(ROUND(AK109,2),'EF Curves'!$A$12:$I$111,'Analysis Matrices'!$E$176,1)*AK127*'Ship &amp; EF Parameters'!$D36)+(VLOOKUP(ROUND(AK109,2),'EF Curves'!$A$12:$I$111,'Analysis Matrices'!$F$176,1)*AK127*'Ship &amp; EF Parameters'!$E36))/1000000)</f>
        <v>198904.482446829</v>
      </c>
      <c r="AL188" s="67">
        <f>IF(AL127="","",((VLOOKUP(ROUND(AL109,2),'EF Curves'!$A$12:$I$111,'Analysis Matrices'!$D$176,1)*AL127*'Ship &amp; EF Parameters'!$C36)+(VLOOKUP(ROUND(AL109,2),'EF Curves'!$A$12:$I$111,'Analysis Matrices'!$E$176,1)*AL127*'Ship &amp; EF Parameters'!$D36)+(VLOOKUP(ROUND(AL109,2),'EF Curves'!$A$12:$I$111,'Analysis Matrices'!$F$176,1)*AL127*'Ship &amp; EF Parameters'!$E36))/1000000)</f>
        <v>188385.56676606965</v>
      </c>
      <c r="AM188" s="67">
        <f>IF(AM127="","",((VLOOKUP(ROUND(AM109,2),'EF Curves'!$A$12:$I$111,'Analysis Matrices'!$D$176,1)*AM127*'Ship &amp; EF Parameters'!$C36)+(VLOOKUP(ROUND(AM109,2),'EF Curves'!$A$12:$I$111,'Analysis Matrices'!$E$176,1)*AM127*'Ship &amp; EF Parameters'!$D36)+(VLOOKUP(ROUND(AM109,2),'EF Curves'!$A$12:$I$111,'Analysis Matrices'!$F$176,1)*AM127*'Ship &amp; EF Parameters'!$E36))/1000000)</f>
        <v>189308.25217587597</v>
      </c>
      <c r="AN188" s="67">
        <f>IF(AN127="","",((VLOOKUP(ROUND(AN109,2),'EF Curves'!$A$12:$I$111,'Analysis Matrices'!$D$176,1)*AN127*'Ship &amp; EF Parameters'!$C36)+(VLOOKUP(ROUND(AN109,2),'EF Curves'!$A$12:$I$111,'Analysis Matrices'!$E$176,1)*AN127*'Ship &amp; EF Parameters'!$D36)+(VLOOKUP(ROUND(AN109,2),'EF Curves'!$A$12:$I$111,'Analysis Matrices'!$F$176,1)*AN127*'Ship &amp; EF Parameters'!$E36))/1000000)</f>
        <v>178728.50366781611</v>
      </c>
      <c r="AO188" s="67">
        <f>IF(AO127="","",((VLOOKUP(ROUND(AO109,2),'EF Curves'!$A$12:$I$111,'Analysis Matrices'!$D$176,1)*AO127*'Ship &amp; EF Parameters'!$C36)+(VLOOKUP(ROUND(AO109,2),'EF Curves'!$A$12:$I$111,'Analysis Matrices'!$E$176,1)*AO127*'Ship &amp; EF Parameters'!$D36)+(VLOOKUP(ROUND(AO109,2),'EF Curves'!$A$12:$I$111,'Analysis Matrices'!$F$176,1)*AO127*'Ship &amp; EF Parameters'!$E36))/1000000)</f>
        <v>177396.4858860255</v>
      </c>
      <c r="AP188" s="67">
        <f>IF(AP127="","",((VLOOKUP(ROUND(AP109,2),'EF Curves'!$A$12:$I$111,'Analysis Matrices'!$D$176,1)*AP127*'Ship &amp; EF Parameters'!$C36)+(VLOOKUP(ROUND(AP109,2),'EF Curves'!$A$12:$I$111,'Analysis Matrices'!$E$176,1)*AP127*'Ship &amp; EF Parameters'!$D36)+(VLOOKUP(ROUND(AP109,2),'EF Curves'!$A$12:$I$111,'Analysis Matrices'!$F$176,1)*AP127*'Ship &amp; EF Parameters'!$E36))/1000000)</f>
        <v>175758.46962710272</v>
      </c>
      <c r="AQ188" s="67">
        <f>IF(AQ127="","",((VLOOKUP(ROUND(AQ109,2),'EF Curves'!$A$12:$I$111,'Analysis Matrices'!$D$176,1)*AQ127*'Ship &amp; EF Parameters'!$C36)+(VLOOKUP(ROUND(AQ109,2),'EF Curves'!$A$12:$I$111,'Analysis Matrices'!$E$176,1)*AQ127*'Ship &amp; EF Parameters'!$D36)+(VLOOKUP(ROUND(AQ109,2),'EF Curves'!$A$12:$I$111,'Analysis Matrices'!$F$176,1)*AQ127*'Ship &amp; EF Parameters'!$E36))/1000000)</f>
        <v>164004.97384374111</v>
      </c>
      <c r="AR188" s="67">
        <f>IF(AR127="","",((VLOOKUP(ROUND(AR109,2),'EF Curves'!$A$12:$I$111,'Analysis Matrices'!$D$176,1)*AR127*'Ship &amp; EF Parameters'!$C36)+(VLOOKUP(ROUND(AR109,2),'EF Curves'!$A$12:$I$111,'Analysis Matrices'!$E$176,1)*AR127*'Ship &amp; EF Parameters'!$D36)+(VLOOKUP(ROUND(AR109,2),'EF Curves'!$A$12:$I$111,'Analysis Matrices'!$F$176,1)*AR127*'Ship &amp; EF Parameters'!$E36))/1000000)</f>
        <v>160267.21964131304</v>
      </c>
      <c r="AS188" s="67">
        <f>IF(AS127="","",((VLOOKUP(ROUND(AS109,2),'EF Curves'!$A$12:$I$111,'Analysis Matrices'!$D$176,1)*AS127*'Ship &amp; EF Parameters'!$C36)+(VLOOKUP(ROUND(AS109,2),'EF Curves'!$A$12:$I$111,'Analysis Matrices'!$E$176,1)*AS127*'Ship &amp; EF Parameters'!$D36)+(VLOOKUP(ROUND(AS109,2),'EF Curves'!$A$12:$I$111,'Analysis Matrices'!$F$176,1)*AS127*'Ship &amp; EF Parameters'!$E36))/1000000)</f>
        <v>155603.640457348</v>
      </c>
      <c r="AT188" s="67">
        <f>IF(AT127="","",((VLOOKUP(ROUND(AT109,2),'EF Curves'!$A$12:$I$111,'Analysis Matrices'!$D$176,1)*AT127*'Ship &amp; EF Parameters'!$C36)+(VLOOKUP(ROUND(AT109,2),'EF Curves'!$A$12:$I$111,'Analysis Matrices'!$E$176,1)*AT127*'Ship &amp; EF Parameters'!$D36)+(VLOOKUP(ROUND(AT109,2),'EF Curves'!$A$12:$I$111,'Analysis Matrices'!$F$176,1)*AT127*'Ship &amp; EF Parameters'!$E36))/1000000)</f>
        <v>150084.29460687286</v>
      </c>
      <c r="AU188" s="68">
        <f>IF(AU127="","",((VLOOKUP(ROUND(AU109,2),'EF Curves'!$A$12:$I$111,'Analysis Matrices'!$D$176,1)*AU127*'Ship &amp; EF Parameters'!$C36)+(VLOOKUP(ROUND(AU109,2),'EF Curves'!$A$12:$I$111,'Analysis Matrices'!$E$176,1)*AU127*'Ship &amp; EF Parameters'!$D36)+(VLOOKUP(ROUND(AU109,2),'EF Curves'!$A$12:$I$111,'Analysis Matrices'!$F$176,1)*AU127*'Ship &amp; EF Parameters'!$E36))/1000000)</f>
        <v>142181.69034248768</v>
      </c>
      <c r="AV188" s="66">
        <f>IF(AV127="","",((VLOOKUP(ROUND(AV109,2),'EF Curves'!$A$12:$I$111,'Analysis Matrices'!$D$176,1)*AV127*'Ship &amp; EF Parameters'!$C36)+(VLOOKUP(ROUND(AV109,2),'EF Curves'!$A$12:$I$111,'Analysis Matrices'!$E$176,1)*AV127*'Ship &amp; EF Parameters'!$D36)+(VLOOKUP(ROUND(AV109,2),'EF Curves'!$A$12:$I$111,'Analysis Matrices'!$F$176,1)*AV127*'Ship &amp; EF Parameters'!$E36))/1000000)</f>
        <v>258317.50967120647</v>
      </c>
      <c r="AW188" s="67">
        <f>IF(AW127="","",((VLOOKUP(ROUND(AW109,2),'EF Curves'!$A$12:$I$111,'Analysis Matrices'!$D$176,1)*AW127*'Ship &amp; EF Parameters'!$C36)+(VLOOKUP(ROUND(AW109,2),'EF Curves'!$A$12:$I$111,'Analysis Matrices'!$E$176,1)*AW127*'Ship &amp; EF Parameters'!$D36)+(VLOOKUP(ROUND(AW109,2),'EF Curves'!$A$12:$I$111,'Analysis Matrices'!$F$176,1)*AW127*'Ship &amp; EF Parameters'!$E36))/1000000)</f>
        <v>244656.58021567491</v>
      </c>
      <c r="AX188" s="67">
        <f>IF(AX127="","",((VLOOKUP(ROUND(AX109,2),'EF Curves'!$A$12:$I$111,'Analysis Matrices'!$D$176,1)*AX127*'Ship &amp; EF Parameters'!$C36)+(VLOOKUP(ROUND(AX109,2),'EF Curves'!$A$12:$I$111,'Analysis Matrices'!$E$176,1)*AX127*'Ship &amp; EF Parameters'!$D36)+(VLOOKUP(ROUND(AX109,2),'EF Curves'!$A$12:$I$111,'Analysis Matrices'!$F$176,1)*AX127*'Ship &amp; EF Parameters'!$E36))/1000000)</f>
        <v>245854.87295568304</v>
      </c>
      <c r="AY188" s="67">
        <f>IF(AY127="","",((VLOOKUP(ROUND(AY109,2),'EF Curves'!$A$12:$I$111,'Analysis Matrices'!$D$176,1)*AY127*'Ship &amp; EF Parameters'!$C36)+(VLOOKUP(ROUND(AY109,2),'EF Curves'!$A$12:$I$111,'Analysis Matrices'!$E$176,1)*AY127*'Ship &amp; EF Parameters'!$D36)+(VLOOKUP(ROUND(AY109,2),'EF Curves'!$A$12:$I$111,'Analysis Matrices'!$F$176,1)*AY127*'Ship &amp; EF Parameters'!$E36))/1000000)</f>
        <v>232114.9398283326</v>
      </c>
      <c r="AZ188" s="67">
        <f>IF(AZ127="","",((VLOOKUP(ROUND(AZ109,2),'EF Curves'!$A$12:$I$111,'Analysis Matrices'!$D$176,1)*AZ127*'Ship &amp; EF Parameters'!$C36)+(VLOOKUP(ROUND(AZ109,2),'EF Curves'!$A$12:$I$111,'Analysis Matrices'!$E$176,1)*AZ127*'Ship &amp; EF Parameters'!$D36)+(VLOOKUP(ROUND(AZ109,2),'EF Curves'!$A$12:$I$111,'Analysis Matrices'!$F$176,1)*AZ127*'Ship &amp; EF Parameters'!$E36))/1000000)</f>
        <v>230385.04660522798</v>
      </c>
      <c r="BA188" s="67">
        <f>IF(BA127="","",((VLOOKUP(ROUND(BA109,2),'EF Curves'!$A$12:$I$111,'Analysis Matrices'!$D$176,1)*BA127*'Ship &amp; EF Parameters'!$C36)+(VLOOKUP(ROUND(BA109,2),'EF Curves'!$A$12:$I$111,'Analysis Matrices'!$E$176,1)*BA127*'Ship &amp; EF Parameters'!$D36)+(VLOOKUP(ROUND(BA109,2),'EF Curves'!$A$12:$I$111,'Analysis Matrices'!$F$176,1)*BA127*'Ship &amp; EF Parameters'!$E36))/1000000)</f>
        <v>228257.75276247109</v>
      </c>
      <c r="BB188" s="67">
        <f>IF(BB127="","",((VLOOKUP(ROUND(BB109,2),'EF Curves'!$A$12:$I$111,'Analysis Matrices'!$D$176,1)*BB127*'Ship &amp; EF Parameters'!$C36)+(VLOOKUP(ROUND(BB109,2),'EF Curves'!$A$12:$I$111,'Analysis Matrices'!$E$176,1)*BB127*'Ship &amp; EF Parameters'!$D36)+(VLOOKUP(ROUND(BB109,2),'EF Curves'!$A$12:$I$111,'Analysis Matrices'!$F$176,1)*BB127*'Ship &amp; EF Parameters'!$E36))/1000000)</f>
        <v>212993.4725243391</v>
      </c>
      <c r="BC188" s="67">
        <f>IF(BC127="","",((VLOOKUP(ROUND(BC109,2),'EF Curves'!$A$12:$I$111,'Analysis Matrices'!$D$176,1)*BC127*'Ship &amp; EF Parameters'!$C36)+(VLOOKUP(ROUND(BC109,2),'EF Curves'!$A$12:$I$111,'Analysis Matrices'!$E$176,1)*BC127*'Ship &amp; EF Parameters'!$D36)+(VLOOKUP(ROUND(BC109,2),'EF Curves'!$A$12:$I$111,'Analysis Matrices'!$F$176,1)*BC127*'Ship &amp; EF Parameters'!$E36))/1000000)</f>
        <v>208139.24628741949</v>
      </c>
      <c r="BD188" s="67">
        <f>IF(BD127="","",((VLOOKUP(ROUND(BD109,2),'EF Curves'!$A$12:$I$111,'Analysis Matrices'!$D$176,1)*BD127*'Ship &amp; EF Parameters'!$C36)+(VLOOKUP(ROUND(BD109,2),'EF Curves'!$A$12:$I$111,'Analysis Matrices'!$E$176,1)*BD127*'Ship &amp; EF Parameters'!$D36)+(VLOOKUP(ROUND(BD109,2),'EF Curves'!$A$12:$I$111,'Analysis Matrices'!$F$176,1)*BD127*'Ship &amp; EF Parameters'!$E36))/1000000)</f>
        <v>202082.64994460775</v>
      </c>
      <c r="BE188" s="67">
        <f>IF(BE127="","",((VLOOKUP(ROUND(BE109,2),'EF Curves'!$A$12:$I$111,'Analysis Matrices'!$D$176,1)*BE127*'Ship &amp; EF Parameters'!$C36)+(VLOOKUP(ROUND(BE109,2),'EF Curves'!$A$12:$I$111,'Analysis Matrices'!$E$176,1)*BE127*'Ship &amp; EF Parameters'!$D36)+(VLOOKUP(ROUND(BE109,2),'EF Curves'!$A$12:$I$111,'Analysis Matrices'!$F$176,1)*BE127*'Ship &amp; EF Parameters'!$E36))/1000000)</f>
        <v>194914.66832061409</v>
      </c>
      <c r="BF188" s="68">
        <f>IF(BF127="","",((VLOOKUP(ROUND(BF109,2),'EF Curves'!$A$12:$I$111,'Analysis Matrices'!$D$176,1)*BF127*'Ship &amp; EF Parameters'!$C36)+(VLOOKUP(ROUND(BF109,2),'EF Curves'!$A$12:$I$111,'Analysis Matrices'!$E$176,1)*BF127*'Ship &amp; EF Parameters'!$D36)+(VLOOKUP(ROUND(BF109,2),'EF Curves'!$A$12:$I$111,'Analysis Matrices'!$F$176,1)*BF127*'Ship &amp; EF Parameters'!$E36))/1000000)</f>
        <v>193444.4766564458</v>
      </c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</row>
    <row r="189" spans="1:77" s="40" customFormat="1">
      <c r="A189" s="58" t="str">
        <f>A$20</f>
        <v>Bulk</v>
      </c>
      <c r="B189" s="59" t="str">
        <f t="shared" si="199"/>
        <v>Handymax</v>
      </c>
      <c r="C189" s="59"/>
      <c r="D189" s="69">
        <f>IF(D128="","",((VLOOKUP(ROUND(D110,2),'EF Curves'!$A$12:$I$111,'Analysis Matrices'!$D$176,1)*D128*'Ship &amp; EF Parameters'!$C37)+(VLOOKUP(ROUND(D110,2),'EF Curves'!$A$12:$I$111,'Analysis Matrices'!$E$176,1)*D128*'Ship &amp; EF Parameters'!$D37)+(VLOOKUP(ROUND(D110,2),'EF Curves'!$A$12:$I$111,'Analysis Matrices'!$F$176,1)*D128*'Ship &amp; EF Parameters'!$E37))/1000000)</f>
        <v>2351.1613186658742</v>
      </c>
      <c r="E189" s="70">
        <f>IF(E128="","",((VLOOKUP(ROUND(E110,2),'EF Curves'!$A$12:$I$111,'Analysis Matrices'!$D$176,1)*E128*'Ship &amp; EF Parameters'!$C37)+(VLOOKUP(ROUND(E110,2),'EF Curves'!$A$12:$I$111,'Analysis Matrices'!$E$176,1)*E128*'Ship &amp; EF Parameters'!$D37)+(VLOOKUP(ROUND(E110,2),'EF Curves'!$A$12:$I$111,'Analysis Matrices'!$F$176,1)*E128*'Ship &amp; EF Parameters'!$E37))/1000000)</f>
        <v>2282.783059975402</v>
      </c>
      <c r="F189" s="70">
        <f>IF(F128="","",((VLOOKUP(ROUND(F110,2),'EF Curves'!$A$12:$I$111,'Analysis Matrices'!$D$176,1)*F128*'Ship &amp; EF Parameters'!$C37)+(VLOOKUP(ROUND(F110,2),'EF Curves'!$A$12:$I$111,'Analysis Matrices'!$E$176,1)*F128*'Ship &amp; EF Parameters'!$D37)+(VLOOKUP(ROUND(F110,2),'EF Curves'!$A$12:$I$111,'Analysis Matrices'!$F$176,1)*F128*'Ship &amp; EF Parameters'!$E37))/1000000)</f>
        <v>2217.1302348161494</v>
      </c>
      <c r="G189" s="70">
        <f>IF(G128="","",((VLOOKUP(ROUND(G110,2),'EF Curves'!$A$12:$I$111,'Analysis Matrices'!$D$176,1)*G128*'Ship &amp; EF Parameters'!$C37)+(VLOOKUP(ROUND(G110,2),'EF Curves'!$A$12:$I$111,'Analysis Matrices'!$E$176,1)*G128*'Ship &amp; EF Parameters'!$D37)+(VLOOKUP(ROUND(G110,2),'EF Curves'!$A$12:$I$111,'Analysis Matrices'!$F$176,1)*G128*'Ship &amp; EF Parameters'!$E37))/1000000)</f>
        <v>2156.4691336464766</v>
      </c>
      <c r="H189" s="70">
        <f>IF(H128="","",((VLOOKUP(ROUND(H110,2),'EF Curves'!$A$12:$I$111,'Analysis Matrices'!$D$176,1)*H128*'Ship &amp; EF Parameters'!$C37)+(VLOOKUP(ROUND(H110,2),'EF Curves'!$A$12:$I$111,'Analysis Matrices'!$E$176,1)*H128*'Ship &amp; EF Parameters'!$D37)+(VLOOKUP(ROUND(H110,2),'EF Curves'!$A$12:$I$111,'Analysis Matrices'!$F$176,1)*H128*'Ship &amp; EF Parameters'!$E37))/1000000)</f>
        <v>2096.2647111376855</v>
      </c>
      <c r="I189" s="70">
        <f>IF(I128="","",((VLOOKUP(ROUND(I110,2),'EF Curves'!$A$12:$I$111,'Analysis Matrices'!$D$176,1)*I128*'Ship &amp; EF Parameters'!$C37)+(VLOOKUP(ROUND(I110,2),'EF Curves'!$A$12:$I$111,'Analysis Matrices'!$E$176,1)*I128*'Ship &amp; EF Parameters'!$D37)+(VLOOKUP(ROUND(I110,2),'EF Curves'!$A$12:$I$111,'Analysis Matrices'!$F$176,1)*I128*'Ship &amp; EF Parameters'!$E37))/1000000)</f>
        <v>2038.2719850568631</v>
      </c>
      <c r="J189" s="70">
        <f>IF(J128="","",((VLOOKUP(ROUND(J110,2),'EF Curves'!$A$12:$I$111,'Analysis Matrices'!$D$176,1)*J128*'Ship &amp; EF Parameters'!$C37)+(VLOOKUP(ROUND(J110,2),'EF Curves'!$A$12:$I$111,'Analysis Matrices'!$E$176,1)*J128*'Ship &amp; EF Parameters'!$D37)+(VLOOKUP(ROUND(J110,2),'EF Curves'!$A$12:$I$111,'Analysis Matrices'!$F$176,1)*J128*'Ship &amp; EF Parameters'!$E37))/1000000)</f>
        <v>1982.3430225933346</v>
      </c>
      <c r="K189" s="70">
        <f>IF(K128="","",((VLOOKUP(ROUND(K110,2),'EF Curves'!$A$12:$I$111,'Analysis Matrices'!$D$176,1)*K128*'Ship &amp; EF Parameters'!$C37)+(VLOOKUP(ROUND(K110,2),'EF Curves'!$A$12:$I$111,'Analysis Matrices'!$E$176,1)*K128*'Ship &amp; EF Parameters'!$D37)+(VLOOKUP(ROUND(K110,2),'EF Curves'!$A$12:$I$111,'Analysis Matrices'!$F$176,1)*K128*'Ship &amp; EF Parameters'!$E37))/1000000)</f>
        <v>1924.1636153676238</v>
      </c>
      <c r="L189" s="70">
        <f>IF(L128="","",((VLOOKUP(ROUND(L110,2),'EF Curves'!$A$12:$I$111,'Analysis Matrices'!$D$176,1)*L128*'Ship &amp; EF Parameters'!$C37)+(VLOOKUP(ROUND(L110,2),'EF Curves'!$A$12:$I$111,'Analysis Matrices'!$E$176,1)*L128*'Ship &amp; EF Parameters'!$D37)+(VLOOKUP(ROUND(L110,2),'EF Curves'!$A$12:$I$111,'Analysis Matrices'!$F$176,1)*L128*'Ship &amp; EF Parameters'!$E37))/1000000)</f>
        <v>1871.5880115612649</v>
      </c>
      <c r="M189" s="70">
        <f>IF(M128="","",((VLOOKUP(ROUND(M110,2),'EF Curves'!$A$12:$I$111,'Analysis Matrices'!$D$176,1)*M128*'Ship &amp; EF Parameters'!$C37)+(VLOOKUP(ROUND(M110,2),'EF Curves'!$A$12:$I$111,'Analysis Matrices'!$E$176,1)*M128*'Ship &amp; EF Parameters'!$D37)+(VLOOKUP(ROUND(M110,2),'EF Curves'!$A$12:$I$111,'Analysis Matrices'!$F$176,1)*M128*'Ship &amp; EF Parameters'!$E37))/1000000)</f>
        <v>1820.6960600999244</v>
      </c>
      <c r="N189" s="71">
        <f>IF(N128="","",((VLOOKUP(ROUND(N110,2),'EF Curves'!$A$12:$I$111,'Analysis Matrices'!$D$176,1)*N128*'Ship &amp; EF Parameters'!$C37)+(VLOOKUP(ROUND(N110,2),'EF Curves'!$A$12:$I$111,'Analysis Matrices'!$E$176,1)*N128*'Ship &amp; EF Parameters'!$D37)+(VLOOKUP(ROUND(N110,2),'EF Curves'!$A$12:$I$111,'Analysis Matrices'!$F$176,1)*N128*'Ship &amp; EF Parameters'!$E37))/1000000)</f>
        <v>1766.380172906109</v>
      </c>
      <c r="O189" s="69">
        <f>IF(O128="","",((VLOOKUP(ROUND(O110,2),'EF Curves'!$A$12:$I$111,'Analysis Matrices'!$D$176,1)*O128*'Ship &amp; EF Parameters'!$C37)+(VLOOKUP(ROUND(O110,2),'EF Curves'!$A$12:$I$111,'Analysis Matrices'!$E$176,1)*O128*'Ship &amp; EF Parameters'!$D37)+(VLOOKUP(ROUND(O110,2),'EF Curves'!$A$12:$I$111,'Analysis Matrices'!$F$176,1)*O128*'Ship &amp; EF Parameters'!$E37))/1000000)</f>
        <v>10580.225933996433</v>
      </c>
      <c r="P189" s="70">
        <f>IF(P128="","",((VLOOKUP(ROUND(P110,2),'EF Curves'!$A$12:$I$111,'Analysis Matrices'!$D$176,1)*P128*'Ship &amp; EF Parameters'!$C37)+(VLOOKUP(ROUND(P110,2),'EF Curves'!$A$12:$I$111,'Analysis Matrices'!$E$176,1)*P128*'Ship &amp; EF Parameters'!$D37)+(VLOOKUP(ROUND(P110,2),'EF Curves'!$A$12:$I$111,'Analysis Matrices'!$F$176,1)*P128*'Ship &amp; EF Parameters'!$E37))/1000000)</f>
        <v>10272.523769889311</v>
      </c>
      <c r="Q189" s="70">
        <f>IF(Q128="","",((VLOOKUP(ROUND(Q110,2),'EF Curves'!$A$12:$I$111,'Analysis Matrices'!$D$176,1)*Q128*'Ship &amp; EF Parameters'!$C37)+(VLOOKUP(ROUND(Q110,2),'EF Curves'!$A$12:$I$111,'Analysis Matrices'!$E$176,1)*Q128*'Ship &amp; EF Parameters'!$D37)+(VLOOKUP(ROUND(Q110,2),'EF Curves'!$A$12:$I$111,'Analysis Matrices'!$F$176,1)*Q128*'Ship &amp; EF Parameters'!$E37))/1000000)</f>
        <v>9977.0860566726733</v>
      </c>
      <c r="R189" s="70">
        <f>IF(R128="","",((VLOOKUP(ROUND(R110,2),'EF Curves'!$A$12:$I$111,'Analysis Matrices'!$D$176,1)*R128*'Ship &amp; EF Parameters'!$C37)+(VLOOKUP(ROUND(R110,2),'EF Curves'!$A$12:$I$111,'Analysis Matrices'!$E$176,1)*R128*'Ship &amp; EF Parameters'!$D37)+(VLOOKUP(ROUND(R110,2),'EF Curves'!$A$12:$I$111,'Analysis Matrices'!$F$176,1)*R128*'Ship &amp; EF Parameters'!$E37))/1000000)</f>
        <v>9704.1111014091457</v>
      </c>
      <c r="S189" s="70">
        <f>IF(S128="","",((VLOOKUP(ROUND(S110,2),'EF Curves'!$A$12:$I$111,'Analysis Matrices'!$D$176,1)*S128*'Ship &amp; EF Parameters'!$C37)+(VLOOKUP(ROUND(S110,2),'EF Curves'!$A$12:$I$111,'Analysis Matrices'!$E$176,1)*S128*'Ship &amp; EF Parameters'!$D37)+(VLOOKUP(ROUND(S110,2),'EF Curves'!$A$12:$I$111,'Analysis Matrices'!$F$176,1)*S128*'Ship &amp; EF Parameters'!$E37))/1000000)</f>
        <v>9433.1912001195833</v>
      </c>
      <c r="T189" s="70">
        <f>IF(T128="","",((VLOOKUP(ROUND(T110,2),'EF Curves'!$A$12:$I$111,'Analysis Matrices'!$D$176,1)*T128*'Ship &amp; EF Parameters'!$C37)+(VLOOKUP(ROUND(T110,2),'EF Curves'!$A$12:$I$111,'Analysis Matrices'!$E$176,1)*T128*'Ship &amp; EF Parameters'!$D37)+(VLOOKUP(ROUND(T110,2),'EF Curves'!$A$12:$I$111,'Analysis Matrices'!$F$176,1)*T128*'Ship &amp; EF Parameters'!$E37))/1000000)</f>
        <v>9172.2239327558837</v>
      </c>
      <c r="U189" s="70">
        <f>IF(U128="","",((VLOOKUP(ROUND(U110,2),'EF Curves'!$A$12:$I$111,'Analysis Matrices'!$D$176,1)*U128*'Ship &amp; EF Parameters'!$C37)+(VLOOKUP(ROUND(U110,2),'EF Curves'!$A$12:$I$111,'Analysis Matrices'!$E$176,1)*U128*'Ship &amp; EF Parameters'!$D37)+(VLOOKUP(ROUND(U110,2),'EF Curves'!$A$12:$I$111,'Analysis Matrices'!$F$176,1)*U128*'Ship &amp; EF Parameters'!$E37))/1000000)</f>
        <v>8920.5436016700078</v>
      </c>
      <c r="V189" s="70">
        <f>IF(V128="","",((VLOOKUP(ROUND(V110,2),'EF Curves'!$A$12:$I$111,'Analysis Matrices'!$D$176,1)*V128*'Ship &amp; EF Parameters'!$C37)+(VLOOKUP(ROUND(V110,2),'EF Curves'!$A$12:$I$111,'Analysis Matrices'!$E$176,1)*V128*'Ship &amp; EF Parameters'!$D37)+(VLOOKUP(ROUND(V110,2),'EF Curves'!$A$12:$I$111,'Analysis Matrices'!$F$176,1)*V128*'Ship &amp; EF Parameters'!$E37))/1000000)</f>
        <v>8658.7362691543076</v>
      </c>
      <c r="W189" s="70">
        <f>IF(W128="","",((VLOOKUP(ROUND(W110,2),'EF Curves'!$A$12:$I$111,'Analysis Matrices'!$D$176,1)*W128*'Ship &amp; EF Parameters'!$C37)+(VLOOKUP(ROUND(W110,2),'EF Curves'!$A$12:$I$111,'Analysis Matrices'!$E$176,1)*W128*'Ship &amp; EF Parameters'!$D37)+(VLOOKUP(ROUND(W110,2),'EF Curves'!$A$12:$I$111,'Analysis Matrices'!$F$176,1)*W128*'Ship &amp; EF Parameters'!$E37))/1000000)</f>
        <v>8422.1460520256933</v>
      </c>
      <c r="X189" s="70">
        <f>IF(X128="","",((VLOOKUP(ROUND(X110,2),'EF Curves'!$A$12:$I$111,'Analysis Matrices'!$D$176,1)*X128*'Ship &amp; EF Parameters'!$C37)+(VLOOKUP(ROUND(X110,2),'EF Curves'!$A$12:$I$111,'Analysis Matrices'!$E$176,1)*X128*'Ship &amp; EF Parameters'!$D37)+(VLOOKUP(ROUND(X110,2),'EF Curves'!$A$12:$I$111,'Analysis Matrices'!$F$176,1)*X128*'Ship &amp; EF Parameters'!$E37))/1000000)</f>
        <v>8193.1322704496579</v>
      </c>
      <c r="Y189" s="71">
        <f>IF(Y128="","",((VLOOKUP(ROUND(Y110,2),'EF Curves'!$A$12:$I$111,'Analysis Matrices'!$D$176,1)*Y128*'Ship &amp; EF Parameters'!$C37)+(VLOOKUP(ROUND(Y110,2),'EF Curves'!$A$12:$I$111,'Analysis Matrices'!$E$176,1)*Y128*'Ship &amp; EF Parameters'!$D37)+(VLOOKUP(ROUND(Y110,2),'EF Curves'!$A$12:$I$111,'Analysis Matrices'!$F$176,1)*Y128*'Ship &amp; EF Parameters'!$E37))/1000000)</f>
        <v>7948.7107780774895</v>
      </c>
      <c r="Z189" s="69">
        <f>IF(Z128="","",((VLOOKUP(ROUND(Z110,2),'EF Curves'!$A$12:$I$111,'Analysis Matrices'!$D$176,1)*Z128*'Ship &amp; EF Parameters'!$C37)+(VLOOKUP(ROUND(Z110,2),'EF Curves'!$A$12:$I$111,'Analysis Matrices'!$E$176,1)*Z128*'Ship &amp; EF Parameters'!$D37)+(VLOOKUP(ROUND(Z110,2),'EF Curves'!$A$12:$I$111,'Analysis Matrices'!$F$176,1)*Z128*'Ship &amp; EF Parameters'!$E37))/1000000)</f>
        <v>18809.290549326994</v>
      </c>
      <c r="AA189" s="70">
        <f>IF(AA128="","",((VLOOKUP(ROUND(AA110,2),'EF Curves'!$A$12:$I$111,'Analysis Matrices'!$D$176,1)*AA128*'Ship &amp; EF Parameters'!$C37)+(VLOOKUP(ROUND(AA110,2),'EF Curves'!$A$12:$I$111,'Analysis Matrices'!$E$176,1)*AA128*'Ship &amp; EF Parameters'!$D37)+(VLOOKUP(ROUND(AA110,2),'EF Curves'!$A$12:$I$111,'Analysis Matrices'!$F$176,1)*AA128*'Ship &amp; EF Parameters'!$E37))/1000000)</f>
        <v>18262.264479803216</v>
      </c>
      <c r="AB189" s="70">
        <f>IF(AB128="","",((VLOOKUP(ROUND(AB110,2),'EF Curves'!$A$12:$I$111,'Analysis Matrices'!$D$176,1)*AB128*'Ship &amp; EF Parameters'!$C37)+(VLOOKUP(ROUND(AB110,2),'EF Curves'!$A$12:$I$111,'Analysis Matrices'!$E$176,1)*AB128*'Ship &amp; EF Parameters'!$D37)+(VLOOKUP(ROUND(AB110,2),'EF Curves'!$A$12:$I$111,'Analysis Matrices'!$F$176,1)*AB128*'Ship &amp; EF Parameters'!$E37))/1000000)</f>
        <v>17737.041878529195</v>
      </c>
      <c r="AC189" s="70">
        <f>IF(AC128="","",((VLOOKUP(ROUND(AC110,2),'EF Curves'!$A$12:$I$111,'Analysis Matrices'!$D$176,1)*AC128*'Ship &amp; EF Parameters'!$C37)+(VLOOKUP(ROUND(AC110,2),'EF Curves'!$A$12:$I$111,'Analysis Matrices'!$E$176,1)*AC128*'Ship &amp; EF Parameters'!$D37)+(VLOOKUP(ROUND(AC110,2),'EF Curves'!$A$12:$I$111,'Analysis Matrices'!$F$176,1)*AC128*'Ship &amp; EF Parameters'!$E37))/1000000)</f>
        <v>17251.753069171813</v>
      </c>
      <c r="AD189" s="70">
        <f>IF(AD128="","",((VLOOKUP(ROUND(AD110,2),'EF Curves'!$A$12:$I$111,'Analysis Matrices'!$D$176,1)*AD128*'Ship &amp; EF Parameters'!$C37)+(VLOOKUP(ROUND(AD110,2),'EF Curves'!$A$12:$I$111,'Analysis Matrices'!$E$176,1)*AD128*'Ship &amp; EF Parameters'!$D37)+(VLOOKUP(ROUND(AD110,2),'EF Curves'!$A$12:$I$111,'Analysis Matrices'!$F$176,1)*AD128*'Ship &amp; EF Parameters'!$E37))/1000000)</f>
        <v>16770.117689101484</v>
      </c>
      <c r="AE189" s="70">
        <f>IF(AE128="","",((VLOOKUP(ROUND(AE110,2),'EF Curves'!$A$12:$I$111,'Analysis Matrices'!$D$176,1)*AE128*'Ship &amp; EF Parameters'!$C37)+(VLOOKUP(ROUND(AE110,2),'EF Curves'!$A$12:$I$111,'Analysis Matrices'!$E$176,1)*AE128*'Ship &amp; EF Parameters'!$D37)+(VLOOKUP(ROUND(AE110,2),'EF Curves'!$A$12:$I$111,'Analysis Matrices'!$F$176,1)*AE128*'Ship &amp; EF Parameters'!$E37))/1000000)</f>
        <v>16306.175880454904</v>
      </c>
      <c r="AF189" s="70">
        <f>IF(AF128="","",((VLOOKUP(ROUND(AF110,2),'EF Curves'!$A$12:$I$111,'Analysis Matrices'!$D$176,1)*AF128*'Ship &amp; EF Parameters'!$C37)+(VLOOKUP(ROUND(AF110,2),'EF Curves'!$A$12:$I$111,'Analysis Matrices'!$E$176,1)*AF128*'Ship &amp; EF Parameters'!$D37)+(VLOOKUP(ROUND(AF110,2),'EF Curves'!$A$12:$I$111,'Analysis Matrices'!$F$176,1)*AF128*'Ship &amp; EF Parameters'!$E37))/1000000)</f>
        <v>15858.744180746677</v>
      </c>
      <c r="AG189" s="70">
        <f>IF(AG128="","",((VLOOKUP(ROUND(AG110,2),'EF Curves'!$A$12:$I$111,'Analysis Matrices'!$D$176,1)*AG128*'Ship &amp; EF Parameters'!$C37)+(VLOOKUP(ROUND(AG110,2),'EF Curves'!$A$12:$I$111,'Analysis Matrices'!$E$176,1)*AG128*'Ship &amp; EF Parameters'!$D37)+(VLOOKUP(ROUND(AG110,2),'EF Curves'!$A$12:$I$111,'Analysis Matrices'!$F$176,1)*AG128*'Ship &amp; EF Parameters'!$E37))/1000000)</f>
        <v>16676.084666519404</v>
      </c>
      <c r="AH189" s="70">
        <f>IF(AH128="","",((VLOOKUP(ROUND(AH110,2),'EF Curves'!$A$12:$I$111,'Analysis Matrices'!$D$176,1)*AH128*'Ship &amp; EF Parameters'!$C37)+(VLOOKUP(ROUND(AH110,2),'EF Curves'!$A$12:$I$111,'Analysis Matrices'!$E$176,1)*AH128*'Ship &amp; EF Parameters'!$D37)+(VLOOKUP(ROUND(AH110,2),'EF Curves'!$A$12:$I$111,'Analysis Matrices'!$F$176,1)*AH128*'Ship &amp; EF Parameters'!$E37))/1000000)</f>
        <v>16220.429433530966</v>
      </c>
      <c r="AI189" s="70">
        <f>IF(AI128="","",((VLOOKUP(ROUND(AI110,2),'EF Curves'!$A$12:$I$111,'Analysis Matrices'!$D$176,1)*AI128*'Ship &amp; EF Parameters'!$C37)+(VLOOKUP(ROUND(AI110,2),'EF Curves'!$A$12:$I$111,'Analysis Matrices'!$E$176,1)*AI128*'Ship &amp; EF Parameters'!$D37)+(VLOOKUP(ROUND(AI110,2),'EF Curves'!$A$12:$I$111,'Analysis Matrices'!$F$176,1)*AI128*'Ship &amp; EF Parameters'!$E37))/1000000)</f>
        <v>15779.365854199345</v>
      </c>
      <c r="AJ189" s="71">
        <f>IF(AJ128="","",((VLOOKUP(ROUND(AJ110,2),'EF Curves'!$A$12:$I$111,'Analysis Matrices'!$D$176,1)*AJ128*'Ship &amp; EF Parameters'!$C37)+(VLOOKUP(ROUND(AJ110,2),'EF Curves'!$A$12:$I$111,'Analysis Matrices'!$E$176,1)*AJ128*'Ship &amp; EF Parameters'!$D37)+(VLOOKUP(ROUND(AJ110,2),'EF Curves'!$A$12:$I$111,'Analysis Matrices'!$F$176,1)*AJ128*'Ship &amp; EF Parameters'!$E37))/1000000)</f>
        <v>15308.628165186276</v>
      </c>
      <c r="AK189" s="69">
        <f>IF(AK128="","",((VLOOKUP(ROUND(AK110,2),'EF Curves'!$A$12:$I$111,'Analysis Matrices'!$D$176,1)*AK128*'Ship &amp; EF Parameters'!$C37)+(VLOOKUP(ROUND(AK110,2),'EF Curves'!$A$12:$I$111,'Analysis Matrices'!$E$176,1)*AK128*'Ship &amp; EF Parameters'!$D37)+(VLOOKUP(ROUND(AK110,2),'EF Curves'!$A$12:$I$111,'Analysis Matrices'!$F$176,1)*AK128*'Ship &amp; EF Parameters'!$E37))/1000000)</f>
        <v>27038.355164657547</v>
      </c>
      <c r="AL189" s="70">
        <f>IF(AL128="","",((VLOOKUP(ROUND(AL110,2),'EF Curves'!$A$12:$I$111,'Analysis Matrices'!$D$176,1)*AL128*'Ship &amp; EF Parameters'!$C37)+(VLOOKUP(ROUND(AL110,2),'EF Curves'!$A$12:$I$111,'Analysis Matrices'!$E$176,1)*AL128*'Ship &amp; EF Parameters'!$D37)+(VLOOKUP(ROUND(AL110,2),'EF Curves'!$A$12:$I$111,'Analysis Matrices'!$F$176,1)*AL128*'Ship &amp; EF Parameters'!$E37))/1000000)</f>
        <v>26252.005189717125</v>
      </c>
      <c r="AM189" s="70">
        <f>IF(AM128="","",((VLOOKUP(ROUND(AM110,2),'EF Curves'!$A$12:$I$111,'Analysis Matrices'!$D$176,1)*AM128*'Ship &amp; EF Parameters'!$C37)+(VLOOKUP(ROUND(AM110,2),'EF Curves'!$A$12:$I$111,'Analysis Matrices'!$E$176,1)*AM128*'Ship &amp; EF Parameters'!$D37)+(VLOOKUP(ROUND(AM110,2),'EF Curves'!$A$12:$I$111,'Analysis Matrices'!$F$176,1)*AM128*'Ship &amp; EF Parameters'!$E37))/1000000)</f>
        <v>25496.997700385717</v>
      </c>
      <c r="AN189" s="70">
        <f>IF(AN128="","",((VLOOKUP(ROUND(AN110,2),'EF Curves'!$A$12:$I$111,'Analysis Matrices'!$D$176,1)*AN128*'Ship &amp; EF Parameters'!$C37)+(VLOOKUP(ROUND(AN110,2),'EF Curves'!$A$12:$I$111,'Analysis Matrices'!$E$176,1)*AN128*'Ship &amp; EF Parameters'!$D37)+(VLOOKUP(ROUND(AN110,2),'EF Curves'!$A$12:$I$111,'Analysis Matrices'!$F$176,1)*AN128*'Ship &amp; EF Parameters'!$E37))/1000000)</f>
        <v>24799.395036934482</v>
      </c>
      <c r="AO189" s="70">
        <f>IF(AO128="","",((VLOOKUP(ROUND(AO110,2),'EF Curves'!$A$12:$I$111,'Analysis Matrices'!$D$176,1)*AO128*'Ship &amp; EF Parameters'!$C37)+(VLOOKUP(ROUND(AO110,2),'EF Curves'!$A$12:$I$111,'Analysis Matrices'!$E$176,1)*AO128*'Ship &amp; EF Parameters'!$D37)+(VLOOKUP(ROUND(AO110,2),'EF Curves'!$A$12:$I$111,'Analysis Matrices'!$F$176,1)*AO128*'Ship &amp; EF Parameters'!$E37))/1000000)</f>
        <v>24107.044178083375</v>
      </c>
      <c r="AP189" s="70">
        <f>IF(AP128="","",((VLOOKUP(ROUND(AP110,2),'EF Curves'!$A$12:$I$111,'Analysis Matrices'!$D$176,1)*AP128*'Ship &amp; EF Parameters'!$C37)+(VLOOKUP(ROUND(AP110,2),'EF Curves'!$A$12:$I$111,'Analysis Matrices'!$E$176,1)*AP128*'Ship &amp; EF Parameters'!$D37)+(VLOOKUP(ROUND(AP110,2),'EF Curves'!$A$12:$I$111,'Analysis Matrices'!$F$176,1)*AP128*'Ship &amp; EF Parameters'!$E37))/1000000)</f>
        <v>25393.471813833414</v>
      </c>
      <c r="AQ189" s="70">
        <f>IF(AQ128="","",((VLOOKUP(ROUND(AQ110,2),'EF Curves'!$A$12:$I$111,'Analysis Matrices'!$D$176,1)*AQ128*'Ship &amp; EF Parameters'!$C37)+(VLOOKUP(ROUND(AQ110,2),'EF Curves'!$A$12:$I$111,'Analysis Matrices'!$E$176,1)*AQ128*'Ship &amp; EF Parameters'!$D37)+(VLOOKUP(ROUND(AQ110,2),'EF Curves'!$A$12:$I$111,'Analysis Matrices'!$F$176,1)*AQ128*'Ship &amp; EF Parameters'!$E37))/1000000)</f>
        <v>24696.690156475295</v>
      </c>
      <c r="AR189" s="70">
        <f>IF(AR128="","",((VLOOKUP(ROUND(AR110,2),'EF Curves'!$A$12:$I$111,'Analysis Matrices'!$D$176,1)*AR128*'Ship &amp; EF Parameters'!$C37)+(VLOOKUP(ROUND(AR110,2),'EF Curves'!$A$12:$I$111,'Analysis Matrices'!$E$176,1)*AR128*'Ship &amp; EF Parameters'!$D37)+(VLOOKUP(ROUND(AR110,2),'EF Curves'!$A$12:$I$111,'Analysis Matrices'!$F$176,1)*AR128*'Ship &amp; EF Parameters'!$E37))/1000000)</f>
        <v>23971.871708121649</v>
      </c>
      <c r="AS189" s="70">
        <f>IF(AS128="","",((VLOOKUP(ROUND(AS110,2),'EF Curves'!$A$12:$I$111,'Analysis Matrices'!$D$176,1)*AS128*'Ship &amp; EF Parameters'!$C37)+(VLOOKUP(ROUND(AS110,2),'EF Curves'!$A$12:$I$111,'Analysis Matrices'!$E$176,1)*AS128*'Ship &amp; EF Parameters'!$D37)+(VLOOKUP(ROUND(AS110,2),'EF Curves'!$A$12:$I$111,'Analysis Matrices'!$F$176,1)*AS128*'Ship &amp; EF Parameters'!$E37))/1000000)</f>
        <v>23316.867310700763</v>
      </c>
      <c r="AT189" s="70">
        <f>IF(AT128="","",((VLOOKUP(ROUND(AT110,2),'EF Curves'!$A$12:$I$111,'Analysis Matrices'!$D$176,1)*AT128*'Ship &amp; EF Parameters'!$C37)+(VLOOKUP(ROUND(AT110,2),'EF Curves'!$A$12:$I$111,'Analysis Matrices'!$E$176,1)*AT128*'Ship &amp; EF Parameters'!$D37)+(VLOOKUP(ROUND(AT110,2),'EF Curves'!$A$12:$I$111,'Analysis Matrices'!$F$176,1)*AT128*'Ship &amp; EF Parameters'!$E37))/1000000)</f>
        <v>22682.838415411556</v>
      </c>
      <c r="AU189" s="71">
        <f>IF(AU128="","",((VLOOKUP(ROUND(AU110,2),'EF Curves'!$A$12:$I$111,'Analysis Matrices'!$D$176,1)*AU128*'Ship &amp; EF Parameters'!$C37)+(VLOOKUP(ROUND(AU110,2),'EF Curves'!$A$12:$I$111,'Analysis Matrices'!$E$176,1)*AU128*'Ship &amp; EF Parameters'!$D37)+(VLOOKUP(ROUND(AU110,2),'EF Curves'!$A$12:$I$111,'Analysis Matrices'!$F$176,1)*AU128*'Ship &amp; EF Parameters'!$E37))/1000000)</f>
        <v>23698.933986490294</v>
      </c>
      <c r="AV189" s="69">
        <f>IF(AV128="","",((VLOOKUP(ROUND(AV110,2),'EF Curves'!$A$12:$I$111,'Analysis Matrices'!$D$176,1)*AV128*'Ship &amp; EF Parameters'!$C37)+(VLOOKUP(ROUND(AV110,2),'EF Curves'!$A$12:$I$111,'Analysis Matrices'!$E$176,1)*AV128*'Ship &amp; EF Parameters'!$D37)+(VLOOKUP(ROUND(AV110,2),'EF Curves'!$A$12:$I$111,'Analysis Matrices'!$F$176,1)*AV128*'Ship &amp; EF Parameters'!$E37))/1000000)</f>
        <v>35267.419779988108</v>
      </c>
      <c r="AW189" s="70">
        <f>IF(AW128="","",((VLOOKUP(ROUND(AW110,2),'EF Curves'!$A$12:$I$111,'Analysis Matrices'!$D$176,1)*AW128*'Ship &amp; EF Parameters'!$C37)+(VLOOKUP(ROUND(AW110,2),'EF Curves'!$A$12:$I$111,'Analysis Matrices'!$E$176,1)*AW128*'Ship &amp; EF Parameters'!$D37)+(VLOOKUP(ROUND(AW110,2),'EF Curves'!$A$12:$I$111,'Analysis Matrices'!$F$176,1)*AW128*'Ship &amp; EF Parameters'!$E37))/1000000)</f>
        <v>34241.745899631031</v>
      </c>
      <c r="AX189" s="70">
        <f>IF(AX128="","",((VLOOKUP(ROUND(AX110,2),'EF Curves'!$A$12:$I$111,'Analysis Matrices'!$D$176,1)*AX128*'Ship &amp; EF Parameters'!$C37)+(VLOOKUP(ROUND(AX110,2),'EF Curves'!$A$12:$I$111,'Analysis Matrices'!$E$176,1)*AX128*'Ship &amp; EF Parameters'!$D37)+(VLOOKUP(ROUND(AX110,2),'EF Curves'!$A$12:$I$111,'Analysis Matrices'!$F$176,1)*AX128*'Ship &amp; EF Parameters'!$E37))/1000000)</f>
        <v>33256.953522242242</v>
      </c>
      <c r="AY189" s="70">
        <f>IF(AY128="","",((VLOOKUP(ROUND(AY110,2),'EF Curves'!$A$12:$I$111,'Analysis Matrices'!$D$176,1)*AY128*'Ship &amp; EF Parameters'!$C37)+(VLOOKUP(ROUND(AY110,2),'EF Curves'!$A$12:$I$111,'Analysis Matrices'!$E$176,1)*AY128*'Ship &amp; EF Parameters'!$D37)+(VLOOKUP(ROUND(AY110,2),'EF Curves'!$A$12:$I$111,'Analysis Matrices'!$F$176,1)*AY128*'Ship &amp; EF Parameters'!$E37))/1000000)</f>
        <v>32347.037004697144</v>
      </c>
      <c r="AZ189" s="70">
        <f>IF(AZ128="","",((VLOOKUP(ROUND(AZ110,2),'EF Curves'!$A$12:$I$111,'Analysis Matrices'!$D$176,1)*AZ128*'Ship &amp; EF Parameters'!$C37)+(VLOOKUP(ROUND(AZ110,2),'EF Curves'!$A$12:$I$111,'Analysis Matrices'!$E$176,1)*AZ128*'Ship &amp; EF Parameters'!$D37)+(VLOOKUP(ROUND(AZ110,2),'EF Curves'!$A$12:$I$111,'Analysis Matrices'!$F$176,1)*AZ128*'Ship &amp; EF Parameters'!$E37))/1000000)</f>
        <v>34064.301555987382</v>
      </c>
      <c r="BA189" s="70">
        <f>IF(BA128="","",((VLOOKUP(ROUND(BA110,2),'EF Curves'!$A$12:$I$111,'Analysis Matrices'!$D$176,1)*BA128*'Ship &amp; EF Parameters'!$C37)+(VLOOKUP(ROUND(BA110,2),'EF Curves'!$A$12:$I$111,'Analysis Matrices'!$E$176,1)*BA128*'Ship &amp; EF Parameters'!$D37)+(VLOOKUP(ROUND(BA110,2),'EF Curves'!$A$12:$I$111,'Analysis Matrices'!$F$176,1)*BA128*'Ship &amp; EF Parameters'!$E37))/1000000)</f>
        <v>33121.919757174022</v>
      </c>
      <c r="BB189" s="70">
        <f>IF(BB128="","",((VLOOKUP(ROUND(BB110,2),'EF Curves'!$A$12:$I$111,'Analysis Matrices'!$D$176,1)*BB128*'Ship &amp; EF Parameters'!$C37)+(VLOOKUP(ROUND(BB110,2),'EF Curves'!$A$12:$I$111,'Analysis Matrices'!$E$176,1)*BB128*'Ship &amp; EF Parameters'!$D37)+(VLOOKUP(ROUND(BB110,2),'EF Curves'!$A$12:$I$111,'Analysis Matrices'!$F$176,1)*BB128*'Ship &amp; EF Parameters'!$E37))/1000000)</f>
        <v>32213.074117141696</v>
      </c>
      <c r="BC189" s="70">
        <f>IF(BC128="","",((VLOOKUP(ROUND(BC110,2),'EF Curves'!$A$12:$I$111,'Analysis Matrices'!$D$176,1)*BC128*'Ship &amp; EF Parameters'!$C37)+(VLOOKUP(ROUND(BC110,2),'EF Curves'!$A$12:$I$111,'Analysis Matrices'!$E$176,1)*BC128*'Ship &amp; EF Parameters'!$D37)+(VLOOKUP(ROUND(BC110,2),'EF Curves'!$A$12:$I$111,'Analysis Matrices'!$F$176,1)*BC128*'Ship &amp; EF Parameters'!$E37))/1000000)</f>
        <v>31267.658749723887</v>
      </c>
      <c r="BD189" s="70">
        <f>IF(BD128="","",((VLOOKUP(ROUND(BD110,2),'EF Curves'!$A$12:$I$111,'Analysis Matrices'!$D$176,1)*BD128*'Ship &amp; EF Parameters'!$C37)+(VLOOKUP(ROUND(BD110,2),'EF Curves'!$A$12:$I$111,'Analysis Matrices'!$E$176,1)*BD128*'Ship &amp; EF Parameters'!$D37)+(VLOOKUP(ROUND(BD110,2),'EF Curves'!$A$12:$I$111,'Analysis Matrices'!$F$176,1)*BD128*'Ship &amp; EF Parameters'!$E37))/1000000)</f>
        <v>30413.305187870556</v>
      </c>
      <c r="BE189" s="70">
        <f>IF(BE128="","",((VLOOKUP(ROUND(BE110,2),'EF Curves'!$A$12:$I$111,'Analysis Matrices'!$D$176,1)*BE128*'Ship &amp; EF Parameters'!$C37)+(VLOOKUP(ROUND(BE110,2),'EF Curves'!$A$12:$I$111,'Analysis Matrices'!$E$176,1)*BE128*'Ship &amp; EF Parameters'!$D37)+(VLOOKUP(ROUND(BE110,2),'EF Curves'!$A$12:$I$111,'Analysis Matrices'!$F$176,1)*BE128*'Ship &amp; EF Parameters'!$E37))/1000000)</f>
        <v>31862.181051748677</v>
      </c>
      <c r="BF189" s="71">
        <f>IF(BF128="","",((VLOOKUP(ROUND(BF110,2),'EF Curves'!$A$12:$I$111,'Analysis Matrices'!$D$176,1)*BF128*'Ship &amp; EF Parameters'!$C37)+(VLOOKUP(ROUND(BF110,2),'EF Curves'!$A$12:$I$111,'Analysis Matrices'!$E$176,1)*BF128*'Ship &amp; EF Parameters'!$D37)+(VLOOKUP(ROUND(BF110,2),'EF Curves'!$A$12:$I$111,'Analysis Matrices'!$F$176,1)*BF128*'Ship &amp; EF Parameters'!$E37))/1000000)</f>
        <v>30911.653025856911</v>
      </c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</row>
    <row r="190" spans="1:77" s="40" customFormat="1">
      <c r="A190" s="49"/>
      <c r="B190" s="50" t="str">
        <f t="shared" si="199"/>
        <v>Panamax</v>
      </c>
      <c r="C190" s="50"/>
      <c r="D190" s="63">
        <f>IF(D129="","",((VLOOKUP(ROUND(D111,2),'EF Curves'!$A$12:$I$111,'Analysis Matrices'!$D$176,1)*D129*'Ship &amp; EF Parameters'!$C38)+(VLOOKUP(ROUND(D111,2),'EF Curves'!$A$12:$I$111,'Analysis Matrices'!$E$176,1)*D129*'Ship &amp; EF Parameters'!$D38)+(VLOOKUP(ROUND(D111,2),'EF Curves'!$A$12:$I$111,'Analysis Matrices'!$F$176,1)*D129*'Ship &amp; EF Parameters'!$E38))/1000000)</f>
        <v>2509.6008049973157</v>
      </c>
      <c r="E190" s="64">
        <f>IF(E129="","",((VLOOKUP(ROUND(E111,2),'EF Curves'!$A$12:$I$111,'Analysis Matrices'!$D$176,1)*E129*'Ship &amp; EF Parameters'!$C38)+(VLOOKUP(ROUND(E111,2),'EF Curves'!$A$12:$I$111,'Analysis Matrices'!$E$176,1)*E129*'Ship &amp; EF Parameters'!$D38)+(VLOOKUP(ROUND(E111,2),'EF Curves'!$A$12:$I$111,'Analysis Matrices'!$F$176,1)*E129*'Ship &amp; EF Parameters'!$E38))/1000000)</f>
        <v>2439.2528384097213</v>
      </c>
      <c r="F190" s="64">
        <f>IF(F129="","",((VLOOKUP(ROUND(F111,2),'EF Curves'!$A$12:$I$111,'Analysis Matrices'!$D$176,1)*F129*'Ship &amp; EF Parameters'!$C38)+(VLOOKUP(ROUND(F111,2),'EF Curves'!$A$12:$I$111,'Analysis Matrices'!$E$176,1)*F129*'Ship &amp; EF Parameters'!$D38)+(VLOOKUP(ROUND(F111,2),'EF Curves'!$A$12:$I$111,'Analysis Matrices'!$F$176,1)*F129*'Ship &amp; EF Parameters'!$E38))/1000000)</f>
        <v>2374.5355766878997</v>
      </c>
      <c r="G190" s="64">
        <f>IF(G129="","",((VLOOKUP(ROUND(G111,2),'EF Curves'!$A$12:$I$111,'Analysis Matrices'!$D$176,1)*G129*'Ship &amp; EF Parameters'!$C38)+(VLOOKUP(ROUND(G111,2),'EF Curves'!$A$12:$I$111,'Analysis Matrices'!$E$176,1)*G129*'Ship &amp; EF Parameters'!$D38)+(VLOOKUP(ROUND(G111,2),'EF Curves'!$A$12:$I$111,'Analysis Matrices'!$F$176,1)*G129*'Ship &amp; EF Parameters'!$E38))/1000000)</f>
        <v>2310.0329486069827</v>
      </c>
      <c r="H190" s="64">
        <f>IF(H129="","",((VLOOKUP(ROUND(H111,2),'EF Curves'!$A$12:$I$111,'Analysis Matrices'!$D$176,1)*H129*'Ship &amp; EF Parameters'!$C38)+(VLOOKUP(ROUND(H111,2),'EF Curves'!$A$12:$I$111,'Analysis Matrices'!$E$176,1)*H129*'Ship &amp; EF Parameters'!$D38)+(VLOOKUP(ROUND(H111,2),'EF Curves'!$A$12:$I$111,'Analysis Matrices'!$F$176,1)*H129*'Ship &amp; EF Parameters'!$E38))/1000000)</f>
        <v>2243.9874633517497</v>
      </c>
      <c r="I190" s="64">
        <f>IF(I129="","",((VLOOKUP(ROUND(I111,2),'EF Curves'!$A$12:$I$111,'Analysis Matrices'!$D$176,1)*I129*'Ship &amp; EF Parameters'!$C38)+(VLOOKUP(ROUND(I111,2),'EF Curves'!$A$12:$I$111,'Analysis Matrices'!$E$176,1)*I129*'Ship &amp; EF Parameters'!$D38)+(VLOOKUP(ROUND(I111,2),'EF Curves'!$A$12:$I$111,'Analysis Matrices'!$F$176,1)*I129*'Ship &amp; EF Parameters'!$E38))/1000000)</f>
        <v>2183.6045857837958</v>
      </c>
      <c r="J190" s="64">
        <f>IF(J129="","",((VLOOKUP(ROUND(J111,2),'EF Curves'!$A$12:$I$111,'Analysis Matrices'!$D$176,1)*J129*'Ship &amp; EF Parameters'!$C38)+(VLOOKUP(ROUND(J111,2),'EF Curves'!$A$12:$I$111,'Analysis Matrices'!$E$176,1)*J129*'Ship &amp; EF Parameters'!$D38)+(VLOOKUP(ROUND(J111,2),'EF Curves'!$A$12:$I$111,'Analysis Matrices'!$F$176,1)*J129*'Ship &amp; EF Parameters'!$E38))/1000000)</f>
        <v>2125.3118077106424</v>
      </c>
      <c r="K190" s="64">
        <f>IF(K129="","",((VLOOKUP(ROUND(K111,2),'EF Curves'!$A$12:$I$111,'Analysis Matrices'!$D$176,1)*K129*'Ship &amp; EF Parameters'!$C38)+(VLOOKUP(ROUND(K111,2),'EF Curves'!$A$12:$I$111,'Analysis Matrices'!$E$176,1)*K129*'Ship &amp; EF Parameters'!$D38)+(VLOOKUP(ROUND(K111,2),'EF Curves'!$A$12:$I$111,'Analysis Matrices'!$F$176,1)*K129*'Ship &amp; EF Parameters'!$E38))/1000000)</f>
        <v>2068.9600782902949</v>
      </c>
      <c r="L190" s="64">
        <f>IF(L129="","",((VLOOKUP(ROUND(L111,2),'EF Curves'!$A$12:$I$111,'Analysis Matrices'!$D$176,1)*L129*'Ship &amp; EF Parameters'!$C38)+(VLOOKUP(ROUND(L111,2),'EF Curves'!$A$12:$I$111,'Analysis Matrices'!$E$176,1)*L129*'Ship &amp; EF Parameters'!$D38)+(VLOOKUP(ROUND(L111,2),'EF Curves'!$A$12:$I$111,'Analysis Matrices'!$F$176,1)*L129*'Ship &amp; EF Parameters'!$E38))/1000000)</f>
        <v>2009.0612315433632</v>
      </c>
      <c r="M190" s="64">
        <f>IF(M129="","",((VLOOKUP(ROUND(M111,2),'EF Curves'!$A$12:$I$111,'Analysis Matrices'!$D$176,1)*M129*'Ship &amp; EF Parameters'!$C38)+(VLOOKUP(ROUND(M111,2),'EF Curves'!$A$12:$I$111,'Analysis Matrices'!$E$176,1)*M129*'Ship &amp; EF Parameters'!$D38)+(VLOOKUP(ROUND(M111,2),'EF Curves'!$A$12:$I$111,'Analysis Matrices'!$F$176,1)*M129*'Ship &amp; EF Parameters'!$E38))/1000000)</f>
        <v>1955.8441521206876</v>
      </c>
      <c r="N190" s="65">
        <f>IF(N129="","",((VLOOKUP(ROUND(N111,2),'EF Curves'!$A$12:$I$111,'Analysis Matrices'!$D$176,1)*N129*'Ship &amp; EF Parameters'!$C38)+(VLOOKUP(ROUND(N111,2),'EF Curves'!$A$12:$I$111,'Analysis Matrices'!$E$176,1)*N129*'Ship &amp; EF Parameters'!$D38)+(VLOOKUP(ROUND(N111,2),'EF Curves'!$A$12:$I$111,'Analysis Matrices'!$F$176,1)*N129*'Ship &amp; EF Parameters'!$E38))/1000000)</f>
        <v>1898.3919556485594</v>
      </c>
      <c r="O190" s="63">
        <f>IF(O129="","",((VLOOKUP(ROUND(O111,2),'EF Curves'!$A$12:$I$111,'Analysis Matrices'!$D$176,1)*O129*'Ship &amp; EF Parameters'!$C38)+(VLOOKUP(ROUND(O111,2),'EF Curves'!$A$12:$I$111,'Analysis Matrices'!$E$176,1)*O129*'Ship &amp; EF Parameters'!$D38)+(VLOOKUP(ROUND(O111,2),'EF Curves'!$A$12:$I$111,'Analysis Matrices'!$F$176,1)*O129*'Ship &amp; EF Parameters'!$E38))/1000000)</f>
        <v>14430.204628734562</v>
      </c>
      <c r="P190" s="64">
        <f>IF(P129="","",((VLOOKUP(ROUND(P111,2),'EF Curves'!$A$12:$I$111,'Analysis Matrices'!$D$176,1)*P129*'Ship &amp; EF Parameters'!$C38)+(VLOOKUP(ROUND(P111,2),'EF Curves'!$A$12:$I$111,'Analysis Matrices'!$E$176,1)*P129*'Ship &amp; EF Parameters'!$D38)+(VLOOKUP(ROUND(P111,2),'EF Curves'!$A$12:$I$111,'Analysis Matrices'!$F$176,1)*P129*'Ship &amp; EF Parameters'!$E38))/1000000)</f>
        <v>14025.703820855901</v>
      </c>
      <c r="Q190" s="64">
        <f>IF(Q129="","",((VLOOKUP(ROUND(Q111,2),'EF Curves'!$A$12:$I$111,'Analysis Matrices'!$D$176,1)*Q129*'Ship &amp; EF Parameters'!$C38)+(VLOOKUP(ROUND(Q111,2),'EF Curves'!$A$12:$I$111,'Analysis Matrices'!$E$176,1)*Q129*'Ship &amp; EF Parameters'!$D38)+(VLOOKUP(ROUND(Q111,2),'EF Curves'!$A$12:$I$111,'Analysis Matrices'!$F$176,1)*Q129*'Ship &amp; EF Parameters'!$E38))/1000000)</f>
        <v>13653.579565955426</v>
      </c>
      <c r="R190" s="64">
        <f>IF(R129="","",((VLOOKUP(ROUND(R111,2),'EF Curves'!$A$12:$I$111,'Analysis Matrices'!$D$176,1)*R129*'Ship &amp; EF Parameters'!$C38)+(VLOOKUP(ROUND(R111,2),'EF Curves'!$A$12:$I$111,'Analysis Matrices'!$E$176,1)*R129*'Ship &amp; EF Parameters'!$D38)+(VLOOKUP(ROUND(R111,2),'EF Curves'!$A$12:$I$111,'Analysis Matrices'!$F$176,1)*R129*'Ship &amp; EF Parameters'!$E38))/1000000)</f>
        <v>13282.68945449015</v>
      </c>
      <c r="S190" s="64">
        <f>IF(S129="","",((VLOOKUP(ROUND(S111,2),'EF Curves'!$A$12:$I$111,'Analysis Matrices'!$D$176,1)*S129*'Ship &amp; EF Parameters'!$C38)+(VLOOKUP(ROUND(S111,2),'EF Curves'!$A$12:$I$111,'Analysis Matrices'!$E$176,1)*S129*'Ship &amp; EF Parameters'!$D38)+(VLOOKUP(ROUND(S111,2),'EF Curves'!$A$12:$I$111,'Analysis Matrices'!$F$176,1)*S129*'Ship &amp; EF Parameters'!$E38))/1000000)</f>
        <v>12902.927914272566</v>
      </c>
      <c r="T190" s="64">
        <f>IF(T129="","",((VLOOKUP(ROUND(T111,2),'EF Curves'!$A$12:$I$111,'Analysis Matrices'!$D$176,1)*T129*'Ship &amp; EF Parameters'!$C38)+(VLOOKUP(ROUND(T111,2),'EF Curves'!$A$12:$I$111,'Analysis Matrices'!$E$176,1)*T129*'Ship &amp; EF Parameters'!$D38)+(VLOOKUP(ROUND(T111,2),'EF Curves'!$A$12:$I$111,'Analysis Matrices'!$F$176,1)*T129*'Ship &amp; EF Parameters'!$E38))/1000000)</f>
        <v>12555.726368256826</v>
      </c>
      <c r="U190" s="64">
        <f>IF(U129="","",((VLOOKUP(ROUND(U111,2),'EF Curves'!$A$12:$I$111,'Analysis Matrices'!$D$176,1)*U129*'Ship &amp; EF Parameters'!$C38)+(VLOOKUP(ROUND(U111,2),'EF Curves'!$A$12:$I$111,'Analysis Matrices'!$E$176,1)*U129*'Ship &amp; EF Parameters'!$D38)+(VLOOKUP(ROUND(U111,2),'EF Curves'!$A$12:$I$111,'Analysis Matrices'!$F$176,1)*U129*'Ship &amp; EF Parameters'!$E38))/1000000)</f>
        <v>12220.542894336193</v>
      </c>
      <c r="V190" s="64">
        <f>IF(V129="","",((VLOOKUP(ROUND(V111,2),'EF Curves'!$A$12:$I$111,'Analysis Matrices'!$D$176,1)*V129*'Ship &amp; EF Parameters'!$C38)+(VLOOKUP(ROUND(V111,2),'EF Curves'!$A$12:$I$111,'Analysis Matrices'!$E$176,1)*V129*'Ship &amp; EF Parameters'!$D38)+(VLOOKUP(ROUND(V111,2),'EF Curves'!$A$12:$I$111,'Analysis Matrices'!$F$176,1)*V129*'Ship &amp; EF Parameters'!$E38))/1000000)</f>
        <v>11896.520450169195</v>
      </c>
      <c r="W190" s="64">
        <f>IF(W129="","",((VLOOKUP(ROUND(W111,2),'EF Curves'!$A$12:$I$111,'Analysis Matrices'!$D$176,1)*W129*'Ship &amp; EF Parameters'!$C38)+(VLOOKUP(ROUND(W111,2),'EF Curves'!$A$12:$I$111,'Analysis Matrices'!$E$176,1)*W129*'Ship &amp; EF Parameters'!$D38)+(VLOOKUP(ROUND(W111,2),'EF Curves'!$A$12:$I$111,'Analysis Matrices'!$F$176,1)*W129*'Ship &amp; EF Parameters'!$E38))/1000000)</f>
        <v>11552.102081374338</v>
      </c>
      <c r="X190" s="64">
        <f>IF(X129="","",((VLOOKUP(ROUND(X111,2),'EF Curves'!$A$12:$I$111,'Analysis Matrices'!$D$176,1)*X129*'Ship &amp; EF Parameters'!$C38)+(VLOOKUP(ROUND(X111,2),'EF Curves'!$A$12:$I$111,'Analysis Matrices'!$E$176,1)*X129*'Ship &amp; EF Parameters'!$D38)+(VLOOKUP(ROUND(X111,2),'EF Curves'!$A$12:$I$111,'Analysis Matrices'!$F$176,1)*X129*'Ship &amp; EF Parameters'!$E38))/1000000)</f>
        <v>11246.103874693952</v>
      </c>
      <c r="Y190" s="65">
        <f>IF(Y129="","",((VLOOKUP(ROUND(Y111,2),'EF Curves'!$A$12:$I$111,'Analysis Matrices'!$D$176,1)*Y129*'Ship &amp; EF Parameters'!$C38)+(VLOOKUP(ROUND(Y111,2),'EF Curves'!$A$12:$I$111,'Analysis Matrices'!$E$176,1)*Y129*'Ship &amp; EF Parameters'!$D38)+(VLOOKUP(ROUND(Y111,2),'EF Curves'!$A$12:$I$111,'Analysis Matrices'!$F$176,1)*Y129*'Ship &amp; EF Parameters'!$E38))/1000000)</f>
        <v>11825.399890394152</v>
      </c>
      <c r="Z190" s="63">
        <f>IF(Z129="","",((VLOOKUP(ROUND(Z111,2),'EF Curves'!$A$12:$I$111,'Analysis Matrices'!$D$176,1)*Z129*'Ship &amp; EF Parameters'!$C38)+(VLOOKUP(ROUND(Z111,2),'EF Curves'!$A$12:$I$111,'Analysis Matrices'!$E$176,1)*Z129*'Ship &amp; EF Parameters'!$D38)+(VLOOKUP(ROUND(Z111,2),'EF Curves'!$A$12:$I$111,'Analysis Matrices'!$F$176,1)*Z129*'Ship &amp; EF Parameters'!$E38))/1000000)</f>
        <v>26350.808452471811</v>
      </c>
      <c r="AA190" s="64">
        <f>IF(AA129="","",((VLOOKUP(ROUND(AA111,2),'EF Curves'!$A$12:$I$111,'Analysis Matrices'!$D$176,1)*AA129*'Ship &amp; EF Parameters'!$C38)+(VLOOKUP(ROUND(AA111,2),'EF Curves'!$A$12:$I$111,'Analysis Matrices'!$E$176,1)*AA129*'Ship &amp; EF Parameters'!$D38)+(VLOOKUP(ROUND(AA111,2),'EF Curves'!$A$12:$I$111,'Analysis Matrices'!$F$176,1)*AA129*'Ship &amp; EF Parameters'!$E38))/1000000)</f>
        <v>25612.154803302074</v>
      </c>
      <c r="AB190" s="64">
        <f>IF(AB129="","",((VLOOKUP(ROUND(AB111,2),'EF Curves'!$A$12:$I$111,'Analysis Matrices'!$D$176,1)*AB129*'Ship &amp; EF Parameters'!$C38)+(VLOOKUP(ROUND(AB111,2),'EF Curves'!$A$12:$I$111,'Analysis Matrices'!$E$176,1)*AB129*'Ship &amp; EF Parameters'!$D38)+(VLOOKUP(ROUND(AB111,2),'EF Curves'!$A$12:$I$111,'Analysis Matrices'!$F$176,1)*AB129*'Ship &amp; EF Parameters'!$E38))/1000000)</f>
        <v>24932.623555222955</v>
      </c>
      <c r="AC190" s="64">
        <f>IF(AC129="","",((VLOOKUP(ROUND(AC111,2),'EF Curves'!$A$12:$I$111,'Analysis Matrices'!$D$176,1)*AC129*'Ship &amp; EF Parameters'!$C38)+(VLOOKUP(ROUND(AC111,2),'EF Curves'!$A$12:$I$111,'Analysis Matrices'!$E$176,1)*AC129*'Ship &amp; EF Parameters'!$D38)+(VLOOKUP(ROUND(AC111,2),'EF Curves'!$A$12:$I$111,'Analysis Matrices'!$F$176,1)*AC129*'Ship &amp; EF Parameters'!$E38))/1000000)</f>
        <v>24255.345960373317</v>
      </c>
      <c r="AD190" s="64">
        <f>IF(AD129="","",((VLOOKUP(ROUND(AD111,2),'EF Curves'!$A$12:$I$111,'Analysis Matrices'!$D$176,1)*AD129*'Ship &amp; EF Parameters'!$C38)+(VLOOKUP(ROUND(AD111,2),'EF Curves'!$A$12:$I$111,'Analysis Matrices'!$E$176,1)*AD129*'Ship &amp; EF Parameters'!$D38)+(VLOOKUP(ROUND(AD111,2),'EF Curves'!$A$12:$I$111,'Analysis Matrices'!$F$176,1)*AD129*'Ship &amp; EF Parameters'!$E38))/1000000)</f>
        <v>23561.868365193379</v>
      </c>
      <c r="AE190" s="64">
        <f>IF(AE129="","",((VLOOKUP(ROUND(AE111,2),'EF Curves'!$A$12:$I$111,'Analysis Matrices'!$D$176,1)*AE129*'Ship &amp; EF Parameters'!$C38)+(VLOOKUP(ROUND(AE111,2),'EF Curves'!$A$12:$I$111,'Analysis Matrices'!$E$176,1)*AE129*'Ship &amp; EF Parameters'!$D38)+(VLOOKUP(ROUND(AE111,2),'EF Curves'!$A$12:$I$111,'Analysis Matrices'!$F$176,1)*AE129*'Ship &amp; EF Parameters'!$E38))/1000000)</f>
        <v>22927.848150729853</v>
      </c>
      <c r="AF190" s="64">
        <f>IF(AF129="","",((VLOOKUP(ROUND(AF111,2),'EF Curves'!$A$12:$I$111,'Analysis Matrices'!$D$176,1)*AF129*'Ship &amp; EF Parameters'!$C38)+(VLOOKUP(ROUND(AF111,2),'EF Curves'!$A$12:$I$111,'Analysis Matrices'!$E$176,1)*AF129*'Ship &amp; EF Parameters'!$D38)+(VLOOKUP(ROUND(AF111,2),'EF Curves'!$A$12:$I$111,'Analysis Matrices'!$F$176,1)*AF129*'Ship &amp; EF Parameters'!$E38))/1000000)</f>
        <v>24175.421812708559</v>
      </c>
      <c r="AG190" s="64">
        <f>IF(AG129="","",((VLOOKUP(ROUND(AG111,2),'EF Curves'!$A$12:$I$111,'Analysis Matrices'!$D$176,1)*AG129*'Ship &amp; EF Parameters'!$C38)+(VLOOKUP(ROUND(AG111,2),'EF Curves'!$A$12:$I$111,'Analysis Matrices'!$E$176,1)*AG129*'Ship &amp; EF Parameters'!$D38)+(VLOOKUP(ROUND(AG111,2),'EF Curves'!$A$12:$I$111,'Analysis Matrices'!$F$176,1)*AG129*'Ship &amp; EF Parameters'!$E38))/1000000)</f>
        <v>23534.420890552101</v>
      </c>
      <c r="AH190" s="64">
        <f>IF(AH129="","",((VLOOKUP(ROUND(AH111,2),'EF Curves'!$A$12:$I$111,'Analysis Matrices'!$D$176,1)*AH129*'Ship &amp; EF Parameters'!$C38)+(VLOOKUP(ROUND(AH111,2),'EF Curves'!$A$12:$I$111,'Analysis Matrices'!$E$176,1)*AH129*'Ship &amp; EF Parameters'!$D38)+(VLOOKUP(ROUND(AH111,2),'EF Curves'!$A$12:$I$111,'Analysis Matrices'!$F$176,1)*AH129*'Ship &amp; EF Parameters'!$E38))/1000000)</f>
        <v>22853.071508805755</v>
      </c>
      <c r="AI190" s="64">
        <f>IF(AI129="","",((VLOOKUP(ROUND(AI111,2),'EF Curves'!$A$12:$I$111,'Analysis Matrices'!$D$176,1)*AI129*'Ship &amp; EF Parameters'!$C38)+(VLOOKUP(ROUND(AI111,2),'EF Curves'!$A$12:$I$111,'Analysis Matrices'!$E$176,1)*AI129*'Ship &amp; EF Parameters'!$D38)+(VLOOKUP(ROUND(AI111,2),'EF Curves'!$A$12:$I$111,'Analysis Matrices'!$F$176,1)*AI129*'Ship &amp; EF Parameters'!$E38))/1000000)</f>
        <v>22247.727230372817</v>
      </c>
      <c r="AJ190" s="65">
        <f>IF(AJ129="","",((VLOOKUP(ROUND(AJ111,2),'EF Curves'!$A$12:$I$111,'Analysis Matrices'!$D$176,1)*AJ129*'Ship &amp; EF Parameters'!$C38)+(VLOOKUP(ROUND(AJ111,2),'EF Curves'!$A$12:$I$111,'Analysis Matrices'!$E$176,1)*AJ129*'Ship &amp; EF Parameters'!$D38)+(VLOOKUP(ROUND(AJ111,2),'EF Curves'!$A$12:$I$111,'Analysis Matrices'!$F$176,1)*AJ129*'Ship &amp; EF Parameters'!$E38))/1000000)</f>
        <v>21594.20849550236</v>
      </c>
      <c r="AK190" s="63">
        <f>IF(AK129="","",((VLOOKUP(ROUND(AK111,2),'EF Curves'!$A$12:$I$111,'Analysis Matrices'!$D$176,1)*AK129*'Ship &amp; EF Parameters'!$C38)+(VLOOKUP(ROUND(AK111,2),'EF Curves'!$A$12:$I$111,'Analysis Matrices'!$E$176,1)*AK129*'Ship &amp; EF Parameters'!$D38)+(VLOOKUP(ROUND(AK111,2),'EF Curves'!$A$12:$I$111,'Analysis Matrices'!$F$176,1)*AK129*'Ship &amp; EF Parameters'!$E38))/1000000)</f>
        <v>38271.412276209056</v>
      </c>
      <c r="AL190" s="64">
        <f>IF(AL129="","",((VLOOKUP(ROUND(AL111,2),'EF Curves'!$A$12:$I$111,'Analysis Matrices'!$D$176,1)*AL129*'Ship &amp; EF Parameters'!$C38)+(VLOOKUP(ROUND(AL111,2),'EF Curves'!$A$12:$I$111,'Analysis Matrices'!$E$176,1)*AL129*'Ship &amp; EF Parameters'!$D38)+(VLOOKUP(ROUND(AL111,2),'EF Curves'!$A$12:$I$111,'Analysis Matrices'!$F$176,1)*AL129*'Ship &amp; EF Parameters'!$E38))/1000000)</f>
        <v>37198.605785748259</v>
      </c>
      <c r="AM190" s="64">
        <f>IF(AM129="","",((VLOOKUP(ROUND(AM111,2),'EF Curves'!$A$12:$I$111,'Analysis Matrices'!$D$176,1)*AM129*'Ship &amp; EF Parameters'!$C38)+(VLOOKUP(ROUND(AM111,2),'EF Curves'!$A$12:$I$111,'Analysis Matrices'!$E$176,1)*AM129*'Ship &amp; EF Parameters'!$D38)+(VLOOKUP(ROUND(AM111,2),'EF Curves'!$A$12:$I$111,'Analysis Matrices'!$F$176,1)*AM129*'Ship &amp; EF Parameters'!$E38))/1000000)</f>
        <v>36211.667544490469</v>
      </c>
      <c r="AN190" s="64">
        <f>IF(AN129="","",((VLOOKUP(ROUND(AN111,2),'EF Curves'!$A$12:$I$111,'Analysis Matrices'!$D$176,1)*AN129*'Ship &amp; EF Parameters'!$C38)+(VLOOKUP(ROUND(AN111,2),'EF Curves'!$A$12:$I$111,'Analysis Matrices'!$E$176,1)*AN129*'Ship &amp; EF Parameters'!$D38)+(VLOOKUP(ROUND(AN111,2),'EF Curves'!$A$12:$I$111,'Analysis Matrices'!$F$176,1)*AN129*'Ship &amp; EF Parameters'!$E38))/1000000)</f>
        <v>35228.002466256483</v>
      </c>
      <c r="AO190" s="64">
        <f>IF(AO129="","",((VLOOKUP(ROUND(AO111,2),'EF Curves'!$A$12:$I$111,'Analysis Matrices'!$D$176,1)*AO129*'Ship &amp; EF Parameters'!$C38)+(VLOOKUP(ROUND(AO111,2),'EF Curves'!$A$12:$I$111,'Analysis Matrices'!$E$176,1)*AO129*'Ship &amp; EF Parameters'!$D38)+(VLOOKUP(ROUND(AO111,2),'EF Curves'!$A$12:$I$111,'Analysis Matrices'!$F$176,1)*AO129*'Ship &amp; EF Parameters'!$E38))/1000000)</f>
        <v>37072.542884123701</v>
      </c>
      <c r="AP190" s="64">
        <f>IF(AP129="","",((VLOOKUP(ROUND(AP111,2),'EF Curves'!$A$12:$I$111,'Analysis Matrices'!$D$176,1)*AP129*'Ship &amp; EF Parameters'!$C38)+(VLOOKUP(ROUND(AP111,2),'EF Curves'!$A$12:$I$111,'Analysis Matrices'!$E$176,1)*AP129*'Ship &amp; EF Parameters'!$D38)+(VLOOKUP(ROUND(AP111,2),'EF Curves'!$A$12:$I$111,'Analysis Matrices'!$F$176,1)*AP129*'Ship &amp; EF Parameters'!$E38))/1000000)</f>
        <v>36074.967427636453</v>
      </c>
      <c r="AQ190" s="64">
        <f>IF(AQ129="","",((VLOOKUP(ROUND(AQ111,2),'EF Curves'!$A$12:$I$111,'Analysis Matrices'!$D$176,1)*AQ129*'Ship &amp; EF Parameters'!$C38)+(VLOOKUP(ROUND(AQ111,2),'EF Curves'!$A$12:$I$111,'Analysis Matrices'!$E$176,1)*AQ129*'Ship &amp; EF Parameters'!$D38)+(VLOOKUP(ROUND(AQ111,2),'EF Curves'!$A$12:$I$111,'Analysis Matrices'!$F$176,1)*AQ129*'Ship &amp; EF Parameters'!$E38))/1000000)</f>
        <v>35111.922156552901</v>
      </c>
      <c r="AR190" s="64">
        <f>IF(AR129="","",((VLOOKUP(ROUND(AR111,2),'EF Curves'!$A$12:$I$111,'Analysis Matrices'!$D$176,1)*AR129*'Ship &amp; EF Parameters'!$C38)+(VLOOKUP(ROUND(AR111,2),'EF Curves'!$A$12:$I$111,'Analysis Matrices'!$E$176,1)*AR129*'Ship &amp; EF Parameters'!$D38)+(VLOOKUP(ROUND(AR111,2),'EF Curves'!$A$12:$I$111,'Analysis Matrices'!$F$176,1)*AR129*'Ship &amp; EF Parameters'!$E38))/1000000)</f>
        <v>34180.944626754252</v>
      </c>
      <c r="AS190" s="64">
        <f>IF(AS129="","",((VLOOKUP(ROUND(AS111,2),'EF Curves'!$A$12:$I$111,'Analysis Matrices'!$D$176,1)*AS129*'Ship &amp; EF Parameters'!$C38)+(VLOOKUP(ROUND(AS111,2),'EF Curves'!$A$12:$I$111,'Analysis Matrices'!$E$176,1)*AS129*'Ship &amp; EF Parameters'!$D38)+(VLOOKUP(ROUND(AS111,2),'EF Curves'!$A$12:$I$111,'Analysis Matrices'!$F$176,1)*AS129*'Ship &amp; EF Parameters'!$E38))/1000000)</f>
        <v>33191.365762789312</v>
      </c>
      <c r="AT190" s="64">
        <f>IF(AT129="","",((VLOOKUP(ROUND(AT111,2),'EF Curves'!$A$12:$I$111,'Analysis Matrices'!$D$176,1)*AT129*'Ship &amp; EF Parameters'!$C38)+(VLOOKUP(ROUND(AT111,2),'EF Curves'!$A$12:$I$111,'Analysis Matrices'!$E$176,1)*AT129*'Ship &amp; EF Parameters'!$D38)+(VLOOKUP(ROUND(AT111,2),'EF Curves'!$A$12:$I$111,'Analysis Matrices'!$F$176,1)*AT129*'Ship &amp; EF Parameters'!$E38))/1000000)</f>
        <v>34797.727206480558</v>
      </c>
      <c r="AU190" s="65">
        <f>IF(AU129="","",((VLOOKUP(ROUND(AU111,2),'EF Curves'!$A$12:$I$111,'Analysis Matrices'!$D$176,1)*AU129*'Ship &amp; EF Parameters'!$C38)+(VLOOKUP(ROUND(AU111,2),'EF Curves'!$A$12:$I$111,'Analysis Matrices'!$E$176,1)*AU129*'Ship &amp; EF Parameters'!$D38)+(VLOOKUP(ROUND(AU111,2),'EF Curves'!$A$12:$I$111,'Analysis Matrices'!$F$176,1)*AU129*'Ship &amp; EF Parameters'!$E38))/1000000)</f>
        <v>33775.55687758061</v>
      </c>
      <c r="AV190" s="63">
        <f>IF(AV129="","",((VLOOKUP(ROUND(AV111,2),'EF Curves'!$A$12:$I$111,'Analysis Matrices'!$D$176,1)*AV129*'Ship &amp; EF Parameters'!$C38)+(VLOOKUP(ROUND(AV111,2),'EF Curves'!$A$12:$I$111,'Analysis Matrices'!$E$176,1)*AV129*'Ship &amp; EF Parameters'!$D38)+(VLOOKUP(ROUND(AV111,2),'EF Curves'!$A$12:$I$111,'Analysis Matrices'!$F$176,1)*AV129*'Ship &amp; EF Parameters'!$E38))/1000000)</f>
        <v>50192.016099946304</v>
      </c>
      <c r="AW190" s="64">
        <f>IF(AW129="","",((VLOOKUP(ROUND(AW111,2),'EF Curves'!$A$12:$I$111,'Analysis Matrices'!$D$176,1)*AW129*'Ship &amp; EF Parameters'!$C38)+(VLOOKUP(ROUND(AW111,2),'EF Curves'!$A$12:$I$111,'Analysis Matrices'!$E$176,1)*AW129*'Ship &amp; EF Parameters'!$D38)+(VLOOKUP(ROUND(AW111,2),'EF Curves'!$A$12:$I$111,'Analysis Matrices'!$F$176,1)*AW129*'Ship &amp; EF Parameters'!$E38))/1000000)</f>
        <v>48785.05676819443</v>
      </c>
      <c r="AX190" s="64">
        <f>IF(AX129="","",((VLOOKUP(ROUND(AX111,2),'EF Curves'!$A$12:$I$111,'Analysis Matrices'!$D$176,1)*AX129*'Ship &amp; EF Parameters'!$C38)+(VLOOKUP(ROUND(AX111,2),'EF Curves'!$A$12:$I$111,'Analysis Matrices'!$E$176,1)*AX129*'Ship &amp; EF Parameters'!$D38)+(VLOOKUP(ROUND(AX111,2),'EF Curves'!$A$12:$I$111,'Analysis Matrices'!$F$176,1)*AX129*'Ship &amp; EF Parameters'!$E38))/1000000)</f>
        <v>47490.711533757989</v>
      </c>
      <c r="AY190" s="64">
        <f>IF(AY129="","",((VLOOKUP(ROUND(AY111,2),'EF Curves'!$A$12:$I$111,'Analysis Matrices'!$D$176,1)*AY129*'Ship &amp; EF Parameters'!$C38)+(VLOOKUP(ROUND(AY111,2),'EF Curves'!$A$12:$I$111,'Analysis Matrices'!$E$176,1)*AY129*'Ship &amp; EF Parameters'!$D38)+(VLOOKUP(ROUND(AY111,2),'EF Curves'!$A$12:$I$111,'Analysis Matrices'!$F$176,1)*AY129*'Ship &amp; EF Parameters'!$E38))/1000000)</f>
        <v>50050.713886484635</v>
      </c>
      <c r="AZ190" s="64">
        <f>IF(AZ129="","",((VLOOKUP(ROUND(AZ111,2),'EF Curves'!$A$12:$I$111,'Analysis Matrices'!$D$176,1)*AZ129*'Ship &amp; EF Parameters'!$C38)+(VLOOKUP(ROUND(AZ111,2),'EF Curves'!$A$12:$I$111,'Analysis Matrices'!$E$176,1)*AZ129*'Ship &amp; EF Parameters'!$D38)+(VLOOKUP(ROUND(AZ111,2),'EF Curves'!$A$12:$I$111,'Analysis Matrices'!$F$176,1)*AZ129*'Ship &amp; EF Parameters'!$E38))/1000000)</f>
        <v>48619.728372621263</v>
      </c>
      <c r="BA190" s="64">
        <f>IF(BA129="","",((VLOOKUP(ROUND(BA111,2),'EF Curves'!$A$12:$I$111,'Analysis Matrices'!$D$176,1)*BA129*'Ship &amp; EF Parameters'!$C38)+(VLOOKUP(ROUND(BA111,2),'EF Curves'!$A$12:$I$111,'Analysis Matrices'!$E$176,1)*BA129*'Ship &amp; EF Parameters'!$D38)+(VLOOKUP(ROUND(BA111,2),'EF Curves'!$A$12:$I$111,'Analysis Matrices'!$F$176,1)*BA129*'Ship &amp; EF Parameters'!$E38))/1000000)</f>
        <v>47311.432691982242</v>
      </c>
      <c r="BB190" s="64">
        <f>IF(BB129="","",((VLOOKUP(ROUND(BB111,2),'EF Curves'!$A$12:$I$111,'Analysis Matrices'!$D$176,1)*BB129*'Ship &amp; EF Parameters'!$C38)+(VLOOKUP(ROUND(BB111,2),'EF Curves'!$A$12:$I$111,'Analysis Matrices'!$E$176,1)*BB129*'Ship &amp; EF Parameters'!$D38)+(VLOOKUP(ROUND(BB111,2),'EF Curves'!$A$12:$I$111,'Analysis Matrices'!$F$176,1)*BB129*'Ship &amp; EF Parameters'!$E38))/1000000)</f>
        <v>46048.422500397253</v>
      </c>
      <c r="BC190" s="64">
        <f>IF(BC129="","",((VLOOKUP(ROUND(BC111,2),'EF Curves'!$A$12:$I$111,'Analysis Matrices'!$D$176,1)*BC129*'Ship &amp; EF Parameters'!$C38)+(VLOOKUP(ROUND(BC111,2),'EF Curves'!$A$12:$I$111,'Analysis Matrices'!$E$176,1)*BC129*'Ship &amp; EF Parameters'!$D38)+(VLOOKUP(ROUND(BC111,2),'EF Curves'!$A$12:$I$111,'Analysis Matrices'!$F$176,1)*BC129*'Ship &amp; EF Parameters'!$E38))/1000000)</f>
        <v>44827.468362956388</v>
      </c>
      <c r="BD190" s="64">
        <f>IF(BD129="","",((VLOOKUP(ROUND(BD111,2),'EF Curves'!$A$12:$I$111,'Analysis Matrices'!$D$176,1)*BD129*'Ship &amp; EF Parameters'!$C38)+(VLOOKUP(ROUND(BD111,2),'EF Curves'!$A$12:$I$111,'Analysis Matrices'!$E$176,1)*BD129*'Ship &amp; EF Parameters'!$D38)+(VLOOKUP(ROUND(BD111,2),'EF Curves'!$A$12:$I$111,'Analysis Matrices'!$F$176,1)*BD129*'Ship &amp; EF Parameters'!$E38))/1000000)</f>
        <v>46878.095402678489</v>
      </c>
      <c r="BE190" s="64">
        <f>IF(BE129="","",((VLOOKUP(ROUND(BE111,2),'EF Curves'!$A$12:$I$111,'Analysis Matrices'!$D$176,1)*BE129*'Ship &amp; EF Parameters'!$C38)+(VLOOKUP(ROUND(BE111,2),'EF Curves'!$A$12:$I$111,'Analysis Matrices'!$E$176,1)*BE129*'Ship &amp; EF Parameters'!$D38)+(VLOOKUP(ROUND(BE111,2),'EF Curves'!$A$12:$I$111,'Analysis Matrices'!$F$176,1)*BE129*'Ship &amp; EF Parameters'!$E38))/1000000)</f>
        <v>45636.36354948271</v>
      </c>
      <c r="BF190" s="65">
        <f>IF(BF129="","",((VLOOKUP(ROUND(BF111,2),'EF Curves'!$A$12:$I$111,'Analysis Matrices'!$D$176,1)*BF129*'Ship &amp; EF Parameters'!$C38)+(VLOOKUP(ROUND(BF111,2),'EF Curves'!$A$12:$I$111,'Analysis Matrices'!$E$176,1)*BF129*'Ship &amp; EF Parameters'!$D38)+(VLOOKUP(ROUND(BF111,2),'EF Curves'!$A$12:$I$111,'Analysis Matrices'!$F$176,1)*BF129*'Ship &amp; EF Parameters'!$E38))/1000000)</f>
        <v>44295.812298466371</v>
      </c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</row>
    <row r="191" spans="1:77" s="40" customFormat="1">
      <c r="A191" s="49"/>
      <c r="B191" s="54" t="str">
        <f t="shared" si="199"/>
        <v>Capesize</v>
      </c>
      <c r="C191" s="54"/>
      <c r="D191" s="66">
        <f>IF(D130="","",((VLOOKUP(ROUND(D112,2),'EF Curves'!$A$12:$I$111,'Analysis Matrices'!$D$176,1)*D130*'Ship &amp; EF Parameters'!$C39)+(VLOOKUP(ROUND(D112,2),'EF Curves'!$A$12:$I$111,'Analysis Matrices'!$E$176,1)*D130*'Ship &amp; EF Parameters'!$D39)+(VLOOKUP(ROUND(D112,2),'EF Curves'!$A$12:$I$111,'Analysis Matrices'!$F$176,1)*D130*'Ship &amp; EF Parameters'!$E39))/1000000)</f>
        <v>4668.3637732225852</v>
      </c>
      <c r="E191" s="67">
        <f>IF(E130="","",((VLOOKUP(ROUND(E112,2),'EF Curves'!$A$12:$I$111,'Analysis Matrices'!$D$176,1)*E130*'Ship &amp; EF Parameters'!$C39)+(VLOOKUP(ROUND(E112,2),'EF Curves'!$A$12:$I$111,'Analysis Matrices'!$E$176,1)*E130*'Ship &amp; EF Parameters'!$D39)+(VLOOKUP(ROUND(E112,2),'EF Curves'!$A$12:$I$111,'Analysis Matrices'!$F$176,1)*E130*'Ship &amp; EF Parameters'!$E39))/1000000)</f>
        <v>4541.1671352516432</v>
      </c>
      <c r="F191" s="67">
        <f>IF(F130="","",((VLOOKUP(ROUND(F112,2),'EF Curves'!$A$12:$I$111,'Analysis Matrices'!$D$176,1)*F130*'Ship &amp; EF Parameters'!$C39)+(VLOOKUP(ROUND(F112,2),'EF Curves'!$A$12:$I$111,'Analysis Matrices'!$E$176,1)*F130*'Ship &amp; EF Parameters'!$D39)+(VLOOKUP(ROUND(F112,2),'EF Curves'!$A$12:$I$111,'Analysis Matrices'!$F$176,1)*F130*'Ship &amp; EF Parameters'!$E39))/1000000)</f>
        <v>4418.7903669495645</v>
      </c>
      <c r="G191" s="67">
        <f>IF(G130="","",((VLOOKUP(ROUND(G112,2),'EF Curves'!$A$12:$I$111,'Analysis Matrices'!$D$176,1)*G130*'Ship &amp; EF Parameters'!$C39)+(VLOOKUP(ROUND(G112,2),'EF Curves'!$A$12:$I$111,'Analysis Matrices'!$E$176,1)*G130*'Ship &amp; EF Parameters'!$D39)+(VLOOKUP(ROUND(G112,2),'EF Curves'!$A$12:$I$111,'Analysis Matrices'!$F$176,1)*G130*'Ship &amp; EF Parameters'!$E39))/1000000)</f>
        <v>4300.9194621629604</v>
      </c>
      <c r="H191" s="67">
        <f>IF(H130="","",((VLOOKUP(ROUND(H112,2),'EF Curves'!$A$12:$I$111,'Analysis Matrices'!$D$176,1)*H130*'Ship &amp; EF Parameters'!$C39)+(VLOOKUP(ROUND(H112,2),'EF Curves'!$A$12:$I$111,'Analysis Matrices'!$E$176,1)*H130*'Ship &amp; EF Parameters'!$D39)+(VLOOKUP(ROUND(H112,2),'EF Curves'!$A$12:$I$111,'Analysis Matrices'!$F$176,1)*H130*'Ship &amp; EF Parameters'!$E39))/1000000)</f>
        <v>4178.8961455212839</v>
      </c>
      <c r="I191" s="67">
        <f>IF(I130="","",((VLOOKUP(ROUND(I112,2),'EF Curves'!$A$12:$I$111,'Analysis Matrices'!$D$176,1)*I130*'Ship &amp; EF Parameters'!$C39)+(VLOOKUP(ROUND(I112,2),'EF Curves'!$A$12:$I$111,'Analysis Matrices'!$E$176,1)*I130*'Ship &amp; EF Parameters'!$D39)+(VLOOKUP(ROUND(I112,2),'EF Curves'!$A$12:$I$111,'Analysis Matrices'!$F$176,1)*I130*'Ship &amp; EF Parameters'!$E39))/1000000)</f>
        <v>4068.3329809135971</v>
      </c>
      <c r="J191" s="67">
        <f>IF(J130="","",((VLOOKUP(ROUND(J112,2),'EF Curves'!$A$12:$I$111,'Analysis Matrices'!$D$176,1)*J130*'Ship &amp; EF Parameters'!$C39)+(VLOOKUP(ROUND(J112,2),'EF Curves'!$A$12:$I$111,'Analysis Matrices'!$E$176,1)*J130*'Ship &amp; EF Parameters'!$D39)+(VLOOKUP(ROUND(J112,2),'EF Curves'!$A$12:$I$111,'Analysis Matrices'!$F$176,1)*J130*'Ship &amp; EF Parameters'!$E39))/1000000)</f>
        <v>3961.4649579463244</v>
      </c>
      <c r="K191" s="67">
        <f>IF(K130="","",((VLOOKUP(ROUND(K112,2),'EF Curves'!$A$12:$I$111,'Analysis Matrices'!$D$176,1)*K130*'Ship &amp; EF Parameters'!$C39)+(VLOOKUP(ROUND(K112,2),'EF Curves'!$A$12:$I$111,'Analysis Matrices'!$E$176,1)*K130*'Ship &amp; EF Parameters'!$D39)+(VLOOKUP(ROUND(K112,2),'EF Curves'!$A$12:$I$111,'Analysis Matrices'!$F$176,1)*K130*'Ship &amp; EF Parameters'!$E39))/1000000)</f>
        <v>3847.7828609983121</v>
      </c>
      <c r="L191" s="67">
        <f>IF(L130="","",((VLOOKUP(ROUND(L112,2),'EF Curves'!$A$12:$I$111,'Analysis Matrices'!$D$176,1)*L130*'Ship &amp; EF Parameters'!$C39)+(VLOOKUP(ROUND(L112,2),'EF Curves'!$A$12:$I$111,'Analysis Matrices'!$E$176,1)*L130*'Ship &amp; EF Parameters'!$D39)+(VLOOKUP(ROUND(L112,2),'EF Curves'!$A$12:$I$111,'Analysis Matrices'!$F$176,1)*L130*'Ship &amp; EF Parameters'!$E39))/1000000)</f>
        <v>3746.8758862834361</v>
      </c>
      <c r="M191" s="67">
        <f>IF(M130="","",((VLOOKUP(ROUND(M112,2),'EF Curves'!$A$12:$I$111,'Analysis Matrices'!$D$176,1)*M130*'Ship &amp; EF Parameters'!$C39)+(VLOOKUP(ROUND(M112,2),'EF Curves'!$A$12:$I$111,'Analysis Matrices'!$E$176,1)*M130*'Ship &amp; EF Parameters'!$D39)+(VLOOKUP(ROUND(M112,2),'EF Curves'!$A$12:$I$111,'Analysis Matrices'!$F$176,1)*M130*'Ship &amp; EF Parameters'!$E39))/1000000)</f>
        <v>3637.8337283533133</v>
      </c>
      <c r="N191" s="68">
        <f>IF(N130="","",((VLOOKUP(ROUND(N112,2),'EF Curves'!$A$12:$I$111,'Analysis Matrices'!$D$176,1)*N130*'Ship &amp; EF Parameters'!$C39)+(VLOOKUP(ROUND(N112,2),'EF Curves'!$A$12:$I$111,'Analysis Matrices'!$E$176,1)*N130*'Ship &amp; EF Parameters'!$D39)+(VLOOKUP(ROUND(N112,2),'EF Curves'!$A$12:$I$111,'Analysis Matrices'!$F$176,1)*N130*'Ship &amp; EF Parameters'!$E39))/1000000)</f>
        <v>3591.2498316523356</v>
      </c>
      <c r="O191" s="66">
        <f>IF(O130="","",((VLOOKUP(ROUND(O112,2),'EF Curves'!$A$12:$I$111,'Analysis Matrices'!$D$176,1)*O130*'Ship &amp; EF Parameters'!$C39)+(VLOOKUP(ROUND(O112,2),'EF Curves'!$A$12:$I$111,'Analysis Matrices'!$E$176,1)*O130*'Ship &amp; EF Parameters'!$D39)+(VLOOKUP(ROUND(O112,2),'EF Curves'!$A$12:$I$111,'Analysis Matrices'!$F$176,1)*O130*'Ship &amp; EF Parameters'!$E39))/1000000)</f>
        <v>30733.394840382032</v>
      </c>
      <c r="P191" s="67">
        <f>IF(P130="","",((VLOOKUP(ROUND(P112,2),'EF Curves'!$A$12:$I$111,'Analysis Matrices'!$D$176,1)*P130*'Ship &amp; EF Parameters'!$C39)+(VLOOKUP(ROUND(P112,2),'EF Curves'!$A$12:$I$111,'Analysis Matrices'!$E$176,1)*P130*'Ship &amp; EF Parameters'!$D39)+(VLOOKUP(ROUND(P112,2),'EF Curves'!$A$12:$I$111,'Analysis Matrices'!$F$176,1)*P130*'Ship &amp; EF Parameters'!$E39))/1000000)</f>
        <v>29896.016973739996</v>
      </c>
      <c r="Q191" s="67">
        <f>IF(Q130="","",((VLOOKUP(ROUND(Q112,2),'EF Curves'!$A$12:$I$111,'Analysis Matrices'!$D$176,1)*Q130*'Ship &amp; EF Parameters'!$C39)+(VLOOKUP(ROUND(Q112,2),'EF Curves'!$A$12:$I$111,'Analysis Matrices'!$E$176,1)*Q130*'Ship &amp; EF Parameters'!$D39)+(VLOOKUP(ROUND(Q112,2),'EF Curves'!$A$12:$I$111,'Analysis Matrices'!$F$176,1)*Q130*'Ship &amp; EF Parameters'!$E39))/1000000)</f>
        <v>29090.369915751293</v>
      </c>
      <c r="R191" s="67">
        <f>IF(R130="","",((VLOOKUP(ROUND(R112,2),'EF Curves'!$A$12:$I$111,'Analysis Matrices'!$D$176,1)*R130*'Ship &amp; EF Parameters'!$C39)+(VLOOKUP(ROUND(R112,2),'EF Curves'!$A$12:$I$111,'Analysis Matrices'!$E$176,1)*R130*'Ship &amp; EF Parameters'!$D39)+(VLOOKUP(ROUND(R112,2),'EF Curves'!$A$12:$I$111,'Analysis Matrices'!$F$176,1)*R130*'Ship &amp; EF Parameters'!$E39))/1000000)</f>
        <v>28314.386459239475</v>
      </c>
      <c r="S191" s="67">
        <f>IF(S130="","",((VLOOKUP(ROUND(S112,2),'EF Curves'!$A$12:$I$111,'Analysis Matrices'!$D$176,1)*S130*'Ship &amp; EF Parameters'!$C39)+(VLOOKUP(ROUND(S112,2),'EF Curves'!$A$12:$I$111,'Analysis Matrices'!$E$176,1)*S130*'Ship &amp; EF Parameters'!$D39)+(VLOOKUP(ROUND(S112,2),'EF Curves'!$A$12:$I$111,'Analysis Matrices'!$F$176,1)*S130*'Ship &amp; EF Parameters'!$E39))/1000000)</f>
        <v>27511.066291348452</v>
      </c>
      <c r="T191" s="67">
        <f>IF(T130="","",((VLOOKUP(ROUND(T112,2),'EF Curves'!$A$12:$I$111,'Analysis Matrices'!$D$176,1)*T130*'Ship &amp; EF Parameters'!$C39)+(VLOOKUP(ROUND(T112,2),'EF Curves'!$A$12:$I$111,'Analysis Matrices'!$E$176,1)*T130*'Ship &amp; EF Parameters'!$D39)+(VLOOKUP(ROUND(T112,2),'EF Curves'!$A$12:$I$111,'Analysis Matrices'!$F$176,1)*T130*'Ship &amp; EF Parameters'!$E39))/1000000)</f>
        <v>26783.192124347843</v>
      </c>
      <c r="U191" s="67">
        <f>IF(U130="","",((VLOOKUP(ROUND(U112,2),'EF Curves'!$A$12:$I$111,'Analysis Matrices'!$D$176,1)*U130*'Ship &amp; EF Parameters'!$C39)+(VLOOKUP(ROUND(U112,2),'EF Curves'!$A$12:$I$111,'Analysis Matrices'!$E$176,1)*U130*'Ship &amp; EF Parameters'!$D39)+(VLOOKUP(ROUND(U112,2),'EF Curves'!$A$12:$I$111,'Analysis Matrices'!$F$176,1)*U130*'Ship &amp; EF Parameters'!$E39))/1000000)</f>
        <v>26079.644306479964</v>
      </c>
      <c r="V191" s="67">
        <f>IF(V130="","",((VLOOKUP(ROUND(V112,2),'EF Curves'!$A$12:$I$111,'Analysis Matrices'!$D$176,1)*V130*'Ship &amp; EF Parameters'!$C39)+(VLOOKUP(ROUND(V112,2),'EF Curves'!$A$12:$I$111,'Analysis Matrices'!$E$176,1)*V130*'Ship &amp; EF Parameters'!$D39)+(VLOOKUP(ROUND(V112,2),'EF Curves'!$A$12:$I$111,'Analysis Matrices'!$F$176,1)*V130*'Ship &amp; EF Parameters'!$E39))/1000000)</f>
        <v>25331.237168238884</v>
      </c>
      <c r="W191" s="67">
        <f>IF(W130="","",((VLOOKUP(ROUND(W112,2),'EF Curves'!$A$12:$I$111,'Analysis Matrices'!$D$176,1)*W130*'Ship &amp; EF Parameters'!$C39)+(VLOOKUP(ROUND(W112,2),'EF Curves'!$A$12:$I$111,'Analysis Matrices'!$E$176,1)*W130*'Ship &amp; EF Parameters'!$D39)+(VLOOKUP(ROUND(W112,2),'EF Curves'!$A$12:$I$111,'Analysis Matrices'!$F$176,1)*W130*'Ship &amp; EF Parameters'!$E39))/1000000)</f>
        <v>24666.93291803262</v>
      </c>
      <c r="X191" s="67">
        <f>IF(X130="","",((VLOOKUP(ROUND(X112,2),'EF Curves'!$A$12:$I$111,'Analysis Matrices'!$D$176,1)*X130*'Ship &amp; EF Parameters'!$C39)+(VLOOKUP(ROUND(X112,2),'EF Curves'!$A$12:$I$111,'Analysis Matrices'!$E$176,1)*X130*'Ship &amp; EF Parameters'!$D39)+(VLOOKUP(ROUND(X112,2),'EF Curves'!$A$12:$I$111,'Analysis Matrices'!$F$176,1)*X130*'Ship &amp; EF Parameters'!$E39))/1000000)</f>
        <v>25944.828048742027</v>
      </c>
      <c r="Y191" s="68">
        <f>IF(Y130="","",((VLOOKUP(ROUND(Y112,2),'EF Curves'!$A$12:$I$111,'Analysis Matrices'!$D$176,1)*Y130*'Ship &amp; EF Parameters'!$C39)+(VLOOKUP(ROUND(Y112,2),'EF Curves'!$A$12:$I$111,'Analysis Matrices'!$E$176,1)*Y130*'Ship &amp; EF Parameters'!$D39)+(VLOOKUP(ROUND(Y112,2),'EF Curves'!$A$12:$I$111,'Analysis Matrices'!$F$176,1)*Y130*'Ship &amp; EF Parameters'!$E39))/1000000)</f>
        <v>25612.594285464915</v>
      </c>
      <c r="Z191" s="66">
        <f>IF(Z130="","",((VLOOKUP(ROUND(Z112,2),'EF Curves'!$A$12:$I$111,'Analysis Matrices'!$D$176,1)*Z130*'Ship &amp; EF Parameters'!$C39)+(VLOOKUP(ROUND(Z112,2),'EF Curves'!$A$12:$I$111,'Analysis Matrices'!$E$176,1)*Z130*'Ship &amp; EF Parameters'!$D39)+(VLOOKUP(ROUND(Z112,2),'EF Curves'!$A$12:$I$111,'Analysis Matrices'!$F$176,1)*Z130*'Ship &amp; EF Parameters'!$E39))/1000000)</f>
        <v>56798.425907541474</v>
      </c>
      <c r="AA191" s="67">
        <f>IF(AA130="","",((VLOOKUP(ROUND(AA112,2),'EF Curves'!$A$12:$I$111,'Analysis Matrices'!$D$176,1)*AA130*'Ship &amp; EF Parameters'!$C39)+(VLOOKUP(ROUND(AA112,2),'EF Curves'!$A$12:$I$111,'Analysis Matrices'!$E$176,1)*AA130*'Ship &amp; EF Parameters'!$D39)+(VLOOKUP(ROUND(AA112,2),'EF Curves'!$A$12:$I$111,'Analysis Matrices'!$F$176,1)*AA130*'Ship &amp; EF Parameters'!$E39))/1000000)</f>
        <v>55250.866812228349</v>
      </c>
      <c r="AB191" s="67">
        <f>IF(AB130="","",((VLOOKUP(ROUND(AB112,2),'EF Curves'!$A$12:$I$111,'Analysis Matrices'!$D$176,1)*AB130*'Ship &amp; EF Parameters'!$C39)+(VLOOKUP(ROUND(AB112,2),'EF Curves'!$A$12:$I$111,'Analysis Matrices'!$E$176,1)*AB130*'Ship &amp; EF Parameters'!$D39)+(VLOOKUP(ROUND(AB112,2),'EF Curves'!$A$12:$I$111,'Analysis Matrices'!$F$176,1)*AB130*'Ship &amp; EF Parameters'!$E39))/1000000)</f>
        <v>53761.949464553043</v>
      </c>
      <c r="AC191" s="67">
        <f>IF(AC130="","",((VLOOKUP(ROUND(AC112,2),'EF Curves'!$A$12:$I$111,'Analysis Matrices'!$D$176,1)*AC130*'Ship &amp; EF Parameters'!$C39)+(VLOOKUP(ROUND(AC112,2),'EF Curves'!$A$12:$I$111,'Analysis Matrices'!$E$176,1)*AC130*'Ship &amp; EF Parameters'!$D39)+(VLOOKUP(ROUND(AC112,2),'EF Curves'!$A$12:$I$111,'Analysis Matrices'!$F$176,1)*AC130*'Ship &amp; EF Parameters'!$E39))/1000000)</f>
        <v>52327.853456315999</v>
      </c>
      <c r="AD191" s="67">
        <f>IF(AD130="","",((VLOOKUP(ROUND(AD112,2),'EF Curves'!$A$12:$I$111,'Analysis Matrices'!$D$176,1)*AD130*'Ship &amp; EF Parameters'!$C39)+(VLOOKUP(ROUND(AD112,2),'EF Curves'!$A$12:$I$111,'Analysis Matrices'!$E$176,1)*AD130*'Ship &amp; EF Parameters'!$D39)+(VLOOKUP(ROUND(AD112,2),'EF Curves'!$A$12:$I$111,'Analysis Matrices'!$F$176,1)*AD130*'Ship &amp; EF Parameters'!$E39))/1000000)</f>
        <v>50843.236437175619</v>
      </c>
      <c r="AE191" s="67">
        <f>IF(AE130="","",((VLOOKUP(ROUND(AE112,2),'EF Curves'!$A$12:$I$111,'Analysis Matrices'!$D$176,1)*AE130*'Ship &amp; EF Parameters'!$C39)+(VLOOKUP(ROUND(AE112,2),'EF Curves'!$A$12:$I$111,'Analysis Matrices'!$E$176,1)*AE130*'Ship &amp; EF Parameters'!$D39)+(VLOOKUP(ROUND(AE112,2),'EF Curves'!$A$12:$I$111,'Analysis Matrices'!$F$176,1)*AE130*'Ship &amp; EF Parameters'!$E39))/1000000)</f>
        <v>53622.888873430609</v>
      </c>
      <c r="AF191" s="67">
        <f>IF(AF130="","",((VLOOKUP(ROUND(AF112,2),'EF Curves'!$A$12:$I$111,'Analysis Matrices'!$D$176,1)*AF130*'Ship &amp; EF Parameters'!$C39)+(VLOOKUP(ROUND(AF112,2),'EF Curves'!$A$12:$I$111,'Analysis Matrices'!$E$176,1)*AF130*'Ship &amp; EF Parameters'!$D39)+(VLOOKUP(ROUND(AF112,2),'EF Curves'!$A$12:$I$111,'Analysis Matrices'!$F$176,1)*AF130*'Ship &amp; EF Parameters'!$E39))/1000000)</f>
        <v>52214.308959598078</v>
      </c>
      <c r="AG191" s="67">
        <f>IF(AG130="","",((VLOOKUP(ROUND(AG112,2),'EF Curves'!$A$12:$I$111,'Analysis Matrices'!$D$176,1)*AG130*'Ship &amp; EF Parameters'!$C39)+(VLOOKUP(ROUND(AG112,2),'EF Curves'!$A$12:$I$111,'Analysis Matrices'!$E$176,1)*AG130*'Ship &amp; EF Parameters'!$D39)+(VLOOKUP(ROUND(AG112,2),'EF Curves'!$A$12:$I$111,'Analysis Matrices'!$F$176,1)*AG130*'Ship &amp; EF Parameters'!$E39))/1000000)</f>
        <v>50715.915765102756</v>
      </c>
      <c r="AH191" s="67">
        <f>IF(AH130="","",((VLOOKUP(ROUND(AH112,2),'EF Curves'!$A$12:$I$111,'Analysis Matrices'!$D$176,1)*AH130*'Ship &amp; EF Parameters'!$C39)+(VLOOKUP(ROUND(AH112,2),'EF Curves'!$A$12:$I$111,'Analysis Matrices'!$E$176,1)*AH130*'Ship &amp; EF Parameters'!$D39)+(VLOOKUP(ROUND(AH112,2),'EF Curves'!$A$12:$I$111,'Analysis Matrices'!$F$176,1)*AH130*'Ship &amp; EF Parameters'!$E39))/1000000)</f>
        <v>49385.90577893029</v>
      </c>
      <c r="AI191" s="67">
        <f>IF(AI130="","",((VLOOKUP(ROUND(AI112,2),'EF Curves'!$A$12:$I$111,'Analysis Matrices'!$D$176,1)*AI130*'Ship &amp; EF Parameters'!$C39)+(VLOOKUP(ROUND(AI112,2),'EF Curves'!$A$12:$I$111,'Analysis Matrices'!$E$176,1)*AI130*'Ship &amp; EF Parameters'!$D39)+(VLOOKUP(ROUND(AI112,2),'EF Curves'!$A$12:$I$111,'Analysis Matrices'!$F$176,1)*AI130*'Ship &amp; EF Parameters'!$E39))/1000000)</f>
        <v>47948.669558434645</v>
      </c>
      <c r="AJ191" s="68">
        <f>IF(AJ130="","",((VLOOKUP(ROUND(AJ112,2),'EF Curves'!$A$12:$I$111,'Analysis Matrices'!$D$176,1)*AJ130*'Ship &amp; EF Parameters'!$C39)+(VLOOKUP(ROUND(AJ112,2),'EF Curves'!$A$12:$I$111,'Analysis Matrices'!$E$176,1)*AJ130*'Ship &amp; EF Parameters'!$D39)+(VLOOKUP(ROUND(AJ112,2),'EF Curves'!$A$12:$I$111,'Analysis Matrices'!$F$176,1)*AJ130*'Ship &amp; EF Parameters'!$E39))/1000000)</f>
        <v>50975.796221509547</v>
      </c>
      <c r="AK191" s="66">
        <f>IF(AK130="","",((VLOOKUP(ROUND(AK112,2),'EF Curves'!$A$12:$I$111,'Analysis Matrices'!$D$176,1)*AK130*'Ship &amp; EF Parameters'!$C39)+(VLOOKUP(ROUND(AK112,2),'EF Curves'!$A$12:$I$111,'Analysis Matrices'!$E$176,1)*AK130*'Ship &amp; EF Parameters'!$D39)+(VLOOKUP(ROUND(AK112,2),'EF Curves'!$A$12:$I$111,'Analysis Matrices'!$F$176,1)*AK130*'Ship &amp; EF Parameters'!$E39))/1000000)</f>
        <v>82863.456974700923</v>
      </c>
      <c r="AL191" s="67">
        <f>IF(AL130="","",((VLOOKUP(ROUND(AL112,2),'EF Curves'!$A$12:$I$111,'Analysis Matrices'!$D$176,1)*AL130*'Ship &amp; EF Parameters'!$C39)+(VLOOKUP(ROUND(AL112,2),'EF Curves'!$A$12:$I$111,'Analysis Matrices'!$E$176,1)*AL130*'Ship &amp; EF Parameters'!$D39)+(VLOOKUP(ROUND(AL112,2),'EF Curves'!$A$12:$I$111,'Analysis Matrices'!$F$176,1)*AL130*'Ship &amp; EF Parameters'!$E39))/1000000)</f>
        <v>80605.716650716684</v>
      </c>
      <c r="AM191" s="67">
        <f>IF(AM130="","",((VLOOKUP(ROUND(AM112,2),'EF Curves'!$A$12:$I$111,'Analysis Matrices'!$D$176,1)*AM130*'Ship &amp; EF Parameters'!$C39)+(VLOOKUP(ROUND(AM112,2),'EF Curves'!$A$12:$I$111,'Analysis Matrices'!$E$176,1)*AM130*'Ship &amp; EF Parameters'!$D39)+(VLOOKUP(ROUND(AM112,2),'EF Curves'!$A$12:$I$111,'Analysis Matrices'!$F$176,1)*AM130*'Ship &amp; EF Parameters'!$E39))/1000000)</f>
        <v>78433.529013354768</v>
      </c>
      <c r="AN191" s="67">
        <f>IF(AN130="","",((VLOOKUP(ROUND(AN112,2),'EF Curves'!$A$12:$I$111,'Analysis Matrices'!$D$176,1)*AN130*'Ship &amp; EF Parameters'!$C39)+(VLOOKUP(ROUND(AN112,2),'EF Curves'!$A$12:$I$111,'Analysis Matrices'!$E$176,1)*AN130*'Ship &amp; EF Parameters'!$D39)+(VLOOKUP(ROUND(AN112,2),'EF Curves'!$A$12:$I$111,'Analysis Matrices'!$F$176,1)*AN130*'Ship &amp; EF Parameters'!$E39))/1000000)</f>
        <v>76341.320453392516</v>
      </c>
      <c r="AO191" s="67">
        <f>IF(AO130="","",((VLOOKUP(ROUND(AO112,2),'EF Curves'!$A$12:$I$111,'Analysis Matrices'!$D$176,1)*AO130*'Ship &amp; EF Parameters'!$C39)+(VLOOKUP(ROUND(AO112,2),'EF Curves'!$A$12:$I$111,'Analysis Matrices'!$E$176,1)*AO130*'Ship &amp; EF Parameters'!$D39)+(VLOOKUP(ROUND(AO112,2),'EF Curves'!$A$12:$I$111,'Analysis Matrices'!$F$176,1)*AO130*'Ship &amp; EF Parameters'!$E39))/1000000)</f>
        <v>80356.69046491968</v>
      </c>
      <c r="AP191" s="67">
        <f>IF(AP130="","",((VLOOKUP(ROUND(AP112,2),'EF Curves'!$A$12:$I$111,'Analysis Matrices'!$D$176,1)*AP130*'Ship &amp; EF Parameters'!$C39)+(VLOOKUP(ROUND(AP112,2),'EF Curves'!$A$12:$I$111,'Analysis Matrices'!$E$176,1)*AP130*'Ship &amp; EF Parameters'!$D39)+(VLOOKUP(ROUND(AP112,2),'EF Curves'!$A$12:$I$111,'Analysis Matrices'!$F$176,1)*AP130*'Ship &amp; EF Parameters'!$E39))/1000000)</f>
        <v>78230.652945484355</v>
      </c>
      <c r="AQ191" s="67">
        <f>IF(AQ130="","",((VLOOKUP(ROUND(AQ112,2),'EF Curves'!$A$12:$I$111,'Analysis Matrices'!$D$176,1)*AQ130*'Ship &amp; EF Parameters'!$C39)+(VLOOKUP(ROUND(AQ112,2),'EF Curves'!$A$12:$I$111,'Analysis Matrices'!$E$176,1)*AQ130*'Ship &amp; EF Parameters'!$D39)+(VLOOKUP(ROUND(AQ112,2),'EF Curves'!$A$12:$I$111,'Analysis Matrices'!$F$176,1)*AQ130*'Ship &amp; EF Parameters'!$E39))/1000000)</f>
        <v>76175.669920509521</v>
      </c>
      <c r="AR191" s="67">
        <f>IF(AR130="","",((VLOOKUP(ROUND(AR112,2),'EF Curves'!$A$12:$I$111,'Analysis Matrices'!$D$176,1)*AR130*'Ship &amp; EF Parameters'!$C39)+(VLOOKUP(ROUND(AR112,2),'EF Curves'!$A$12:$I$111,'Analysis Matrices'!$E$176,1)*AR130*'Ship &amp; EF Parameters'!$D39)+(VLOOKUP(ROUND(AR112,2),'EF Curves'!$A$12:$I$111,'Analysis Matrices'!$F$176,1)*AR130*'Ship &amp; EF Parameters'!$E39))/1000000)</f>
        <v>73989.65793128006</v>
      </c>
      <c r="AS191" s="67">
        <f>IF(AS130="","",((VLOOKUP(ROUND(AS112,2),'EF Curves'!$A$12:$I$111,'Analysis Matrices'!$D$176,1)*AS130*'Ship &amp; EF Parameters'!$C39)+(VLOOKUP(ROUND(AS112,2),'EF Curves'!$A$12:$I$111,'Analysis Matrices'!$E$176,1)*AS130*'Ship &amp; EF Parameters'!$D39)+(VLOOKUP(ROUND(AS112,2),'EF Curves'!$A$12:$I$111,'Analysis Matrices'!$F$176,1)*AS130*'Ship &amp; EF Parameters'!$E39))/1000000)</f>
        <v>72049.300896658562</v>
      </c>
      <c r="AT191" s="67">
        <f>IF(AT130="","",((VLOOKUP(ROUND(AT112,2),'EF Curves'!$A$12:$I$111,'Analysis Matrices'!$D$176,1)*AT130*'Ship &amp; EF Parameters'!$C39)+(VLOOKUP(ROUND(AT112,2),'EF Curves'!$A$12:$I$111,'Analysis Matrices'!$E$176,1)*AT130*'Ship &amp; EF Parameters'!$D39)+(VLOOKUP(ROUND(AT112,2),'EF Curves'!$A$12:$I$111,'Analysis Matrices'!$F$176,1)*AT130*'Ship &amp; EF Parameters'!$E39))/1000000)</f>
        <v>75333.473457983171</v>
      </c>
      <c r="AU191" s="68">
        <f>IF(AU130="","",((VLOOKUP(ROUND(AU112,2),'EF Curves'!$A$12:$I$111,'Analysis Matrices'!$D$176,1)*AU130*'Ship &amp; EF Parameters'!$C39)+(VLOOKUP(ROUND(AU112,2),'EF Curves'!$A$12:$I$111,'Analysis Matrices'!$E$176,1)*AU130*'Ship &amp; EF Parameters'!$D39)+(VLOOKUP(ROUND(AU112,2),'EF Curves'!$A$12:$I$111,'Analysis Matrices'!$F$176,1)*AU130*'Ship &amp; EF Parameters'!$E39))/1000000)</f>
        <v>74368.798597133791</v>
      </c>
      <c r="AV191" s="66">
        <f>IF(AV130="","",((VLOOKUP(ROUND(AV112,2),'EF Curves'!$A$12:$I$111,'Analysis Matrices'!$D$176,1)*AV130*'Ship &amp; EF Parameters'!$C39)+(VLOOKUP(ROUND(AV112,2),'EF Curves'!$A$12:$I$111,'Analysis Matrices'!$E$176,1)*AV130*'Ship &amp; EF Parameters'!$D39)+(VLOOKUP(ROUND(AV112,2),'EF Curves'!$A$12:$I$111,'Analysis Matrices'!$F$176,1)*AV130*'Ship &amp; EF Parameters'!$E39))/1000000)</f>
        <v>108928.48804186039</v>
      </c>
      <c r="AW191" s="67">
        <f>IF(AW130="","",((VLOOKUP(ROUND(AW112,2),'EF Curves'!$A$12:$I$111,'Analysis Matrices'!$D$176,1)*AW130*'Ship &amp; EF Parameters'!$C39)+(VLOOKUP(ROUND(AW112,2),'EF Curves'!$A$12:$I$111,'Analysis Matrices'!$E$176,1)*AW130*'Ship &amp; EF Parameters'!$D39)+(VLOOKUP(ROUND(AW112,2),'EF Curves'!$A$12:$I$111,'Analysis Matrices'!$F$176,1)*AW130*'Ship &amp; EF Parameters'!$E39))/1000000)</f>
        <v>105960.56648920504</v>
      </c>
      <c r="AX191" s="67">
        <f>IF(AX130="","",((VLOOKUP(ROUND(AX112,2),'EF Curves'!$A$12:$I$111,'Analysis Matrices'!$D$176,1)*AX130*'Ship &amp; EF Parameters'!$C39)+(VLOOKUP(ROUND(AX112,2),'EF Curves'!$A$12:$I$111,'Analysis Matrices'!$E$176,1)*AX130*'Ship &amp; EF Parameters'!$D39)+(VLOOKUP(ROUND(AX112,2),'EF Curves'!$A$12:$I$111,'Analysis Matrices'!$F$176,1)*AX130*'Ship &amp; EF Parameters'!$E39))/1000000)</f>
        <v>103105.10856215649</v>
      </c>
      <c r="AY191" s="67">
        <f>IF(AY130="","",((VLOOKUP(ROUND(AY112,2),'EF Curves'!$A$12:$I$111,'Analysis Matrices'!$D$176,1)*AY130*'Ship &amp; EF Parameters'!$C39)+(VLOOKUP(ROUND(AY112,2),'EF Curves'!$A$12:$I$111,'Analysis Matrices'!$E$176,1)*AY130*'Ship &amp; EF Parameters'!$D39)+(VLOOKUP(ROUND(AY112,2),'EF Curves'!$A$12:$I$111,'Analysis Matrices'!$F$176,1)*AY130*'Ship &amp; EF Parameters'!$E39))/1000000)</f>
        <v>108717.68640467479</v>
      </c>
      <c r="AZ191" s="67">
        <f>IF(AZ130="","",((VLOOKUP(ROUND(AZ112,2),'EF Curves'!$A$12:$I$111,'Analysis Matrices'!$D$176,1)*AZ130*'Ship &amp; EF Parameters'!$C39)+(VLOOKUP(ROUND(AZ112,2),'EF Curves'!$A$12:$I$111,'Analysis Matrices'!$E$176,1)*AZ130*'Ship &amp; EF Parameters'!$D39)+(VLOOKUP(ROUND(AZ112,2),'EF Curves'!$A$12:$I$111,'Analysis Matrices'!$F$176,1)*AZ130*'Ship &amp; EF Parameters'!$E39))/1000000)</f>
        <v>105633.20812289912</v>
      </c>
      <c r="BA191" s="67">
        <f>IF(BA130="","",((VLOOKUP(ROUND(BA112,2),'EF Curves'!$A$12:$I$111,'Analysis Matrices'!$D$176,1)*BA130*'Ship &amp; EF Parameters'!$C39)+(VLOOKUP(ROUND(BA112,2),'EF Curves'!$A$12:$I$111,'Analysis Matrices'!$E$176,1)*BA130*'Ship &amp; EF Parameters'!$D39)+(VLOOKUP(ROUND(BA112,2),'EF Curves'!$A$12:$I$111,'Analysis Matrices'!$F$176,1)*BA130*'Ship &amp; EF Parameters'!$E39))/1000000)</f>
        <v>102838.41701753819</v>
      </c>
      <c r="BB191" s="67">
        <f>IF(BB130="","",((VLOOKUP(ROUND(BB112,2),'EF Curves'!$A$12:$I$111,'Analysis Matrices'!$D$176,1)*BB130*'Ship &amp; EF Parameters'!$C39)+(VLOOKUP(ROUND(BB112,2),'EF Curves'!$A$12:$I$111,'Analysis Matrices'!$E$176,1)*BB130*'Ship &amp; EF Parameters'!$D39)+(VLOOKUP(ROUND(BB112,2),'EF Curves'!$A$12:$I$111,'Analysis Matrices'!$F$176,1)*BB130*'Ship &amp; EF Parameters'!$E39))/1000000)</f>
        <v>100137.03088142096</v>
      </c>
      <c r="BC191" s="67">
        <f>IF(BC130="","",((VLOOKUP(ROUND(BC112,2),'EF Curves'!$A$12:$I$111,'Analysis Matrices'!$D$176,1)*BC130*'Ship &amp; EF Parameters'!$C39)+(VLOOKUP(ROUND(BC112,2),'EF Curves'!$A$12:$I$111,'Analysis Matrices'!$E$176,1)*BC130*'Ship &amp; EF Parameters'!$D39)+(VLOOKUP(ROUND(BC112,2),'EF Curves'!$A$12:$I$111,'Analysis Matrices'!$F$176,1)*BC130*'Ship &amp; EF Parameters'!$E39))/1000000)</f>
        <v>97263.400097457328</v>
      </c>
      <c r="BD191" s="67">
        <f>IF(BD130="","",((VLOOKUP(ROUND(BD112,2),'EF Curves'!$A$12:$I$111,'Analysis Matrices'!$D$176,1)*BD130*'Ship &amp; EF Parameters'!$C39)+(VLOOKUP(ROUND(BD112,2),'EF Curves'!$A$12:$I$111,'Analysis Matrices'!$E$176,1)*BD130*'Ship &amp; EF Parameters'!$D39)+(VLOOKUP(ROUND(BD112,2),'EF Curves'!$A$12:$I$111,'Analysis Matrices'!$F$176,1)*BD130*'Ship &amp; EF Parameters'!$E39))/1000000)</f>
        <v>101998.28801549354</v>
      </c>
      <c r="BE191" s="67">
        <f>IF(BE130="","",((VLOOKUP(ROUND(BE112,2),'EF Curves'!$A$12:$I$111,'Analysis Matrices'!$D$176,1)*BE130*'Ship &amp; EF Parameters'!$C39)+(VLOOKUP(ROUND(BE112,2),'EF Curves'!$A$12:$I$111,'Analysis Matrices'!$E$176,1)*BE130*'Ship &amp; EF Parameters'!$D39)+(VLOOKUP(ROUND(BE112,2),'EF Curves'!$A$12:$I$111,'Analysis Matrices'!$F$176,1)*BE130*'Ship &amp; EF Parameters'!$E39))/1000000)</f>
        <v>99029.918160729052</v>
      </c>
      <c r="BF191" s="68">
        <f>IF(BF130="","",((VLOOKUP(ROUND(BF112,2),'EF Curves'!$A$12:$I$111,'Analysis Matrices'!$D$176,1)*BF130*'Ship &amp; EF Parameters'!$C39)+(VLOOKUP(ROUND(BF112,2),'EF Curves'!$A$12:$I$111,'Analysis Matrices'!$E$176,1)*BF130*'Ship &amp; EF Parameters'!$D39)+(VLOOKUP(ROUND(BF112,2),'EF Curves'!$A$12:$I$111,'Analysis Matrices'!$F$176,1)*BF130*'Ship &amp; EF Parameters'!$E39))/1000000)</f>
        <v>97761.800972758007</v>
      </c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</row>
    <row r="192" spans="1:77" s="40" customFormat="1"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</row>
    <row r="193" spans="1:77" s="40" customFormat="1"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</row>
    <row r="194" spans="1:77" s="40" customFormat="1"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</row>
    <row r="195" spans="1:77" s="40" customFormat="1"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</row>
    <row r="196" spans="1:77" s="40" customFormat="1" ht="18.75">
      <c r="A196" s="98" t="s">
        <v>149</v>
      </c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  <c r="AJ196" s="276"/>
      <c r="AK196" s="276"/>
      <c r="AL196" s="276"/>
      <c r="AM196" s="276"/>
      <c r="AN196" s="276"/>
      <c r="AO196" s="276"/>
      <c r="AP196" s="276"/>
      <c r="AQ196" s="276"/>
      <c r="AR196" s="276"/>
      <c r="AS196" s="276"/>
      <c r="AT196" s="276"/>
      <c r="AU196" s="276"/>
      <c r="AV196" s="276"/>
      <c r="AW196" s="276"/>
      <c r="AX196" s="276"/>
      <c r="AY196" s="276"/>
      <c r="AZ196" s="276"/>
      <c r="BA196" s="276"/>
      <c r="BB196" s="276"/>
      <c r="BC196" s="276"/>
      <c r="BD196" s="276"/>
      <c r="BE196" s="276"/>
      <c r="BF196" s="276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</row>
    <row r="197" spans="1:77" s="40" customFormat="1" ht="18.75">
      <c r="A197" s="44"/>
      <c r="B197" s="45"/>
      <c r="C197" s="45"/>
      <c r="D197" s="277" t="s">
        <v>70</v>
      </c>
      <c r="E197" s="278"/>
      <c r="F197" s="278"/>
      <c r="G197" s="278"/>
      <c r="H197" s="278"/>
      <c r="I197" s="278"/>
      <c r="J197" s="278"/>
      <c r="K197" s="278"/>
      <c r="L197" s="278"/>
      <c r="M197" s="278"/>
      <c r="N197" s="279"/>
      <c r="O197" s="277" t="s">
        <v>70</v>
      </c>
      <c r="P197" s="278"/>
      <c r="Q197" s="278"/>
      <c r="R197" s="278"/>
      <c r="S197" s="278"/>
      <c r="T197" s="278"/>
      <c r="U197" s="278"/>
      <c r="V197" s="278"/>
      <c r="W197" s="278"/>
      <c r="X197" s="278"/>
      <c r="Y197" s="279"/>
      <c r="Z197" s="277" t="s">
        <v>70</v>
      </c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9"/>
      <c r="AK197" s="277" t="s">
        <v>70</v>
      </c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9"/>
      <c r="AV197" s="277" t="s">
        <v>70</v>
      </c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9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</row>
    <row r="198" spans="1:77" s="40" customFormat="1">
      <c r="A198" s="44" t="s">
        <v>0</v>
      </c>
      <c r="B198" s="45" t="s">
        <v>3</v>
      </c>
      <c r="C198" s="45"/>
      <c r="D198" s="277" t="s">
        <v>16</v>
      </c>
      <c r="E198" s="278"/>
      <c r="F198" s="278"/>
      <c r="G198" s="278"/>
      <c r="H198" s="278"/>
      <c r="I198" s="278"/>
      <c r="J198" s="278"/>
      <c r="K198" s="278"/>
      <c r="L198" s="278"/>
      <c r="M198" s="278"/>
      <c r="N198" s="279"/>
      <c r="O198" s="277" t="s">
        <v>8</v>
      </c>
      <c r="P198" s="278"/>
      <c r="Q198" s="278"/>
      <c r="R198" s="278"/>
      <c r="S198" s="278"/>
      <c r="T198" s="278"/>
      <c r="U198" s="278"/>
      <c r="V198" s="278"/>
      <c r="W198" s="278"/>
      <c r="X198" s="278"/>
      <c r="Y198" s="279"/>
      <c r="Z198" s="277" t="s">
        <v>9</v>
      </c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9"/>
      <c r="AK198" s="277" t="s">
        <v>10</v>
      </c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9"/>
      <c r="AV198" s="277" t="s">
        <v>11</v>
      </c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9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</row>
    <row r="199" spans="1:77" s="40" customFormat="1">
      <c r="A199" s="44"/>
      <c r="B199" s="45"/>
      <c r="C199" s="45"/>
      <c r="D199" s="46" t="s">
        <v>18</v>
      </c>
      <c r="E199" s="47" t="s">
        <v>32</v>
      </c>
      <c r="F199" s="47" t="s">
        <v>33</v>
      </c>
      <c r="G199" s="47" t="s">
        <v>34</v>
      </c>
      <c r="H199" s="47" t="s">
        <v>19</v>
      </c>
      <c r="I199" s="47" t="s">
        <v>35</v>
      </c>
      <c r="J199" s="47" t="s">
        <v>20</v>
      </c>
      <c r="K199" s="47" t="s">
        <v>36</v>
      </c>
      <c r="L199" s="47" t="s">
        <v>21</v>
      </c>
      <c r="M199" s="47" t="s">
        <v>38</v>
      </c>
      <c r="N199" s="47" t="s">
        <v>39</v>
      </c>
      <c r="O199" s="46" t="s">
        <v>18</v>
      </c>
      <c r="P199" s="47" t="s">
        <v>32</v>
      </c>
      <c r="Q199" s="47" t="s">
        <v>33</v>
      </c>
      <c r="R199" s="47" t="s">
        <v>34</v>
      </c>
      <c r="S199" s="47" t="s">
        <v>19</v>
      </c>
      <c r="T199" s="47" t="s">
        <v>35</v>
      </c>
      <c r="U199" s="47" t="s">
        <v>20</v>
      </c>
      <c r="V199" s="47" t="s">
        <v>36</v>
      </c>
      <c r="W199" s="47" t="s">
        <v>21</v>
      </c>
      <c r="X199" s="47" t="s">
        <v>38</v>
      </c>
      <c r="Y199" s="47" t="s">
        <v>39</v>
      </c>
      <c r="Z199" s="46" t="s">
        <v>18</v>
      </c>
      <c r="AA199" s="47" t="s">
        <v>32</v>
      </c>
      <c r="AB199" s="47" t="s">
        <v>33</v>
      </c>
      <c r="AC199" s="47" t="s">
        <v>34</v>
      </c>
      <c r="AD199" s="47" t="s">
        <v>19</v>
      </c>
      <c r="AE199" s="47" t="s">
        <v>35</v>
      </c>
      <c r="AF199" s="47" t="s">
        <v>20</v>
      </c>
      <c r="AG199" s="47" t="s">
        <v>36</v>
      </c>
      <c r="AH199" s="47" t="s">
        <v>21</v>
      </c>
      <c r="AI199" s="47" t="s">
        <v>38</v>
      </c>
      <c r="AJ199" s="47" t="s">
        <v>39</v>
      </c>
      <c r="AK199" s="46" t="s">
        <v>18</v>
      </c>
      <c r="AL199" s="47" t="s">
        <v>32</v>
      </c>
      <c r="AM199" s="47" t="s">
        <v>33</v>
      </c>
      <c r="AN199" s="47" t="s">
        <v>34</v>
      </c>
      <c r="AO199" s="47" t="s">
        <v>19</v>
      </c>
      <c r="AP199" s="47" t="s">
        <v>35</v>
      </c>
      <c r="AQ199" s="47" t="s">
        <v>20</v>
      </c>
      <c r="AR199" s="47" t="s">
        <v>36</v>
      </c>
      <c r="AS199" s="47" t="s">
        <v>21</v>
      </c>
      <c r="AT199" s="47" t="s">
        <v>38</v>
      </c>
      <c r="AU199" s="47" t="s">
        <v>39</v>
      </c>
      <c r="AV199" s="46" t="s">
        <v>18</v>
      </c>
      <c r="AW199" s="47" t="s">
        <v>32</v>
      </c>
      <c r="AX199" s="47" t="s">
        <v>33</v>
      </c>
      <c r="AY199" s="47" t="s">
        <v>34</v>
      </c>
      <c r="AZ199" s="47" t="s">
        <v>19</v>
      </c>
      <c r="BA199" s="47" t="s">
        <v>35</v>
      </c>
      <c r="BB199" s="47" t="s">
        <v>20</v>
      </c>
      <c r="BC199" s="47" t="s">
        <v>36</v>
      </c>
      <c r="BD199" s="47" t="s">
        <v>21</v>
      </c>
      <c r="BE199" s="47" t="s">
        <v>38</v>
      </c>
      <c r="BF199" s="47" t="s">
        <v>39</v>
      </c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</row>
    <row r="200" spans="1:77" s="40" customFormat="1">
      <c r="A200" s="44"/>
      <c r="B200" s="45"/>
      <c r="C200" s="45"/>
      <c r="D200" s="46" t="s">
        <v>26</v>
      </c>
      <c r="E200" s="47" t="s">
        <v>26</v>
      </c>
      <c r="F200" s="47" t="s">
        <v>26</v>
      </c>
      <c r="G200" s="47" t="s">
        <v>26</v>
      </c>
      <c r="H200" s="47" t="s">
        <v>26</v>
      </c>
      <c r="I200" s="47" t="s">
        <v>26</v>
      </c>
      <c r="J200" s="47" t="s">
        <v>26</v>
      </c>
      <c r="K200" s="47" t="s">
        <v>26</v>
      </c>
      <c r="L200" s="47" t="s">
        <v>26</v>
      </c>
      <c r="M200" s="47" t="s">
        <v>26</v>
      </c>
      <c r="N200" s="48" t="s">
        <v>26</v>
      </c>
      <c r="O200" s="46" t="s">
        <v>26</v>
      </c>
      <c r="P200" s="47" t="s">
        <v>26</v>
      </c>
      <c r="Q200" s="47" t="s">
        <v>26</v>
      </c>
      <c r="R200" s="47" t="s">
        <v>26</v>
      </c>
      <c r="S200" s="47" t="s">
        <v>26</v>
      </c>
      <c r="T200" s="47" t="s">
        <v>26</v>
      </c>
      <c r="U200" s="47" t="s">
        <v>26</v>
      </c>
      <c r="V200" s="47" t="s">
        <v>26</v>
      </c>
      <c r="W200" s="47" t="s">
        <v>26</v>
      </c>
      <c r="X200" s="47" t="s">
        <v>26</v>
      </c>
      <c r="Y200" s="48" t="s">
        <v>26</v>
      </c>
      <c r="Z200" s="46" t="s">
        <v>26</v>
      </c>
      <c r="AA200" s="47" t="s">
        <v>26</v>
      </c>
      <c r="AB200" s="47" t="s">
        <v>26</v>
      </c>
      <c r="AC200" s="47" t="s">
        <v>26</v>
      </c>
      <c r="AD200" s="47" t="s">
        <v>26</v>
      </c>
      <c r="AE200" s="47" t="s">
        <v>26</v>
      </c>
      <c r="AF200" s="47" t="s">
        <v>26</v>
      </c>
      <c r="AG200" s="47" t="s">
        <v>26</v>
      </c>
      <c r="AH200" s="47" t="s">
        <v>26</v>
      </c>
      <c r="AI200" s="47" t="s">
        <v>26</v>
      </c>
      <c r="AJ200" s="48" t="s">
        <v>26</v>
      </c>
      <c r="AK200" s="46" t="s">
        <v>26</v>
      </c>
      <c r="AL200" s="47" t="s">
        <v>26</v>
      </c>
      <c r="AM200" s="47" t="s">
        <v>26</v>
      </c>
      <c r="AN200" s="47" t="s">
        <v>26</v>
      </c>
      <c r="AO200" s="47" t="s">
        <v>26</v>
      </c>
      <c r="AP200" s="47" t="s">
        <v>26</v>
      </c>
      <c r="AQ200" s="47" t="s">
        <v>26</v>
      </c>
      <c r="AR200" s="47" t="s">
        <v>26</v>
      </c>
      <c r="AS200" s="47" t="s">
        <v>26</v>
      </c>
      <c r="AT200" s="47" t="s">
        <v>26</v>
      </c>
      <c r="AU200" s="48" t="s">
        <v>26</v>
      </c>
      <c r="AV200" s="46" t="s">
        <v>26</v>
      </c>
      <c r="AW200" s="47" t="s">
        <v>26</v>
      </c>
      <c r="AX200" s="47" t="s">
        <v>26</v>
      </c>
      <c r="AY200" s="47" t="s">
        <v>26</v>
      </c>
      <c r="AZ200" s="47" t="s">
        <v>26</v>
      </c>
      <c r="BA200" s="47" t="s">
        <v>26</v>
      </c>
      <c r="BB200" s="47" t="s">
        <v>26</v>
      </c>
      <c r="BC200" s="47" t="s">
        <v>26</v>
      </c>
      <c r="BD200" s="47" t="s">
        <v>26</v>
      </c>
      <c r="BE200" s="47" t="s">
        <v>26</v>
      </c>
      <c r="BF200" s="48" t="s">
        <v>26</v>
      </c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</row>
    <row r="201" spans="1:77" s="40" customFormat="1">
      <c r="A201" s="49" t="str">
        <f>A$14</f>
        <v>Container</v>
      </c>
      <c r="B201" s="50" t="str">
        <f>B183</f>
        <v>1,000 teu</v>
      </c>
      <c r="C201" s="50"/>
      <c r="D201" s="63">
        <f>IF(D140="","",((D140*'Ship &amp; EF Parameters'!$F31)+(D140*'Ship &amp; EF Parameters'!$G31)+(D140*'Ship &amp; EF Parameters'!$H31))/1000000)</f>
        <v>92.969093525179844</v>
      </c>
      <c r="E201" s="64">
        <f>IF(E140="","",((E140*'Ship &amp; EF Parameters'!$F31)+(E140*'Ship &amp; EF Parameters'!$G31)+(E140*'Ship &amp; EF Parameters'!$H31))/1000000)</f>
        <v>95.723733333333342</v>
      </c>
      <c r="F201" s="64">
        <f>IF(F140="","",((F140*'Ship &amp; EF Parameters'!$F31)+(F140*'Ship &amp; EF Parameters'!$G31)+(F140*'Ship &amp; EF Parameters'!$H31))/1000000)</f>
        <v>98.646595419847344</v>
      </c>
      <c r="G201" s="64">
        <f>IF(G140="","",((G140*'Ship &amp; EF Parameters'!$F31)+(G140*'Ship &amp; EF Parameters'!$G31)+(G140*'Ship &amp; EF Parameters'!$H31))/1000000)</f>
        <v>101.75357480314963</v>
      </c>
      <c r="H201" s="64">
        <f>IF(H140="","",((H140*'Ship &amp; EF Parameters'!$F31)+(H140*'Ship &amp; EF Parameters'!$G31)+(H140*'Ship &amp; EF Parameters'!$H31))/1000000)</f>
        <v>105.06263414634149</v>
      </c>
      <c r="I201" s="64">
        <f>IF(I140="","",((I140*'Ship &amp; EF Parameters'!$F31)+(I140*'Ship &amp; EF Parameters'!$G31)+(I140*'Ship &amp; EF Parameters'!$H31))/1000000)</f>
        <v>108.5941512605042</v>
      </c>
      <c r="J201" s="64">
        <f>IF(J140="","",((J140*'Ship &amp; EF Parameters'!$F31)+(J140*'Ship &amp; EF Parameters'!$G31)+(J140*'Ship &amp; EF Parameters'!$H31))/1000000)</f>
        <v>112.37133913043481</v>
      </c>
      <c r="K201" s="64">
        <f>IF(K140="","",((K140*'Ship &amp; EF Parameters'!$F31)+(K140*'Ship &amp; EF Parameters'!$G31)+(K140*'Ship &amp; EF Parameters'!$H31))/1000000)</f>
        <v>116.42075675675677</v>
      </c>
      <c r="L201" s="64">
        <f>IF(L140="","",((L140*'Ship &amp; EF Parameters'!$F31)+(L140*'Ship &amp; EF Parameters'!$G31)+(L140*'Ship &amp; EF Parameters'!$H31))/1000000)</f>
        <v>120.77293457943928</v>
      </c>
      <c r="M201" s="64">
        <f>IF(M140="","",((M140*'Ship &amp; EF Parameters'!$F31)+(M140*'Ship &amp; EF Parameters'!$G31)+(M140*'Ship &amp; EF Parameters'!$H31))/1000000)</f>
        <v>125.46314563106799</v>
      </c>
      <c r="N201" s="65">
        <f>IF(N140="","",((N140*'Ship &amp; EF Parameters'!$F31)+(N140*'Ship &amp; EF Parameters'!$G31)+(N140*'Ship &amp; EF Parameters'!$H31))/1000000)</f>
        <v>129.22703999999999</v>
      </c>
      <c r="O201" s="63">
        <f>IF(O140="","",((O140*'Ship &amp; EF Parameters'!$F31)+(O140*'Ship &amp; EF Parameters'!$G31)+(O140*'Ship &amp; EF Parameters'!$H31))/1000000)</f>
        <v>766.99502158273367</v>
      </c>
      <c r="P201" s="64">
        <f>IF(P140="","",((P140*'Ship &amp; EF Parameters'!$F31)+(P140*'Ship &amp; EF Parameters'!$G31)+(P140*'Ship &amp; EF Parameters'!$H31))/1000000)</f>
        <v>789.72080000000005</v>
      </c>
      <c r="Q201" s="64">
        <f>IF(Q140="","",((Q140*'Ship &amp; EF Parameters'!$F31)+(Q140*'Ship &amp; EF Parameters'!$G31)+(Q140*'Ship &amp; EF Parameters'!$H31))/1000000)</f>
        <v>813.83441221374051</v>
      </c>
      <c r="R201" s="64">
        <f>IF(R140="","",((R140*'Ship &amp; EF Parameters'!$F31)+(R140*'Ship &amp; EF Parameters'!$G31)+(R140*'Ship &amp; EF Parameters'!$H31))/1000000)</f>
        <v>839.46699212598435</v>
      </c>
      <c r="S201" s="64">
        <f>IF(S140="","",((S140*'Ship &amp; EF Parameters'!$F31)+(S140*'Ship &amp; EF Parameters'!$G31)+(S140*'Ship &amp; EF Parameters'!$H31))/1000000)</f>
        <v>866.76673170731704</v>
      </c>
      <c r="T201" s="64">
        <f>IF(T140="","",((T140*'Ship &amp; EF Parameters'!$F31)+(T140*'Ship &amp; EF Parameters'!$G31)+(T140*'Ship &amp; EF Parameters'!$H31))/1000000)</f>
        <v>895.90174789915966</v>
      </c>
      <c r="U201" s="64">
        <f>IF(U140="","",((U140*'Ship &amp; EF Parameters'!$F31)+(U140*'Ship &amp; EF Parameters'!$G31)+(U140*'Ship &amp; EF Parameters'!$H31))/1000000)</f>
        <v>927.06354782608707</v>
      </c>
      <c r="V201" s="64">
        <f>IF(V140="","",((V140*'Ship &amp; EF Parameters'!$F31)+(V140*'Ship &amp; EF Parameters'!$G31)+(V140*'Ship &amp; EF Parameters'!$H31))/1000000)</f>
        <v>960.47124324324341</v>
      </c>
      <c r="W201" s="64">
        <f>IF(W140="","",((W140*'Ship &amp; EF Parameters'!$F31)+(W140*'Ship &amp; EF Parameters'!$G31)+(W140*'Ship &amp; EF Parameters'!$H31))/1000000)</f>
        <v>996.37671028037403</v>
      </c>
      <c r="X201" s="64">
        <f>IF(X140="","",((X140*'Ship &amp; EF Parameters'!$F31)+(X140*'Ship &amp; EF Parameters'!$G31)+(X140*'Ship &amp; EF Parameters'!$H31))/1000000)</f>
        <v>1035.0709514563109</v>
      </c>
      <c r="Y201" s="65">
        <f>IF(Y140="","",((Y140*'Ship &amp; EF Parameters'!$F31)+(Y140*'Ship &amp; EF Parameters'!$G31)+(Y140*'Ship &amp; EF Parameters'!$H31))/1000000)</f>
        <v>1066.1230800000001</v>
      </c>
      <c r="Z201" s="63">
        <f>IF(Z140="","",((Z140*'Ship &amp; EF Parameters'!$F31)+(Z140*'Ship &amp; EF Parameters'!$G31)+(Z140*'Ship &amp; EF Parameters'!$H31))/1000000)</f>
        <v>1441.0209496402877</v>
      </c>
      <c r="AA201" s="64">
        <f>IF(AA140="","",((AA140*'Ship &amp; EF Parameters'!$F31)+(AA140*'Ship &amp; EF Parameters'!$G31)+(AA140*'Ship &amp; EF Parameters'!$H31))/1000000)</f>
        <v>1483.7178666666664</v>
      </c>
      <c r="AB201" s="64">
        <f>IF(AB140="","",((AB140*'Ship &amp; EF Parameters'!$F31)+(AB140*'Ship &amp; EF Parameters'!$G31)+(AB140*'Ship &amp; EF Parameters'!$H31))/1000000)</f>
        <v>1529.022229007634</v>
      </c>
      <c r="AC201" s="64">
        <f>IF(AC140="","",((AC140*'Ship &amp; EF Parameters'!$F31)+(AC140*'Ship &amp; EF Parameters'!$G31)+(AC140*'Ship &amp; EF Parameters'!$H31))/1000000)</f>
        <v>1577.1804094488186</v>
      </c>
      <c r="AD201" s="64">
        <f>IF(AD140="","",((AD140*'Ship &amp; EF Parameters'!$F31)+(AD140*'Ship &amp; EF Parameters'!$G31)+(AD140*'Ship &amp; EF Parameters'!$H31))/1000000)</f>
        <v>1628.4708292682928</v>
      </c>
      <c r="AE201" s="64">
        <f>IF(AE140="","",((AE140*'Ship &amp; EF Parameters'!$F31)+(AE140*'Ship &amp; EF Parameters'!$G31)+(AE140*'Ship &amp; EF Parameters'!$H31))/1000000)</f>
        <v>1683.2093445378148</v>
      </c>
      <c r="AF201" s="64">
        <f>IF(AF140="","",((AF140*'Ship &amp; EF Parameters'!$F31)+(AF140*'Ship &amp; EF Parameters'!$G31)+(AF140*'Ship &amp; EF Parameters'!$H31))/1000000)</f>
        <v>1741.7557565217392</v>
      </c>
      <c r="AG201" s="64">
        <f>IF(AG140="","",((AG140*'Ship &amp; EF Parameters'!$F31)+(AG140*'Ship &amp; EF Parameters'!$G31)+(AG140*'Ship &amp; EF Parameters'!$H31))/1000000)</f>
        <v>1954.8985405405408</v>
      </c>
      <c r="AH201" s="64">
        <f>IF(AH140="","",((AH140*'Ship &amp; EF Parameters'!$F31)+(AH140*'Ship &amp; EF Parameters'!$G31)+(AH140*'Ship &amp; EF Parameters'!$H31))/1000000)</f>
        <v>2027.9788598130845</v>
      </c>
      <c r="AI201" s="64">
        <f>IF(AI140="","",((AI140*'Ship &amp; EF Parameters'!$F31)+(AI140*'Ship &amp; EF Parameters'!$G31)+(AI140*'Ship &amp; EF Parameters'!$H31))/1000000)</f>
        <v>2268.791883495147</v>
      </c>
      <c r="AJ201" s="65">
        <f>IF(AJ140="","",((AJ140*'Ship &amp; EF Parameters'!$F31)+(AJ140*'Ship &amp; EF Parameters'!$G31)+(AJ140*'Ship &amp; EF Parameters'!$H31))/1000000)</f>
        <v>2336.8556400000002</v>
      </c>
      <c r="AK201" s="63">
        <f>IF(AK140="","",((AK140*'Ship &amp; EF Parameters'!$F31)+(AK140*'Ship &amp; EF Parameters'!$G31)+(AK140*'Ship &amp; EF Parameters'!$H31))/1000000)</f>
        <v>2115.0468776978419</v>
      </c>
      <c r="AL201" s="64">
        <f>IF(AL140="","",((AL140*'Ship &amp; EF Parameters'!$F31)+(AL140*'Ship &amp; EF Parameters'!$G31)+(AL140*'Ship &amp; EF Parameters'!$H31))/1000000)</f>
        <v>2177.7149333333332</v>
      </c>
      <c r="AM201" s="64">
        <f>IF(AM140="","",((AM140*'Ship &amp; EF Parameters'!$F31)+(AM140*'Ship &amp; EF Parameters'!$G31)+(AM140*'Ship &amp; EF Parameters'!$H31))/1000000)</f>
        <v>2244.2100458015266</v>
      </c>
      <c r="AN201" s="64">
        <f>IF(AN140="","",((AN140*'Ship &amp; EF Parameters'!$F31)+(AN140*'Ship &amp; EF Parameters'!$G31)+(AN140*'Ship &amp; EF Parameters'!$H31))/1000000)</f>
        <v>2314.8938267716535</v>
      </c>
      <c r="AO201" s="64">
        <f>IF(AO140="","",((AO140*'Ship &amp; EF Parameters'!$F31)+(AO140*'Ship &amp; EF Parameters'!$G31)+(AO140*'Ship &amp; EF Parameters'!$H31))/1000000)</f>
        <v>2390.1749268292679</v>
      </c>
      <c r="AP201" s="64">
        <f>IF(AP140="","",((AP140*'Ship &amp; EF Parameters'!$F31)+(AP140*'Ship &amp; EF Parameters'!$G31)+(AP140*'Ship &amp; EF Parameters'!$H31))/1000000)</f>
        <v>2676.393352941177</v>
      </c>
      <c r="AQ201" s="64">
        <f>IF(AQ140="","",((AQ140*'Ship &amp; EF Parameters'!$F31)+(AQ140*'Ship &amp; EF Parameters'!$G31)+(AQ140*'Ship &amp; EF Parameters'!$H31))/1000000)</f>
        <v>2769.485295652174</v>
      </c>
      <c r="AR201" s="64">
        <f>IF(AR140="","",((AR140*'Ship &amp; EF Parameters'!$F31)+(AR140*'Ship &amp; EF Parameters'!$G31)+(AR140*'Ship &amp; EF Parameters'!$H31))/1000000)</f>
        <v>3090.0009189189195</v>
      </c>
      <c r="AS201" s="64">
        <f>IF(AS140="","",((AS140*'Ship &amp; EF Parameters'!$F31)+(AS140*'Ship &amp; EF Parameters'!$G31)+(AS140*'Ship &amp; EF Parameters'!$H31))/1000000)</f>
        <v>3205.5149719626174</v>
      </c>
      <c r="AT201" s="64">
        <f>IF(AT140="","",((AT140*'Ship &amp; EF Parameters'!$F31)+(AT140*'Ship &amp; EF Parameters'!$G31)+(AT140*'Ship &amp; EF Parameters'!$H31))/1000000)</f>
        <v>3567.8582038834966</v>
      </c>
      <c r="AU201" s="65">
        <f>IF(AU140="","",((AU140*'Ship &amp; EF Parameters'!$F31)+(AU140*'Ship &amp; EF Parameters'!$G31)+(AU140*'Ship &amp; EF Parameters'!$H31))/1000000)</f>
        <v>3674.8939500000001</v>
      </c>
      <c r="AV201" s="63">
        <f>IF(AV140="","",((AV140*'Ship &amp; EF Parameters'!$F31)+(AV140*'Ship &amp; EF Parameters'!$G31)+(AV140*'Ship &amp; EF Parameters'!$H31))/1000000)</f>
        <v>2789.0728057553961</v>
      </c>
      <c r="AW201" s="64">
        <f>IF(AW140="","",((AW140*'Ship &amp; EF Parameters'!$F31)+(AW140*'Ship &amp; EF Parameters'!$G31)+(AW140*'Ship &amp; EF Parameters'!$H31))/1000000)</f>
        <v>2871.712</v>
      </c>
      <c r="AX201" s="64">
        <f>IF(AX140="","",((AX140*'Ship &amp; EF Parameters'!$F31)+(AX140*'Ship &amp; EF Parameters'!$G31)+(AX140*'Ship &amp; EF Parameters'!$H31))/1000000)</f>
        <v>2959.3978625954201</v>
      </c>
      <c r="AY201" s="64">
        <f>IF(AY140="","",((AY140*'Ship &amp; EF Parameters'!$F31)+(AY140*'Ship &amp; EF Parameters'!$G31)+(AY140*'Ship &amp; EF Parameters'!$H31))/1000000)</f>
        <v>3052.6072440944881</v>
      </c>
      <c r="AZ201" s="64">
        <f>IF(AZ140="","",((AZ140*'Ship &amp; EF Parameters'!$F31)+(AZ140*'Ship &amp; EF Parameters'!$G31)+(AZ140*'Ship &amp; EF Parameters'!$H31))/1000000)</f>
        <v>3414.535609756098</v>
      </c>
      <c r="BA201" s="64">
        <f>IF(BA140="","",((BA140*'Ship &amp; EF Parameters'!$F31)+(BA140*'Ship &amp; EF Parameters'!$G31)+(BA140*'Ship &amp; EF Parameters'!$H31))/1000000)</f>
        <v>3529.3099159663871</v>
      </c>
      <c r="BB201" s="64">
        <f>IF(BB140="","",((BB140*'Ship &amp; EF Parameters'!$F31)+(BB140*'Ship &amp; EF Parameters'!$G31)+(BB140*'Ship &amp; EF Parameters'!$H31))/1000000)</f>
        <v>3932.9968695652178</v>
      </c>
      <c r="BC201" s="64">
        <f>IF(BC140="","",((BC140*'Ship &amp; EF Parameters'!$F31)+(BC140*'Ship &amp; EF Parameters'!$G31)+(BC140*'Ship &amp; EF Parameters'!$H31))/1000000)</f>
        <v>4074.7264864864878</v>
      </c>
      <c r="BD201" s="64">
        <f>IF(BD140="","",((BD140*'Ship &amp; EF Parameters'!$F31)+(BD140*'Ship &amp; EF Parameters'!$G31)+(BD140*'Ship &amp; EF Parameters'!$H31))/1000000)</f>
        <v>4528.9850467289725</v>
      </c>
      <c r="BE201" s="64">
        <f>IF(BE140="","",((BE140*'Ship &amp; EF Parameters'!$F31)+(BE140*'Ship &amp; EF Parameters'!$G31)+(BE140*'Ship &amp; EF Parameters'!$H31))/1000000)</f>
        <v>4704.8679611650496</v>
      </c>
      <c r="BF201" s="65">
        <f>IF(BF140="","",((BF140*'Ship &amp; EF Parameters'!$F31)+(BF140*'Ship &amp; EF Parameters'!$G31)+(BF140*'Ship &amp; EF Parameters'!$H31))/1000000)</f>
        <v>5169.0816000000004</v>
      </c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</row>
    <row r="202" spans="1:77" s="40" customFormat="1">
      <c r="A202" s="49"/>
      <c r="B202" s="54" t="str">
        <f t="shared" ref="B202:B209" si="200">B184</f>
        <v>3,000 teu</v>
      </c>
      <c r="C202" s="54"/>
      <c r="D202" s="66">
        <f>IF(D141="","",((D141*'Ship &amp; EF Parameters'!$F32)+(D141*'Ship &amp; EF Parameters'!$G32)+(D141*'Ship &amp; EF Parameters'!$H32))/1000000)</f>
        <v>80.265242236024847</v>
      </c>
      <c r="E202" s="67">
        <f>IF(E141="","",((E141*'Ship &amp; EF Parameters'!$F32)+(E141*'Ship &amp; EF Parameters'!$G32)+(E141*'Ship &amp; EF Parameters'!$H32))/1000000)</f>
        <v>83.64209708737863</v>
      </c>
      <c r="F202" s="67">
        <f>IF(F141="","",((F141*'Ship &amp; EF Parameters'!$F32)+(F141*'Ship &amp; EF Parameters'!$G32)+(F141*'Ship &amp; EF Parameters'!$H32))/1000000)</f>
        <v>87.31556756756757</v>
      </c>
      <c r="G202" s="67">
        <f>IF(G141="","",((G141*'Ship &amp; EF Parameters'!$F32)+(G141*'Ship &amp; EF Parameters'!$G32)+(G141*'Ship &amp; EF Parameters'!$H32))/1000000)</f>
        <v>91.326530035335693</v>
      </c>
      <c r="H202" s="67">
        <f>IF(H141="","",((H141*'Ship &amp; EF Parameters'!$F32)+(H141*'Ship &amp; EF Parameters'!$G32)+(H141*'Ship &amp; EF Parameters'!$H32))/1000000)</f>
        <v>95.723733333333342</v>
      </c>
      <c r="I202" s="67">
        <f>IF(I141="","",((I141*'Ship &amp; EF Parameters'!$F32)+(I141*'Ship &amp; EF Parameters'!$G32)+(I141*'Ship &amp; EF Parameters'!$H32))/1000000)</f>
        <v>100.56578988326848</v>
      </c>
      <c r="J202" s="67">
        <f>IF(J141="","",((J141*'Ship &amp; EF Parameters'!$F32)+(J141*'Ship &amp; EF Parameters'!$G32)+(J141*'Ship &amp; EF Parameters'!$H32))/1000000)</f>
        <v>105.92380327868854</v>
      </c>
      <c r="K202" s="67">
        <f>IF(K141="","",((K141*'Ship &amp; EF Parameters'!$F32)+(K141*'Ship &amp; EF Parameters'!$G32)+(K141*'Ship &amp; EF Parameters'!$H32))/1000000)</f>
        <v>111.88488311688313</v>
      </c>
      <c r="L202" s="67">
        <f>IF(L141="","",((L141*'Ship &amp; EF Parameters'!$F32)+(L141*'Ship &amp; EF Parameters'!$G32)+(L141*'Ship &amp; EF Parameters'!$H32))/1000000)</f>
        <v>118.55691743119269</v>
      </c>
      <c r="M202" s="67">
        <f>IF(M141="","",((M141*'Ship &amp; EF Parameters'!$F32)+(M141*'Ship &amp; EF Parameters'!$G32)+(M141*'Ship &amp; EF Parameters'!$H32))/1000000)</f>
        <v>126.07516097560976</v>
      </c>
      <c r="N202" s="68">
        <f>IF(N141="","",((N141*'Ship &amp; EF Parameters'!$F32)+(N141*'Ship &amp; EF Parameters'!$G32)+(N141*'Ship &amp; EF Parameters'!$H32))/1000000)</f>
        <v>129.22703999999999</v>
      </c>
      <c r="O202" s="66">
        <f>IF(O141="","",((O141*'Ship &amp; EF Parameters'!$F32)+(O141*'Ship &amp; EF Parameters'!$G32)+(O141*'Ship &amp; EF Parameters'!$H32))/1000000)</f>
        <v>662.18824844720484</v>
      </c>
      <c r="P202" s="67">
        <f>IF(P141="","",((P141*'Ship &amp; EF Parameters'!$F32)+(P141*'Ship &amp; EF Parameters'!$G32)+(P141*'Ship &amp; EF Parameters'!$H32))/1000000)</f>
        <v>690.04730097087383</v>
      </c>
      <c r="Q202" s="67">
        <f>IF(Q141="","",((Q141*'Ship &amp; EF Parameters'!$F32)+(Q141*'Ship &amp; EF Parameters'!$G32)+(Q141*'Ship &amp; EF Parameters'!$H32))/1000000)</f>
        <v>720.35343243243244</v>
      </c>
      <c r="R202" s="67">
        <f>IF(R141="","",((R141*'Ship &amp; EF Parameters'!$F32)+(R141*'Ship &amp; EF Parameters'!$G32)+(R141*'Ship &amp; EF Parameters'!$H32))/1000000)</f>
        <v>753.44387279151942</v>
      </c>
      <c r="S202" s="67">
        <f>IF(S141="","",((S141*'Ship &amp; EF Parameters'!$F32)+(S141*'Ship &amp; EF Parameters'!$G32)+(S141*'Ship &amp; EF Parameters'!$H32))/1000000)</f>
        <v>789.72080000000005</v>
      </c>
      <c r="T202" s="67">
        <f>IF(T141="","",((T141*'Ship &amp; EF Parameters'!$F32)+(T141*'Ship &amp; EF Parameters'!$G32)+(T141*'Ship &amp; EF Parameters'!$H32))/1000000)</f>
        <v>829.66776653696502</v>
      </c>
      <c r="U202" s="67">
        <f>IF(U141="","",((U141*'Ship &amp; EF Parameters'!$F32)+(U141*'Ship &amp; EF Parameters'!$G32)+(U141*'Ship &amp; EF Parameters'!$H32))/1000000)</f>
        <v>873.87137704918041</v>
      </c>
      <c r="V202" s="67">
        <f>IF(V141="","",((V141*'Ship &amp; EF Parameters'!$F32)+(V141*'Ship &amp; EF Parameters'!$G32)+(V141*'Ship &amp; EF Parameters'!$H32))/1000000)</f>
        <v>923.05028571428556</v>
      </c>
      <c r="W202" s="67">
        <f>IF(W141="","",((W141*'Ship &amp; EF Parameters'!$F32)+(W141*'Ship &amp; EF Parameters'!$G32)+(W141*'Ship &amp; EF Parameters'!$H32))/1000000)</f>
        <v>1059.6024495412846</v>
      </c>
      <c r="X202" s="67">
        <f>IF(X141="","",((X141*'Ship &amp; EF Parameters'!$F32)+(X141*'Ship &amp; EF Parameters'!$G32)+(X141*'Ship &amp; EF Parameters'!$H32))/1000000)</f>
        <v>1126.7967512195123</v>
      </c>
      <c r="Y202" s="68">
        <f>IF(Y141="","",((Y141*'Ship &amp; EF Parameters'!$F32)+(Y141*'Ship &amp; EF Parameters'!$G32)+(Y141*'Ship &amp; EF Parameters'!$H32))/1000000)</f>
        <v>1243.81026</v>
      </c>
      <c r="Z202" s="66">
        <f>IF(Z141="","",((Z141*'Ship &amp; EF Parameters'!$F32)+(Z141*'Ship &amp; EF Parameters'!$G32)+(Z141*'Ship &amp; EF Parameters'!$H32))/1000000)</f>
        <v>1244.1112546583847</v>
      </c>
      <c r="AA202" s="67">
        <f>IF(AA141="","",((AA141*'Ship &amp; EF Parameters'!$F32)+(AA141*'Ship &amp; EF Parameters'!$G32)+(AA141*'Ship &amp; EF Parameters'!$H32))/1000000)</f>
        <v>1296.4525048543687</v>
      </c>
      <c r="AB202" s="67">
        <f>IF(AB141="","",((AB141*'Ship &amp; EF Parameters'!$F32)+(AB141*'Ship &amp; EF Parameters'!$G32)+(AB141*'Ship &amp; EF Parameters'!$H32))/1000000)</f>
        <v>1353.3912972972973</v>
      </c>
      <c r="AC202" s="67">
        <f>IF(AC141="","",((AC141*'Ship &amp; EF Parameters'!$F32)+(AC141*'Ship &amp; EF Parameters'!$G32)+(AC141*'Ship &amp; EF Parameters'!$H32))/1000000)</f>
        <v>1415.5612155477033</v>
      </c>
      <c r="AD202" s="67">
        <f>IF(AD141="","",((AD141*'Ship &amp; EF Parameters'!$F32)+(AD141*'Ship &amp; EF Parameters'!$G32)+(AD141*'Ship &amp; EF Parameters'!$H32))/1000000)</f>
        <v>1483.7178666666664</v>
      </c>
      <c r="AE202" s="67">
        <f>IF(AE141="","",((AE141*'Ship &amp; EF Parameters'!$F32)+(AE141*'Ship &amp; EF Parameters'!$G32)+(AE141*'Ship &amp; EF Parameters'!$H32))/1000000)</f>
        <v>1688.6672217898831</v>
      </c>
      <c r="AF202" s="67">
        <f>IF(AF141="","",((AF141*'Ship &amp; EF Parameters'!$F32)+(AF141*'Ship &amp; EF Parameters'!$G32)+(AF141*'Ship &amp; EF Parameters'!$H32))/1000000)</f>
        <v>1778.6371967213115</v>
      </c>
      <c r="AG202" s="67">
        <f>IF(AG141="","",((AG141*'Ship &amp; EF Parameters'!$F32)+(AG141*'Ship &amp; EF Parameters'!$G32)+(AG141*'Ship &amp; EF Parameters'!$H32))/1000000)</f>
        <v>2023.2516363636366</v>
      </c>
      <c r="AH202" s="67">
        <f>IF(AH141="","",((AH141*'Ship &amp; EF Parameters'!$F32)+(AH141*'Ship &amp; EF Parameters'!$G32)+(AH141*'Ship &amp; EF Parameters'!$H32))/1000000)</f>
        <v>2297.040275229358</v>
      </c>
      <c r="AI202" s="67">
        <f>IF(AI141="","",((AI141*'Ship &amp; EF Parameters'!$F32)+(AI141*'Ship &amp; EF Parameters'!$G32)+(AI141*'Ship &amp; EF Parameters'!$H32))/1000000)</f>
        <v>2605.5533268292688</v>
      </c>
      <c r="AJ202" s="68">
        <f>IF(AJ141="","",((AJ141*'Ship &amp; EF Parameters'!$F32)+(AJ141*'Ship &amp; EF Parameters'!$G32)+(AJ141*'Ship &amp; EF Parameters'!$H32))/1000000)</f>
        <v>2670.6921600000001</v>
      </c>
      <c r="AK202" s="66">
        <f>IF(AK141="","",((AK141*'Ship &amp; EF Parameters'!$F32)+(AK141*'Ship &amp; EF Parameters'!$G32)+(AK141*'Ship &amp; EF Parameters'!$H32))/1000000)</f>
        <v>1826.0342608695653</v>
      </c>
      <c r="AL202" s="67">
        <f>IF(AL141="","",((AL141*'Ship &amp; EF Parameters'!$F32)+(AL141*'Ship &amp; EF Parameters'!$G32)+(AL141*'Ship &amp; EF Parameters'!$H32))/1000000)</f>
        <v>1902.8577087378635</v>
      </c>
      <c r="AM202" s="67">
        <f>IF(AM141="","",((AM141*'Ship &amp; EF Parameters'!$F32)+(AM141*'Ship &amp; EF Parameters'!$G32)+(AM141*'Ship &amp; EF Parameters'!$H32))/1000000)</f>
        <v>1986.4291621621621</v>
      </c>
      <c r="AN202" s="67">
        <f>IF(AN141="","",((AN141*'Ship &amp; EF Parameters'!$F32)+(AN141*'Ship &amp; EF Parameters'!$G32)+(AN141*'Ship &amp; EF Parameters'!$H32))/1000000)</f>
        <v>2077.6785583038873</v>
      </c>
      <c r="AO202" s="67">
        <f>IF(AO141="","",((AO141*'Ship &amp; EF Parameters'!$F32)+(AO141*'Ship &amp; EF Parameters'!$G32)+(AO141*'Ship &amp; EF Parameters'!$H32))/1000000)</f>
        <v>2359.1911777777777</v>
      </c>
      <c r="AP202" s="67">
        <f>IF(AP141="","",((AP141*'Ship &amp; EF Parameters'!$F32)+(AP141*'Ship &amp; EF Parameters'!$G32)+(AP141*'Ship &amp; EF Parameters'!$H32))/1000000)</f>
        <v>2478.5276964980549</v>
      </c>
      <c r="AQ202" s="67">
        <f>IF(AQ141="","",((AQ141*'Ship &amp; EF Parameters'!$F32)+(AQ141*'Ship &amp; EF Parameters'!$G32)+(AQ141*'Ship &amp; EF Parameters'!$H32))/1000000)</f>
        <v>2811.3942786885241</v>
      </c>
      <c r="AR202" s="67">
        <f>IF(AR141="","",((AR141*'Ship &amp; EF Parameters'!$F32)+(AR141*'Ship &amp; EF Parameters'!$G32)+(AR141*'Ship &amp; EF Parameters'!$H32))/1000000)</f>
        <v>3181.7263636363637</v>
      </c>
      <c r="AS202" s="67">
        <f>IF(AS141="","",((AS141*'Ship &amp; EF Parameters'!$F32)+(AS141*'Ship &amp; EF Parameters'!$G32)+(AS141*'Ship &amp; EF Parameters'!$H32))/1000000)</f>
        <v>3596.2264954128445</v>
      </c>
      <c r="AT202" s="67">
        <f>IF(AT141="","",((AT141*'Ship &amp; EF Parameters'!$F32)+(AT141*'Ship &amp; EF Parameters'!$G32)+(AT141*'Ship &amp; EF Parameters'!$H32))/1000000)</f>
        <v>4063.2973756097563</v>
      </c>
      <c r="AU202" s="68">
        <f>IF(AU141="","",((AU141*'Ship &amp; EF Parameters'!$F32)+(AU141*'Ship &amp; EF Parameters'!$G32)+(AU141*'Ship &amp; EF Parameters'!$H32))/1000000)</f>
        <v>4164.8798100000004</v>
      </c>
      <c r="AV202" s="66">
        <f>IF(AV141="","",((AV141*'Ship &amp; EF Parameters'!$F32)+(AV141*'Ship &amp; EF Parameters'!$G32)+(AV141*'Ship &amp; EF Parameters'!$H32))/1000000)</f>
        <v>2407.9572670807456</v>
      </c>
      <c r="AW202" s="67">
        <f>IF(AW141="","",((AW141*'Ship &amp; EF Parameters'!$F32)+(AW141*'Ship &amp; EF Parameters'!$G32)+(AW141*'Ship &amp; EF Parameters'!$H32))/1000000)</f>
        <v>2509.2629126213592</v>
      </c>
      <c r="AX202" s="67">
        <f>IF(AX141="","",((AX141*'Ship &amp; EF Parameters'!$F32)+(AX141*'Ship &amp; EF Parameters'!$G32)+(AX141*'Ship &amp; EF Parameters'!$H32))/1000000)</f>
        <v>2619.4670270270267</v>
      </c>
      <c r="AY202" s="67">
        <f>IF(AY141="","",((AY141*'Ship &amp; EF Parameters'!$F32)+(AY141*'Ship &amp; EF Parameters'!$G32)+(AY141*'Ship &amp; EF Parameters'!$H32))/1000000)</f>
        <v>2968.1122261484097</v>
      </c>
      <c r="AZ202" s="67">
        <f>IF(AZ141="","",((AZ141*'Ship &amp; EF Parameters'!$F32)+(AZ141*'Ship &amp; EF Parameters'!$G32)+(AZ141*'Ship &amp; EF Parameters'!$H32))/1000000)</f>
        <v>3111.0213333333331</v>
      </c>
      <c r="BA202" s="67">
        <f>IF(BA141="","",((BA141*'Ship &amp; EF Parameters'!$F32)+(BA141*'Ship &amp; EF Parameters'!$G32)+(BA141*'Ship &amp; EF Parameters'!$H32))/1000000)</f>
        <v>3519.8026459143966</v>
      </c>
      <c r="BB202" s="67">
        <f>IF(BB141="","",((BB141*'Ship &amp; EF Parameters'!$F32)+(BB141*'Ship &amp; EF Parameters'!$G32)+(BB141*'Ship &amp; EF Parameters'!$H32))/1000000)</f>
        <v>3972.1426229508197</v>
      </c>
      <c r="BC202" s="67">
        <f>IF(BC141="","",((BC141*'Ship &amp; EF Parameters'!$F32)+(BC141*'Ship &amp; EF Parameters'!$G32)+(BC141*'Ship &amp; EF Parameters'!$H32))/1000000)</f>
        <v>4195.6831168831177</v>
      </c>
      <c r="BD202" s="67">
        <f>IF(BD141="","",((BD141*'Ship &amp; EF Parameters'!$F32)+(BD141*'Ship &amp; EF Parameters'!$G32)+(BD141*'Ship &amp; EF Parameters'!$H32))/1000000)</f>
        <v>4742.2766972477066</v>
      </c>
      <c r="BE202" s="67">
        <f>IF(BE141="","",((BE141*'Ship &amp; EF Parameters'!$F32)+(BE141*'Ship &amp; EF Parameters'!$G32)+(BE141*'Ship &amp; EF Parameters'!$H32))/1000000)</f>
        <v>5358.1943414634152</v>
      </c>
      <c r="BF202" s="68">
        <f>IF(BF141="","",((BF141*'Ship &amp; EF Parameters'!$F32)+(BF141*'Ship &amp; EF Parameters'!$G32)+(BF141*'Ship &amp; EF Parameters'!$H32))/1000000)</f>
        <v>5815.2168000000001</v>
      </c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</row>
    <row r="203" spans="1:77" s="40" customFormat="1">
      <c r="A203" s="49"/>
      <c r="B203" s="50" t="str">
        <f t="shared" si="200"/>
        <v>6,000 teu</v>
      </c>
      <c r="C203" s="50"/>
      <c r="D203" s="63">
        <f>IF(D142="","",((D142*'Ship &amp; EF Parameters'!$F33)+(D142*'Ship &amp; EF Parameters'!$G33)+(D142*'Ship &amp; EF Parameters'!$H33))/1000000)</f>
        <v>317.1215705521472</v>
      </c>
      <c r="E203" s="64">
        <f>IF(E142="","",((E142*'Ship &amp; EF Parameters'!$F33)+(E142*'Ship &amp; EF Parameters'!$G33)+(E142*'Ship &amp; EF Parameters'!$H33))/1000000)</f>
        <v>330.29275399361012</v>
      </c>
      <c r="F203" s="64">
        <f>IF(F142="","",((F142*'Ship &amp; EF Parameters'!$F33)+(F142*'Ship &amp; EF Parameters'!$G33)+(F142*'Ship &amp; EF Parameters'!$H33))/1000000)</f>
        <v>344.60543999999999</v>
      </c>
      <c r="G203" s="64">
        <f>IF(G142="","",((G142*'Ship &amp; EF Parameters'!$F33)+(G142*'Ship &amp; EF Parameters'!$G33)+(G142*'Ship &amp; EF Parameters'!$H33))/1000000)</f>
        <v>360.21474564459925</v>
      </c>
      <c r="H203" s="64">
        <f>IF(H142="","",((H142*'Ship &amp; EF Parameters'!$F33)+(H142*'Ship &amp; EF Parameters'!$G33)+(H142*'Ship &amp; EF Parameters'!$H33))/1000000)</f>
        <v>377.30522627737236</v>
      </c>
      <c r="I203" s="64">
        <f>IF(I142="","",((I142*'Ship &amp; EF Parameters'!$F33)+(I142*'Ship &amp; EF Parameters'!$G33)+(I142*'Ship &amp; EF Parameters'!$H33))/1000000)</f>
        <v>396.09820689655174</v>
      </c>
      <c r="J203" s="64">
        <f>IF(J142="","",((J142*'Ship &amp; EF Parameters'!$F33)+(J142*'Ship &amp; EF Parameters'!$G33)+(J142*'Ship &amp; EF Parameters'!$H33))/1000000)</f>
        <v>416.8614193548388</v>
      </c>
      <c r="K203" s="64">
        <f>IF(K142="","",((K142*'Ship &amp; EF Parameters'!$F33)+(K142*'Ship &amp; EF Parameters'!$G33)+(K142*'Ship &amp; EF Parameters'!$H33))/1000000)</f>
        <v>439.92183829787234</v>
      </c>
      <c r="L203" s="64">
        <f>IF(L142="","",((L142*'Ship &amp; EF Parameters'!$F33)+(L142*'Ship &amp; EF Parameters'!$G33)+(L142*'Ship &amp; EF Parameters'!$H33))/1000000)</f>
        <v>465.68302702702709</v>
      </c>
      <c r="M203" s="64">
        <f>IF(M142="","",((M142*'Ship &amp; EF Parameters'!$F33)+(M142*'Ship &amp; EF Parameters'!$G33)+(M142*'Ship &amp; EF Parameters'!$H33))/1000000)</f>
        <v>494.64895693779914</v>
      </c>
      <c r="N203" s="65">
        <f>IF(N142="","",((N142*'Ship &amp; EF Parameters'!$F33)+(N142*'Ship &amp; EF Parameters'!$G33)+(N142*'Ship &amp; EF Parameters'!$H33))/1000000)</f>
        <v>516.90815999999995</v>
      </c>
      <c r="O203" s="63">
        <f>IF(O142="","",((O142*'Ship &amp; EF Parameters'!$F33)+(O142*'Ship &amp; EF Parameters'!$G33)+(O142*'Ship &amp; EF Parameters'!$H33))/1000000)</f>
        <v>1162.7790920245398</v>
      </c>
      <c r="P203" s="64">
        <f>IF(P142="","",((P142*'Ship &amp; EF Parameters'!$F33)+(P142*'Ship &amp; EF Parameters'!$G33)+(P142*'Ship &amp; EF Parameters'!$H33))/1000000)</f>
        <v>1211.0734313099042</v>
      </c>
      <c r="Q203" s="64">
        <f>IF(Q142="","",((Q142*'Ship &amp; EF Parameters'!$F33)+(Q142*'Ship &amp; EF Parameters'!$G33)+(Q142*'Ship &amp; EF Parameters'!$H33))/1000000)</f>
        <v>1263.5532800000001</v>
      </c>
      <c r="R203" s="64">
        <f>IF(R142="","",((R142*'Ship &amp; EF Parameters'!$F33)+(R142*'Ship &amp; EF Parameters'!$G33)+(R142*'Ship &amp; EF Parameters'!$H33))/1000000)</f>
        <v>1320.7874006968641</v>
      </c>
      <c r="S203" s="64">
        <f>IF(S142="","",((S142*'Ship &amp; EF Parameters'!$F33)+(S142*'Ship &amp; EF Parameters'!$G33)+(S142*'Ship &amp; EF Parameters'!$H33))/1000000)</f>
        <v>1383.452496350365</v>
      </c>
      <c r="T203" s="64">
        <f>IF(T142="","",((T142*'Ship &amp; EF Parameters'!$F33)+(T142*'Ship &amp; EF Parameters'!$G33)+(T142*'Ship &amp; EF Parameters'!$H33))/1000000)</f>
        <v>1452.3600919540231</v>
      </c>
      <c r="U203" s="64">
        <f>IF(U142="","",((U142*'Ship &amp; EF Parameters'!$F33)+(U142*'Ship &amp; EF Parameters'!$G33)+(U142*'Ship &amp; EF Parameters'!$H33))/1000000)</f>
        <v>1528.491870967742</v>
      </c>
      <c r="V203" s="64">
        <f>IF(V142="","",((V142*'Ship &amp; EF Parameters'!$F33)+(V142*'Ship &amp; EF Parameters'!$G33)+(V142*'Ship &amp; EF Parameters'!$H33))/1000000)</f>
        <v>1747.4673021276599</v>
      </c>
      <c r="W203" s="64">
        <f>IF(W142="","",((W142*'Ship &amp; EF Parameters'!$F33)+(W142*'Ship &amp; EF Parameters'!$G33)+(W142*'Ship &amp; EF Parameters'!$H33))/1000000)</f>
        <v>1849.7964684684691</v>
      </c>
      <c r="X203" s="64">
        <f>IF(X142="","",((X142*'Ship &amp; EF Parameters'!$F33)+(X142*'Ship &amp; EF Parameters'!$G33)+(X142*'Ship &amp; EF Parameters'!$H33))/1000000)</f>
        <v>2115.9983157894744</v>
      </c>
      <c r="Y203" s="65">
        <f>IF(Y142="","",((Y142*'Ship &amp; EF Parameters'!$F33)+(Y142*'Ship &amp; EF Parameters'!$G33)+(Y142*'Ship &amp; EF Parameters'!$H33))/1000000)</f>
        <v>2369.1624000000002</v>
      </c>
      <c r="Z203" s="63">
        <f>IF(Z142="","",((Z142*'Ship &amp; EF Parameters'!$F33)+(Z142*'Ship &amp; EF Parameters'!$G33)+(Z142*'Ship &amp; EF Parameters'!$H33))/1000000)</f>
        <v>2008.4366134969325</v>
      </c>
      <c r="AA203" s="64">
        <f>IF(AA142="","",((AA142*'Ship &amp; EF Parameters'!$F33)+(AA142*'Ship &amp; EF Parameters'!$G33)+(AA142*'Ship &amp; EF Parameters'!$H33))/1000000)</f>
        <v>2091.8541086261985</v>
      </c>
      <c r="AB203" s="64">
        <f>IF(AB142="","",((AB142*'Ship &amp; EF Parameters'!$F33)+(AB142*'Ship &amp; EF Parameters'!$G33)+(AB142*'Ship &amp; EF Parameters'!$H33))/1000000)</f>
        <v>2182.5011199999999</v>
      </c>
      <c r="AC203" s="64">
        <f>IF(AC142="","",((AC142*'Ship &amp; EF Parameters'!$F33)+(AC142*'Ship &amp; EF Parameters'!$G33)+(AC142*'Ship &amp; EF Parameters'!$H33))/1000000)</f>
        <v>2281.3600557491295</v>
      </c>
      <c r="AD203" s="64">
        <f>IF(AD142="","",((AD142*'Ship &amp; EF Parameters'!$F33)+(AD142*'Ship &amp; EF Parameters'!$G33)+(AD142*'Ship &amp; EF Parameters'!$H33))/1000000)</f>
        <v>2389.5997664233578</v>
      </c>
      <c r="AE203" s="64">
        <f>IF(AE142="","",((AE142*'Ship &amp; EF Parameters'!$F33)+(AE142*'Ship &amp; EF Parameters'!$G33)+(AE142*'Ship &amp; EF Parameters'!$H33))/1000000)</f>
        <v>2717.6738084291187</v>
      </c>
      <c r="AF203" s="64">
        <f>IF(AF142="","",((AF142*'Ship &amp; EF Parameters'!$F33)+(AF142*'Ship &amp; EF Parameters'!$G33)+(AF142*'Ship &amp; EF Parameters'!$H33))/1000000)</f>
        <v>3080.14270967742</v>
      </c>
      <c r="AG203" s="64">
        <f>IF(AG142="","",((AG142*'Ship &amp; EF Parameters'!$F33)+(AG142*'Ship &amp; EF Parameters'!$G33)+(AG142*'Ship &amp; EF Parameters'!$H33))/1000000)</f>
        <v>3250.5335829787236</v>
      </c>
      <c r="AH203" s="64">
        <f>IF(AH142="","",((AH142*'Ship &amp; EF Parameters'!$F33)+(AH142*'Ship &amp; EF Parameters'!$G33)+(AH142*'Ship &amp; EF Parameters'!$H33))/1000000)</f>
        <v>3686.6572972972986</v>
      </c>
      <c r="AI203" s="64">
        <f>IF(AI142="","",((AI142*'Ship &amp; EF Parameters'!$F33)+(AI142*'Ship &amp; EF Parameters'!$G33)+(AI142*'Ship &amp; EF Parameters'!$H33))/1000000)</f>
        <v>4177.0356363636383</v>
      </c>
      <c r="AJ203" s="65">
        <f>IF(AJ142="","",((AJ142*'Ship &amp; EF Parameters'!$F33)+(AJ142*'Ship &amp; EF Parameters'!$G33)+(AJ142*'Ship &amp; EF Parameters'!$H33))/1000000)</f>
        <v>4637.8148799999999</v>
      </c>
      <c r="AK203" s="63">
        <f>IF(AK142="","",((AK142*'Ship &amp; EF Parameters'!$F33)+(AK142*'Ship &amp; EF Parameters'!$G33)+(AK142*'Ship &amp; EF Parameters'!$H33))/1000000)</f>
        <v>2854.0941349693248</v>
      </c>
      <c r="AL203" s="64">
        <f>IF(AL142="","",((AL142*'Ship &amp; EF Parameters'!$F33)+(AL142*'Ship &amp; EF Parameters'!$G33)+(AL142*'Ship &amp; EF Parameters'!$H33))/1000000)</f>
        <v>2972.6347859424918</v>
      </c>
      <c r="AM203" s="64">
        <f>IF(AM142="","",((AM142*'Ship &amp; EF Parameters'!$F33)+(AM142*'Ship &amp; EF Parameters'!$G33)+(AM142*'Ship &amp; EF Parameters'!$H33))/1000000)</f>
        <v>3101.4489600000002</v>
      </c>
      <c r="AN203" s="64">
        <f>IF(AN142="","",((AN142*'Ship &amp; EF Parameters'!$F33)+(AN142*'Ship &amp; EF Parameters'!$G33)+(AN142*'Ship &amp; EF Parameters'!$H33))/1000000)</f>
        <v>3241.9327108013945</v>
      </c>
      <c r="AO203" s="64">
        <f>IF(AO142="","",((AO142*'Ship &amp; EF Parameters'!$F33)+(AO142*'Ship &amp; EF Parameters'!$G33)+(AO142*'Ship &amp; EF Parameters'!$H33))/1000000)</f>
        <v>3678.7259562043796</v>
      </c>
      <c r="AP203" s="64">
        <f>IF(AP142="","",((AP142*'Ship &amp; EF Parameters'!$F33)+(AP142*'Ship &amp; EF Parameters'!$G33)+(AP142*'Ship &amp; EF Parameters'!$H33))/1000000)</f>
        <v>4159.0311724137928</v>
      </c>
      <c r="AQ203" s="64">
        <f>IF(AQ142="","",((AQ142*'Ship &amp; EF Parameters'!$F33)+(AQ142*'Ship &amp; EF Parameters'!$G33)+(AQ142*'Ship &amp; EF Parameters'!$H33))/1000000)</f>
        <v>4377.0449032258075</v>
      </c>
      <c r="AR203" s="64">
        <f>IF(AR142="","",((AR142*'Ship &amp; EF Parameters'!$F33)+(AR142*'Ship &amp; EF Parameters'!$G33)+(AR142*'Ship &amp; EF Parameters'!$H33))/1000000)</f>
        <v>4949.1206808510633</v>
      </c>
      <c r="AS203" s="64">
        <f>IF(AS142="","",((AS142*'Ship &amp; EF Parameters'!$F33)+(AS142*'Ship &amp; EF Parameters'!$G33)+(AS142*'Ship &amp; EF Parameters'!$H33))/1000000)</f>
        <v>5588.1963243243245</v>
      </c>
      <c r="AT203" s="64">
        <f>IF(AT142="","",((AT142*'Ship &amp; EF Parameters'!$F33)+(AT142*'Ship &amp; EF Parameters'!$G33)+(AT142*'Ship &amp; EF Parameters'!$H33))/1000000)</f>
        <v>6306.7742009569383</v>
      </c>
      <c r="AU203" s="65">
        <f>IF(AU142="","",((AU142*'Ship &amp; EF Parameters'!$F33)+(AU142*'Ship &amp; EF Parameters'!$G33)+(AU142*'Ship &amp; EF Parameters'!$H33))/1000000)</f>
        <v>6978.2601599999998</v>
      </c>
      <c r="AV203" s="63">
        <f>IF(AV142="","",((AV142*'Ship &amp; EF Parameters'!$F33)+(AV142*'Ship &amp; EF Parameters'!$G33)+(AV142*'Ship &amp; EF Parameters'!$H33))/1000000)</f>
        <v>3699.7516564417178</v>
      </c>
      <c r="AW203" s="64">
        <f>IF(AW142="","",((AW142*'Ship &amp; EF Parameters'!$F33)+(AW142*'Ship &amp; EF Parameters'!$G33)+(AW142*'Ship &amp; EF Parameters'!$H33))/1000000)</f>
        <v>3853.4154632587852</v>
      </c>
      <c r="AX203" s="64">
        <f>IF(AX142="","",((AX142*'Ship &amp; EF Parameters'!$F33)+(AX142*'Ship &amp; EF Parameters'!$G33)+(AX142*'Ship &amp; EF Parameters'!$H33))/1000000)</f>
        <v>4020.3968</v>
      </c>
      <c r="AY203" s="64">
        <f>IF(AY142="","",((AY142*'Ship &amp; EF Parameters'!$F33)+(AY142*'Ship &amp; EF Parameters'!$G33)+(AY142*'Ship &amp; EF Parameters'!$H33))/1000000)</f>
        <v>4552.7141463414637</v>
      </c>
      <c r="AZ203" s="64">
        <f>IF(AZ142="","",((AZ142*'Ship &amp; EF Parameters'!$F33)+(AZ142*'Ship &amp; EF Parameters'!$G33)+(AZ142*'Ship &amp; EF Parameters'!$H33))/1000000)</f>
        <v>4768.7188321167896</v>
      </c>
      <c r="BA203" s="64">
        <f>IF(BA142="","",((BA142*'Ship &amp; EF Parameters'!$F33)+(BA142*'Ship &amp; EF Parameters'!$G33)+(BA142*'Ship &amp; EF Parameters'!$H33))/1000000)</f>
        <v>5391.3367049808448</v>
      </c>
      <c r="BB203" s="64">
        <f>IF(BB142="","",((BB142*'Ship &amp; EF Parameters'!$F33)+(BB142*'Ship &amp; EF Parameters'!$G33)+(BB142*'Ship &amp; EF Parameters'!$H33))/1000000)</f>
        <v>6079.2290322580666</v>
      </c>
      <c r="BC203" s="64">
        <f>IF(BC142="","",((BC142*'Ship &amp; EF Parameters'!$F33)+(BC142*'Ship &amp; EF Parameters'!$G33)+(BC142*'Ship &amp; EF Parameters'!$H33))/1000000)</f>
        <v>6415.5268085106381</v>
      </c>
      <c r="BD203" s="64">
        <f>IF(BD142="","",((BD142*'Ship &amp; EF Parameters'!$F33)+(BD142*'Ship &amp; EF Parameters'!$G33)+(BD142*'Ship &amp; EF Parameters'!$H33))/1000000)</f>
        <v>7243.9581981981992</v>
      </c>
      <c r="BE203" s="64">
        <f>IF(BE142="","",((BE142*'Ship &amp; EF Parameters'!$F33)+(BE142*'Ship &amp; EF Parameters'!$G33)+(BE142*'Ship &amp; EF Parameters'!$H33))/1000000)</f>
        <v>8175.4480382775137</v>
      </c>
      <c r="BF203" s="65">
        <f>IF(BF142="","",((BF142*'Ship &amp; EF Parameters'!$F33)+(BF142*'Ship &amp; EF Parameters'!$G33)+(BF142*'Ship &amp; EF Parameters'!$H33))/1000000)</f>
        <v>9045.8927999999996</v>
      </c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</row>
    <row r="204" spans="1:77" s="40" customFormat="1">
      <c r="A204" s="49"/>
      <c r="B204" s="54" t="str">
        <f t="shared" si="200"/>
        <v>9,000 teu</v>
      </c>
      <c r="C204" s="54"/>
      <c r="D204" s="66">
        <f>IF(D143="","",((D143*'Ship &amp; EF Parameters'!$F34)+(D143*'Ship &amp; EF Parameters'!$G34)+(D143*'Ship &amp; EF Parameters'!$H34))/1000000)</f>
        <v>465.11163680981588</v>
      </c>
      <c r="E204" s="67">
        <f>IF(E143="","",((E143*'Ship &amp; EF Parameters'!$F34)+(E143*'Ship &amp; EF Parameters'!$G34)+(E143*'Ship &amp; EF Parameters'!$H34))/1000000)</f>
        <v>484.4293725239616</v>
      </c>
      <c r="F204" s="67">
        <f>IF(F143="","",((F143*'Ship &amp; EF Parameters'!$F34)+(F143*'Ship &amp; EF Parameters'!$G34)+(F143*'Ship &amp; EF Parameters'!$H34))/1000000)</f>
        <v>505.421312</v>
      </c>
      <c r="G204" s="67">
        <f>IF(G143="","",((G143*'Ship &amp; EF Parameters'!$F34)+(G143*'Ship &amp; EF Parameters'!$G34)+(G143*'Ship &amp; EF Parameters'!$H34))/1000000)</f>
        <v>528.31496027874562</v>
      </c>
      <c r="H204" s="67">
        <f>IF(H143="","",((H143*'Ship &amp; EF Parameters'!$F34)+(H143*'Ship &amp; EF Parameters'!$G34)+(H143*'Ship &amp; EF Parameters'!$H34))/1000000)</f>
        <v>553.38099854014604</v>
      </c>
      <c r="I204" s="67">
        <f>IF(I143="","",((I143*'Ship &amp; EF Parameters'!$F34)+(I143*'Ship &amp; EF Parameters'!$G34)+(I143*'Ship &amp; EF Parameters'!$H34))/1000000)</f>
        <v>580.94403678160916</v>
      </c>
      <c r="J204" s="67">
        <f>IF(J143="","",((J143*'Ship &amp; EF Parameters'!$F34)+(J143*'Ship &amp; EF Parameters'!$G34)+(J143*'Ship &amp; EF Parameters'!$H34))/1000000)</f>
        <v>611.39674838709709</v>
      </c>
      <c r="K204" s="67">
        <f>IF(K143="","",((K143*'Ship &amp; EF Parameters'!$F34)+(K143*'Ship &amp; EF Parameters'!$G34)+(K143*'Ship &amp; EF Parameters'!$H34))/1000000)</f>
        <v>645.21869617021298</v>
      </c>
      <c r="L204" s="67">
        <f>IF(L143="","",((L143*'Ship &amp; EF Parameters'!$F34)+(L143*'Ship &amp; EF Parameters'!$G34)+(L143*'Ship &amp; EF Parameters'!$H34))/1000000)</f>
        <v>683.00177297297319</v>
      </c>
      <c r="M204" s="67">
        <f>IF(M143="","",((M143*'Ship &amp; EF Parameters'!$F34)+(M143*'Ship &amp; EF Parameters'!$G34)+(M143*'Ship &amp; EF Parameters'!$H34))/1000000)</f>
        <v>725.48513684210536</v>
      </c>
      <c r="N204" s="68">
        <f>IF(N143="","",((N143*'Ship &amp; EF Parameters'!$F34)+(N143*'Ship &amp; EF Parameters'!$G34)+(N143*'Ship &amp; EF Parameters'!$H34))/1000000)</f>
        <v>758.13196800000003</v>
      </c>
      <c r="O204" s="66">
        <f>IF(O143="","",((O143*'Ship &amp; EF Parameters'!$F34)+(O143*'Ship &amp; EF Parameters'!$G34)+(O143*'Ship &amp; EF Parameters'!$H34))/1000000)</f>
        <v>1511.6128196319014</v>
      </c>
      <c r="P204" s="67">
        <f>IF(P143="","",((P143*'Ship &amp; EF Parameters'!$F34)+(P143*'Ship &amp; EF Parameters'!$G34)+(P143*'Ship &amp; EF Parameters'!$H34))/1000000)</f>
        <v>1574.3954607028754</v>
      </c>
      <c r="Q204" s="67">
        <f>IF(Q143="","",((Q143*'Ship &amp; EF Parameters'!$F34)+(Q143*'Ship &amp; EF Parameters'!$G34)+(Q143*'Ship &amp; EF Parameters'!$H34))/1000000)</f>
        <v>1642.6192639999999</v>
      </c>
      <c r="R204" s="67">
        <f>IF(R143="","",((R143*'Ship &amp; EF Parameters'!$F34)+(R143*'Ship &amp; EF Parameters'!$G34)+(R143*'Ship &amp; EF Parameters'!$H34))/1000000)</f>
        <v>1717.0236209059231</v>
      </c>
      <c r="S204" s="67">
        <f>IF(S143="","",((S143*'Ship &amp; EF Parameters'!$F34)+(S143*'Ship &amp; EF Parameters'!$G34)+(S143*'Ship &amp; EF Parameters'!$H34))/1000000)</f>
        <v>1798.4882452554746</v>
      </c>
      <c r="T204" s="67">
        <f>IF(T143="","",((T143*'Ship &amp; EF Parameters'!$F34)+(T143*'Ship &amp; EF Parameters'!$G34)+(T143*'Ship &amp; EF Parameters'!$H34))/1000000)</f>
        <v>1888.0681195402299</v>
      </c>
      <c r="U204" s="67">
        <f>IF(U143="","",((U143*'Ship &amp; EF Parameters'!$F34)+(U143*'Ship &amp; EF Parameters'!$G34)+(U143*'Ship &amp; EF Parameters'!$H34))/1000000)</f>
        <v>2152.6260516129041</v>
      </c>
      <c r="V204" s="67">
        <f>IF(V143="","",((V143*'Ship &amp; EF Parameters'!$F34)+(V143*'Ship &amp; EF Parameters'!$G34)+(V143*'Ship &amp; EF Parameters'!$H34))/1000000)</f>
        <v>2271.7074927659582</v>
      </c>
      <c r="W204" s="67">
        <f>IF(W143="","",((W143*'Ship &amp; EF Parameters'!$F34)+(W143*'Ship &amp; EF Parameters'!$G34)+(W143*'Ship &amp; EF Parameters'!$H34))/1000000)</f>
        <v>2589.7150558558569</v>
      </c>
      <c r="X204" s="67">
        <f>IF(X143="","",((X143*'Ship &amp; EF Parameters'!$F34)+(X143*'Ship &amp; EF Parameters'!$G34)+(X143*'Ship &amp; EF Parameters'!$H34))/1000000)</f>
        <v>2947.2833684210527</v>
      </c>
      <c r="Y204" s="68">
        <f>IF(Y143="","",((Y143*'Ship &amp; EF Parameters'!$F34)+(Y143*'Ship &amp; EF Parameters'!$G34)+(Y143*'Ship &amp; EF Parameters'!$H34))/1000000)</f>
        <v>3285.2385279999999</v>
      </c>
      <c r="Z204" s="66">
        <f>IF(Z143="","",((Z143*'Ship &amp; EF Parameters'!$F34)+(Z143*'Ship &amp; EF Parameters'!$G34)+(Z143*'Ship &amp; EF Parameters'!$H34))/1000000)</f>
        <v>2558.1140024539877</v>
      </c>
      <c r="AA204" s="67">
        <f>IF(AA143="","",((AA143*'Ship &amp; EF Parameters'!$F34)+(AA143*'Ship &amp; EF Parameters'!$G34)+(AA143*'Ship &amp; EF Parameters'!$H34))/1000000)</f>
        <v>2664.3615488817886</v>
      </c>
      <c r="AB204" s="67">
        <f>IF(AB143="","",((AB143*'Ship &amp; EF Parameters'!$F34)+(AB143*'Ship &amp; EF Parameters'!$G34)+(AB143*'Ship &amp; EF Parameters'!$H34))/1000000)</f>
        <v>2779.8172159999995</v>
      </c>
      <c r="AC204" s="67">
        <f>IF(AC143="","",((AC143*'Ship &amp; EF Parameters'!$F34)+(AC143*'Ship &amp; EF Parameters'!$G34)+(AC143*'Ship &amp; EF Parameters'!$H34))/1000000)</f>
        <v>2905.7322815331013</v>
      </c>
      <c r="AD204" s="67">
        <f>IF(AD143="","",((AD143*'Ship &amp; EF Parameters'!$F34)+(AD143*'Ship &amp; EF Parameters'!$G34)+(AD143*'Ship &amp; EF Parameters'!$H34))/1000000)</f>
        <v>3297.2284496350367</v>
      </c>
      <c r="AE204" s="67">
        <f>IF(AE143="","",((AE143*'Ship &amp; EF Parameters'!$F34)+(AE143*'Ship &amp; EF Parameters'!$G34)+(AE143*'Ship &amp; EF Parameters'!$H34))/1000000)</f>
        <v>3461.4582191570885</v>
      </c>
      <c r="AF204" s="67">
        <f>IF(AF143="","",((AF143*'Ship &amp; EF Parameters'!$F34)+(AF143*'Ship &amp; EF Parameters'!$G34)+(AF143*'Ship &amp; EF Parameters'!$H34))/1000000)</f>
        <v>3923.1291354838713</v>
      </c>
      <c r="AG204" s="67">
        <f>IF(AG143="","",((AG143*'Ship &amp; EF Parameters'!$F34)+(AG143*'Ship &amp; EF Parameters'!$G34)+(AG143*'Ship &amp; EF Parameters'!$H34))/1000000)</f>
        <v>4435.8785361702139</v>
      </c>
      <c r="AH204" s="67">
        <f>IF(AH143="","",((AH143*'Ship &amp; EF Parameters'!$F34)+(AH143*'Ship &amp; EF Parameters'!$G34)+(AH143*'Ship &amp; EF Parameters'!$H34))/1000000)</f>
        <v>4695.6371891891913</v>
      </c>
      <c r="AI204" s="67">
        <f>IF(AI143="","",((AI143*'Ship &amp; EF Parameters'!$F34)+(AI143*'Ship &amp; EF Parameters'!$G34)+(AI143*'Ship &amp; EF Parameters'!$H34))/1000000)</f>
        <v>5320.2243368421059</v>
      </c>
      <c r="AJ204" s="68">
        <f>IF(AJ143="","",((AJ143*'Ship &amp; EF Parameters'!$F34)+(AJ143*'Ship &amp; EF Parameters'!$G34)+(AJ143*'Ship &amp; EF Parameters'!$H34))/1000000)</f>
        <v>5907.1115840000002</v>
      </c>
      <c r="AK204" s="66">
        <f>IF(AK143="","",((AK143*'Ship &amp; EF Parameters'!$F34)+(AK143*'Ship &amp; EF Parameters'!$G34)+(AK143*'Ship &amp; EF Parameters'!$H34))/1000000)</f>
        <v>3604.6151852760736</v>
      </c>
      <c r="AL204" s="67">
        <f>IF(AL143="","",((AL143*'Ship &amp; EF Parameters'!$F34)+(AL143*'Ship &amp; EF Parameters'!$G34)+(AL143*'Ship &amp; EF Parameters'!$H34))/1000000)</f>
        <v>3754.3276370607023</v>
      </c>
      <c r="AM204" s="67">
        <f>IF(AM143="","",((AM143*'Ship &amp; EF Parameters'!$F34)+(AM143*'Ship &amp; EF Parameters'!$G34)+(AM143*'Ship &amp; EF Parameters'!$H34))/1000000)</f>
        <v>3917.0151679999999</v>
      </c>
      <c r="AN204" s="67">
        <f>IF(AN143="","",((AN143*'Ship &amp; EF Parameters'!$F34)+(AN143*'Ship &amp; EF Parameters'!$G34)+(AN143*'Ship &amp; EF Parameters'!$H34))/1000000)</f>
        <v>4435.6443540069695</v>
      </c>
      <c r="AO204" s="67">
        <f>IF(AO143="","",((AO143*'Ship &amp; EF Parameters'!$F34)+(AO143*'Ship &amp; EF Parameters'!$G34)+(AO143*'Ship &amp; EF Parameters'!$H34))/1000000)</f>
        <v>4646.0946335766421</v>
      </c>
      <c r="AP204" s="67">
        <f>IF(AP143="","",((AP143*'Ship &amp; EF Parameters'!$F34)+(AP143*'Ship &amp; EF Parameters'!$G34)+(AP143*'Ship &amp; EF Parameters'!$H34))/1000000)</f>
        <v>5252.7023325670498</v>
      </c>
      <c r="AQ204" s="67">
        <f>IF(AQ143="","",((AQ143*'Ship &amp; EF Parameters'!$F34)+(AQ143*'Ship &amp; EF Parameters'!$G34)+(AQ143*'Ship &amp; EF Parameters'!$H34))/1000000)</f>
        <v>5922.9060000000009</v>
      </c>
      <c r="AR204" s="67">
        <f>IF(AR143="","",((AR143*'Ship &amp; EF Parameters'!$F34)+(AR143*'Ship &amp; EF Parameters'!$G34)+(AR143*'Ship &amp; EF Parameters'!$H34))/1000000)</f>
        <v>6250.5561191489387</v>
      </c>
      <c r="AS204" s="67">
        <f>IF(AS143="","",((AS143*'Ship &amp; EF Parameters'!$F34)+(AS143*'Ship &amp; EF Parameters'!$G34)+(AS143*'Ship &amp; EF Parameters'!$H34))/1000000)</f>
        <v>7057.6849873873871</v>
      </c>
      <c r="AT204" s="67">
        <f>IF(AT143="","",((AT143*'Ship &amp; EF Parameters'!$F34)+(AT143*'Ship &amp; EF Parameters'!$G34)+(AT143*'Ship &amp; EF Parameters'!$H34))/1000000)</f>
        <v>7965.2222315789477</v>
      </c>
      <c r="AU204" s="68">
        <f>IF(AU143="","",((AU143*'Ship &amp; EF Parameters'!$F34)+(AU143*'Ship &amp; EF Parameters'!$G34)+(AU143*'Ship &amp; EF Parameters'!$H34))/1000000)</f>
        <v>8813.2841279999993</v>
      </c>
      <c r="AV204" s="66">
        <f>IF(AV143="","",((AV143*'Ship &amp; EF Parameters'!$F34)+(AV143*'Ship &amp; EF Parameters'!$G34)+(AV143*'Ship &amp; EF Parameters'!$H34))/1000000)</f>
        <v>4651.116368098159</v>
      </c>
      <c r="AW204" s="67">
        <f>IF(AW143="","",((AW143*'Ship &amp; EF Parameters'!$F34)+(AW143*'Ship &amp; EF Parameters'!$G34)+(AW143*'Ship &amp; EF Parameters'!$H34))/1000000)</f>
        <v>4844.2937252396168</v>
      </c>
      <c r="AX204" s="67">
        <f>IF(AX143="","",((AX143*'Ship &amp; EF Parameters'!$F34)+(AX143*'Ship &amp; EF Parameters'!$G34)+(AX143*'Ship &amp; EF Parameters'!$H34))/1000000)</f>
        <v>5054.2131200000013</v>
      </c>
      <c r="AY204" s="67">
        <f>IF(AY143="","",((AY143*'Ship &amp; EF Parameters'!$F34)+(AY143*'Ship &amp; EF Parameters'!$G34)+(AY143*'Ship &amp; EF Parameters'!$H34))/1000000)</f>
        <v>5723.412069686412</v>
      </c>
      <c r="AZ204" s="67">
        <f>IF(AZ143="","",((AZ143*'Ship &amp; EF Parameters'!$F34)+(AZ143*'Ship &amp; EF Parameters'!$G34)+(AZ143*'Ship &amp; EF Parameters'!$H34))/1000000)</f>
        <v>6456.1116496350378</v>
      </c>
      <c r="BA204" s="67">
        <f>IF(BA143="","",((BA143*'Ship &amp; EF Parameters'!$F34)+(BA143*'Ship &amp; EF Parameters'!$G34)+(BA143*'Ship &amp; EF Parameters'!$H34))/1000000)</f>
        <v>6777.6804291187746</v>
      </c>
      <c r="BB204" s="67">
        <f>IF(BB143="","",((BB143*'Ship &amp; EF Parameters'!$F34)+(BB143*'Ship &amp; EF Parameters'!$G34)+(BB143*'Ship &amp; EF Parameters'!$H34))/1000000)</f>
        <v>7642.4593548387102</v>
      </c>
      <c r="BC204" s="67">
        <f>IF(BC143="","",((BC143*'Ship &amp; EF Parameters'!$F34)+(BC143*'Ship &amp; EF Parameters'!$G34)+(BC143*'Ship &amp; EF Parameters'!$H34))/1000000)</f>
        <v>8602.91594893617</v>
      </c>
      <c r="BD204" s="67">
        <f>IF(BD143="","",((BD143*'Ship &amp; EF Parameters'!$F34)+(BD143*'Ship &amp; EF Parameters'!$G34)+(BD143*'Ship &amp; EF Parameters'!$H34))/1000000)</f>
        <v>9675.8584504504506</v>
      </c>
      <c r="BE204" s="67">
        <f>IF(BE143="","",((BE143*'Ship &amp; EF Parameters'!$F34)+(BE143*'Ship &amp; EF Parameters'!$G34)+(BE143*'Ship &amp; EF Parameters'!$H34))/1000000)</f>
        <v>10882.27705263158</v>
      </c>
      <c r="BF204" s="68">
        <f>IF(BF143="","",((BF143*'Ship &amp; EF Parameters'!$F34)+(BF143*'Ship &amp; EF Parameters'!$G34)+(BF143*'Ship &amp; EF Parameters'!$H34))/1000000)</f>
        <v>11371.979520000001</v>
      </c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</row>
    <row r="205" spans="1:77" s="40" customFormat="1">
      <c r="A205" s="49"/>
      <c r="B205" s="50" t="str">
        <f t="shared" si="200"/>
        <v>14,000 teu</v>
      </c>
      <c r="C205" s="50"/>
      <c r="D205" s="63">
        <f>IF(D144="","",((D144*'Ship &amp; EF Parameters'!$F35)+(D144*'Ship &amp; EF Parameters'!$G35)+(D144*'Ship &amp; EF Parameters'!$H35))/1000000)</f>
        <v>802.65242236024847</v>
      </c>
      <c r="E205" s="64">
        <f>IF(E144="","",((E144*'Ship &amp; EF Parameters'!$F35)+(E144*'Ship &amp; EF Parameters'!$G35)+(E144*'Ship &amp; EF Parameters'!$H35))/1000000)</f>
        <v>836.42097087378636</v>
      </c>
      <c r="F205" s="64">
        <f>IF(F144="","",((F144*'Ship &amp; EF Parameters'!$F35)+(F144*'Ship &amp; EF Parameters'!$G35)+(F144*'Ship &amp; EF Parameters'!$H35))/1000000)</f>
        <v>873.15567567567564</v>
      </c>
      <c r="G205" s="64">
        <f>IF(G144="","",((G144*'Ship &amp; EF Parameters'!$F35)+(G144*'Ship &amp; EF Parameters'!$G35)+(G144*'Ship &amp; EF Parameters'!$H35))/1000000)</f>
        <v>913.26530035335691</v>
      </c>
      <c r="H205" s="64">
        <f>IF(H144="","",((H144*'Ship &amp; EF Parameters'!$F35)+(H144*'Ship &amp; EF Parameters'!$G35)+(H144*'Ship &amp; EF Parameters'!$H35))/1000000)</f>
        <v>957.23733333333325</v>
      </c>
      <c r="I205" s="64">
        <f>IF(I144="","",((I144*'Ship &amp; EF Parameters'!$F35)+(I144*'Ship &amp; EF Parameters'!$G35)+(I144*'Ship &amp; EF Parameters'!$H35))/1000000)</f>
        <v>1005.657898832685</v>
      </c>
      <c r="J205" s="64">
        <f>IF(J144="","",((J144*'Ship &amp; EF Parameters'!$F35)+(J144*'Ship &amp; EF Parameters'!$G35)+(J144*'Ship &amp; EF Parameters'!$H35))/1000000)</f>
        <v>1059.2380327868852</v>
      </c>
      <c r="K205" s="64">
        <f>IF(K144="","",((K144*'Ship &amp; EF Parameters'!$F35)+(K144*'Ship &amp; EF Parameters'!$G35)+(K144*'Ship &amp; EF Parameters'!$H35))/1000000)</f>
        <v>1118.8488311688313</v>
      </c>
      <c r="L205" s="64">
        <f>IF(L144="","",((L144*'Ship &amp; EF Parameters'!$F35)+(L144*'Ship &amp; EF Parameters'!$G35)+(L144*'Ship &amp; EF Parameters'!$H35))/1000000)</f>
        <v>1185.5691743119266</v>
      </c>
      <c r="M205" s="64">
        <f>IF(M144="","",((M144*'Ship &amp; EF Parameters'!$F35)+(M144*'Ship &amp; EF Parameters'!$G35)+(M144*'Ship &amp; EF Parameters'!$H35))/1000000)</f>
        <v>1260.7516097560979</v>
      </c>
      <c r="N205" s="65">
        <f>IF(N144="","",((N144*'Ship &amp; EF Parameters'!$F35)+(N144*'Ship &amp; EF Parameters'!$G35)+(N144*'Ship &amp; EF Parameters'!$H35))/1000000)</f>
        <v>1292.2704000000001</v>
      </c>
      <c r="O205" s="63">
        <f>IF(O144="","",((O144*'Ship &amp; EF Parameters'!$F35)+(O144*'Ship &amp; EF Parameters'!$G35)+(O144*'Ship &amp; EF Parameters'!$H35))/1000000)</f>
        <v>2407.9572670807452</v>
      </c>
      <c r="P205" s="64">
        <f>IF(P144="","",((P144*'Ship &amp; EF Parameters'!$F35)+(P144*'Ship &amp; EF Parameters'!$G35)+(P144*'Ship &amp; EF Parameters'!$H35))/1000000)</f>
        <v>2509.2629126213592</v>
      </c>
      <c r="Q205" s="64">
        <f>IF(Q144="","",((Q144*'Ship &amp; EF Parameters'!$F35)+(Q144*'Ship &amp; EF Parameters'!$G35)+(Q144*'Ship &amp; EF Parameters'!$H35))/1000000)</f>
        <v>2619.4670270270267</v>
      </c>
      <c r="R205" s="64">
        <f>IF(R144="","",((R144*'Ship &amp; EF Parameters'!$F35)+(R144*'Ship &amp; EF Parameters'!$G35)+(R144*'Ship &amp; EF Parameters'!$H35))/1000000)</f>
        <v>2739.7959010600707</v>
      </c>
      <c r="S205" s="64">
        <f>IF(S144="","",((S144*'Ship &amp; EF Parameters'!$F35)+(S144*'Ship &amp; EF Parameters'!$G35)+(S144*'Ship &amp; EF Parameters'!$H35))/1000000)</f>
        <v>2871.7120000000004</v>
      </c>
      <c r="T205" s="64">
        <f>IF(T144="","",((T144*'Ship &amp; EF Parameters'!$F35)+(T144*'Ship &amp; EF Parameters'!$G35)+(T144*'Ship &amp; EF Parameters'!$H35))/1000000)</f>
        <v>3016.9736964980539</v>
      </c>
      <c r="U205" s="64">
        <f>IF(U144="","",((U144*'Ship &amp; EF Parameters'!$F35)+(U144*'Ship &amp; EF Parameters'!$G35)+(U144*'Ship &amp; EF Parameters'!$H35))/1000000)</f>
        <v>3389.5617049180332</v>
      </c>
      <c r="V205" s="64">
        <f>IF(V144="","",((V144*'Ship &amp; EF Parameters'!$F35)+(V144*'Ship &amp; EF Parameters'!$G35)+(V144*'Ship &amp; EF Parameters'!$H35))/1000000)</f>
        <v>3804.0860259740261</v>
      </c>
      <c r="W205" s="64">
        <f>IF(W144="","",((W144*'Ship &amp; EF Parameters'!$F35)+(W144*'Ship &amp; EF Parameters'!$G35)+(W144*'Ship &amp; EF Parameters'!$H35))/1000000)</f>
        <v>4268.0490275229358</v>
      </c>
      <c r="X205" s="64">
        <f>IF(X144="","",((X144*'Ship &amp; EF Parameters'!$F35)+(X144*'Ship &amp; EF Parameters'!$G35)+(X144*'Ship &amp; EF Parameters'!$H35))/1000000)</f>
        <v>4790.8561170731728</v>
      </c>
      <c r="Y205" s="65">
        <f>IF(Y144="","",((Y144*'Ship &amp; EF Parameters'!$F35)+(Y144*'Ship &amp; EF Parameters'!$G35)+(Y144*'Ship &amp; EF Parameters'!$H35))/1000000)</f>
        <v>5169.0816000000004</v>
      </c>
      <c r="Z205" s="63">
        <f>IF(Z144="","",((Z144*'Ship &amp; EF Parameters'!$F35)+(Z144*'Ship &amp; EF Parameters'!$G35)+(Z144*'Ship &amp; EF Parameters'!$H35))/1000000)</f>
        <v>4013.2621118012421</v>
      </c>
      <c r="AA205" s="64">
        <f>IF(AA144="","",((AA144*'Ship &amp; EF Parameters'!$F35)+(AA144*'Ship &amp; EF Parameters'!$G35)+(AA144*'Ship &amp; EF Parameters'!$H35))/1000000)</f>
        <v>4182.1048543689321</v>
      </c>
      <c r="AB205" s="64">
        <f>IF(AB144="","",((AB144*'Ship &amp; EF Parameters'!$F35)+(AB144*'Ship &amp; EF Parameters'!$G35)+(AB144*'Ship &amp; EF Parameters'!$H35))/1000000)</f>
        <v>4365.7783783783789</v>
      </c>
      <c r="AC205" s="64">
        <f>IF(AC144="","",((AC144*'Ship &amp; EF Parameters'!$F35)+(AC144*'Ship &amp; EF Parameters'!$G35)+(AC144*'Ship &amp; EF Parameters'!$H35))/1000000)</f>
        <v>4566.3265017667836</v>
      </c>
      <c r="AD205" s="64">
        <f>IF(AD144="","",((AD144*'Ship &amp; EF Parameters'!$F35)+(AD144*'Ship &amp; EF Parameters'!$G35)+(AD144*'Ship &amp; EF Parameters'!$H35))/1000000)</f>
        <v>5105.2657777777777</v>
      </c>
      <c r="AE205" s="64">
        <f>IF(AE144="","",((AE144*'Ship &amp; EF Parameters'!$F35)+(AE144*'Ship &amp; EF Parameters'!$G35)+(AE144*'Ship &amp; EF Parameters'!$H35))/1000000)</f>
        <v>5698.7280933852144</v>
      </c>
      <c r="AF205" s="64">
        <f>IF(AF144="","",((AF144*'Ship &amp; EF Parameters'!$F35)+(AF144*'Ship &amp; EF Parameters'!$G35)+(AF144*'Ship &amp; EF Parameters'!$H35))/1000000)</f>
        <v>6355.4281967213119</v>
      </c>
      <c r="AG205" s="64">
        <f>IF(AG144="","",((AG144*'Ship &amp; EF Parameters'!$F35)+(AG144*'Ship &amp; EF Parameters'!$G35)+(AG144*'Ship &amp; EF Parameters'!$H35))/1000000)</f>
        <v>7086.0425974025975</v>
      </c>
      <c r="AH205" s="64">
        <f>IF(AH144="","",((AH144*'Ship &amp; EF Parameters'!$F35)+(AH144*'Ship &amp; EF Parameters'!$G35)+(AH144*'Ship &amp; EF Parameters'!$H35))/1000000)</f>
        <v>7903.7944954128452</v>
      </c>
      <c r="AI205" s="64">
        <f>IF(AI144="","",((AI144*'Ship &amp; EF Parameters'!$F35)+(AI144*'Ship &amp; EF Parameters'!$G35)+(AI144*'Ship &amp; EF Parameters'!$H35))/1000000)</f>
        <v>8825.2612682926847</v>
      </c>
      <c r="AJ205" s="65">
        <f>IF(AJ144="","",((AJ144*'Ship &amp; EF Parameters'!$F35)+(AJ144*'Ship &amp; EF Parameters'!$G35)+(AJ144*'Ship &amp; EF Parameters'!$H35))/1000000)</f>
        <v>9045.8927999999996</v>
      </c>
      <c r="AK205" s="63">
        <f>IF(AK144="","",((AK144*'Ship &amp; EF Parameters'!$F35)+(AK144*'Ship &amp; EF Parameters'!$G35)+(AK144*'Ship &amp; EF Parameters'!$H35))/1000000)</f>
        <v>5618.5669565217377</v>
      </c>
      <c r="AL205" s="64">
        <f>IF(AL144="","",((AL144*'Ship &amp; EF Parameters'!$F35)+(AL144*'Ship &amp; EF Parameters'!$G35)+(AL144*'Ship &amp; EF Parameters'!$H35))/1000000)</f>
        <v>5854.9467961165046</v>
      </c>
      <c r="AM205" s="64">
        <f>IF(AM144="","",((AM144*'Ship &amp; EF Parameters'!$F35)+(AM144*'Ship &amp; EF Parameters'!$G35)+(AM144*'Ship &amp; EF Parameters'!$H35))/1000000)</f>
        <v>6112.0897297297288</v>
      </c>
      <c r="AN205" s="64">
        <f>IF(AN144="","",((AN144*'Ship &amp; EF Parameters'!$F35)+(AN144*'Ship &amp; EF Parameters'!$G35)+(AN144*'Ship &amp; EF Parameters'!$H35))/1000000)</f>
        <v>6819.047575971731</v>
      </c>
      <c r="AO205" s="64">
        <f>IF(AO144="","",((AO144*'Ship &amp; EF Parameters'!$F35)+(AO144*'Ship &amp; EF Parameters'!$G35)+(AO144*'Ship &amp; EF Parameters'!$H35))/1000000)</f>
        <v>7594.0828444444423</v>
      </c>
      <c r="AP205" s="64">
        <f>IF(AP144="","",((AP144*'Ship &amp; EF Parameters'!$F35)+(AP144*'Ship &amp; EF Parameters'!$G35)+(AP144*'Ship &amp; EF Parameters'!$H35))/1000000)</f>
        <v>7978.219330739299</v>
      </c>
      <c r="AQ205" s="64">
        <f>IF(AQ144="","",((AQ144*'Ship &amp; EF Parameters'!$F35)+(AQ144*'Ship &amp; EF Parameters'!$G35)+(AQ144*'Ship &amp; EF Parameters'!$H35))/1000000)</f>
        <v>8897.5994754098356</v>
      </c>
      <c r="AR205" s="64">
        <f>IF(AR144="","",((AR144*'Ship &amp; EF Parameters'!$F35)+(AR144*'Ship &amp; EF Parameters'!$G35)+(AR144*'Ship &amp; EF Parameters'!$H35))/1000000)</f>
        <v>9920.4596363636356</v>
      </c>
      <c r="AS205" s="64">
        <f>IF(AS144="","",((AS144*'Ship &amp; EF Parameters'!$F35)+(AS144*'Ship &amp; EF Parameters'!$G35)+(AS144*'Ship &amp; EF Parameters'!$H35))/1000000)</f>
        <v>11065.312293577985</v>
      </c>
      <c r="AT205" s="64">
        <f>IF(AT144="","",((AT144*'Ship &amp; EF Parameters'!$F35)+(AT144*'Ship &amp; EF Parameters'!$G35)+(AT144*'Ship &amp; EF Parameters'!$H35))/1000000)</f>
        <v>12943.71652682927</v>
      </c>
      <c r="AU205" s="65">
        <f>IF(AU144="","",((AU144*'Ship &amp; EF Parameters'!$F35)+(AU144*'Ship &amp; EF Parameters'!$G35)+(AU144*'Ship &amp; EF Parameters'!$H35))/1000000)</f>
        <v>13267.309440000001</v>
      </c>
      <c r="AV205" s="63">
        <f>IF(AV144="","",((AV144*'Ship &amp; EF Parameters'!$F35)+(AV144*'Ship &amp; EF Parameters'!$G35)+(AV144*'Ship &amp; EF Parameters'!$H35))/1000000)</f>
        <v>7223.871801242236</v>
      </c>
      <c r="AW205" s="64">
        <f>IF(AW144="","",((AW144*'Ship &amp; EF Parameters'!$F35)+(AW144*'Ship &amp; EF Parameters'!$G35)+(AW144*'Ship &amp; EF Parameters'!$H35))/1000000)</f>
        <v>7527.7887378640771</v>
      </c>
      <c r="AX205" s="64">
        <f>IF(AX144="","",((AX144*'Ship &amp; EF Parameters'!$F35)+(AX144*'Ship &amp; EF Parameters'!$G35)+(AX144*'Ship &amp; EF Parameters'!$H35))/1000000)</f>
        <v>8382.2944864864858</v>
      </c>
      <c r="AY205" s="64">
        <f>IF(AY144="","",((AY144*'Ship &amp; EF Parameters'!$F35)+(AY144*'Ship &amp; EF Parameters'!$G35)+(AY144*'Ship &amp; EF Parameters'!$H35))/1000000)</f>
        <v>8767.3468833922252</v>
      </c>
      <c r="AZ205" s="64">
        <f>IF(AZ144="","",((AZ144*'Ship &amp; EF Parameters'!$F35)+(AZ144*'Ship &amp; EF Parameters'!$G35)+(AZ144*'Ship &amp; EF Parameters'!$H35))/1000000)</f>
        <v>9763.8207999999995</v>
      </c>
      <c r="BA205" s="64">
        <f>IF(BA144="","",((BA144*'Ship &amp; EF Parameters'!$F35)+(BA144*'Ship &amp; EF Parameters'!$G35)+(BA144*'Ship &amp; EF Parameters'!$H35))/1000000)</f>
        <v>10861.105307392996</v>
      </c>
      <c r="BB205" s="64">
        <f>IF(BB144="","",((BB144*'Ship &amp; EF Parameters'!$F35)+(BB144*'Ship &amp; EF Parameters'!$G35)+(BB144*'Ship &amp; EF Parameters'!$H35))/1000000)</f>
        <v>12075.313573770494</v>
      </c>
      <c r="BC205" s="64">
        <f>IF(BC144="","",((BC144*'Ship &amp; EF Parameters'!$F35)+(BC144*'Ship &amp; EF Parameters'!$G35)+(BC144*'Ship &amp; EF Parameters'!$H35))/1000000)</f>
        <v>13426.185974025975</v>
      </c>
      <c r="BD205" s="64">
        <f>IF(BD144="","",((BD144*'Ship &amp; EF Parameters'!$F35)+(BD144*'Ship &amp; EF Parameters'!$G35)+(BD144*'Ship &amp; EF Parameters'!$H35))/1000000)</f>
        <v>14938.171596330276</v>
      </c>
      <c r="BE205" s="64">
        <f>IF(BE144="","",((BE144*'Ship &amp; EF Parameters'!$F35)+(BE144*'Ship &amp; EF Parameters'!$G35)+(BE144*'Ship &amp; EF Parameters'!$H35))/1000000)</f>
        <v>16641.921248780494</v>
      </c>
      <c r="BF205" s="65">
        <f>IF(BF144="","",((BF144*'Ship &amp; EF Parameters'!$F35)+(BF144*'Ship &amp; EF Parameters'!$G35)+(BF144*'Ship &amp; EF Parameters'!$H35))/1000000)</f>
        <v>17833.33152</v>
      </c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</row>
    <row r="206" spans="1:77" s="40" customFormat="1">
      <c r="A206" s="189"/>
      <c r="B206" s="54" t="str">
        <f t="shared" si="200"/>
        <v>17,000 teu</v>
      </c>
      <c r="C206" s="54"/>
      <c r="D206" s="66">
        <f>IF(D145="","",((D145*'Ship &amp; EF Parameters'!$F36)+(D145*'Ship &amp; EF Parameters'!$G36)+(D145*'Ship &amp; EF Parameters'!$H36))/1000000)</f>
        <v>1222.4179459459456</v>
      </c>
      <c r="E206" s="67">
        <f>IF(E145="","",((E145*'Ship &amp; EF Parameters'!$F36)+(E145*'Ship &amp; EF Parameters'!$G36)+(E145*'Ship &amp; EF Parameters'!$H36))/1000000)</f>
        <v>1265.1598321678318</v>
      </c>
      <c r="F206" s="67">
        <f>IF(F145="","",((F145*'Ship &amp; EF Parameters'!$F36)+(F145*'Ship &amp; EF Parameters'!$G36)+(F145*'Ship &amp; EF Parameters'!$H36))/1000000)</f>
        <v>1310.998956521739</v>
      </c>
      <c r="G206" s="67">
        <f>IF(G145="","",((G145*'Ship &amp; EF Parameters'!$F36)+(G145*'Ship &amp; EF Parameters'!$G36)+(G145*'Ship &amp; EF Parameters'!$H36))/1000000)</f>
        <v>1360.2846315789473</v>
      </c>
      <c r="H206" s="67">
        <f>IF(H145="","",((H145*'Ship &amp; EF Parameters'!$F36)+(H145*'Ship &amp; EF Parameters'!$G36)+(H145*'Ship &amp; EF Parameters'!$H36))/1000000)</f>
        <v>1413.42075</v>
      </c>
      <c r="I206" s="67">
        <f>IF(I145="","",((I145*'Ship &amp; EF Parameters'!$F36)+(I145*'Ship &amp; EF Parameters'!$G36)+(I145*'Ship &amp; EF Parameters'!$H36))/1000000)</f>
        <v>1470.8768780487801</v>
      </c>
      <c r="J206" s="67">
        <f>IF(J145="","",((J145*'Ship &amp; EF Parameters'!$F36)+(J145*'Ship &amp; EF Parameters'!$G36)+(J145*'Ship &amp; EF Parameters'!$H36))/1000000)</f>
        <v>1533.2021694915259</v>
      </c>
      <c r="K206" s="67">
        <f>IF(K145="","",((K145*'Ship &amp; EF Parameters'!$F36)+(K145*'Ship &amp; EF Parameters'!$G36)+(K145*'Ship &amp; EF Parameters'!$H36))/1000000)</f>
        <v>1601.0429734513275</v>
      </c>
      <c r="L206" s="67">
        <f>IF(L145="","",((L145*'Ship &amp; EF Parameters'!$F36)+(L145*'Ship &amp; EF Parameters'!$G36)+(L145*'Ship &amp; EF Parameters'!$H36))/1000000)</f>
        <v>1675.1653333333334</v>
      </c>
      <c r="M206" s="67">
        <f>IF(M145="","",((M145*'Ship &amp; EF Parameters'!$F36)+(M145*'Ship &amp; EF Parameters'!$G36)+(M145*'Ship &amp; EF Parameters'!$H36))/1000000)</f>
        <v>1756.4840388349514</v>
      </c>
      <c r="N206" s="68">
        <f>IF(N145="","",((N145*'Ship &amp; EF Parameters'!$F36)+(N145*'Ship &amp; EF Parameters'!$G36)+(N145*'Ship &amp; EF Parameters'!$H36))/1000000)</f>
        <v>1809.1785600000001</v>
      </c>
      <c r="O206" s="66">
        <f>IF(O145="","",((O145*'Ship &amp; EF Parameters'!$F36)+(O145*'Ship &amp; EF Parameters'!$G36)+(O145*'Ship &amp; EF Parameters'!$H36))/1000000)</f>
        <v>4736.8695405405406</v>
      </c>
      <c r="P206" s="67">
        <f>IF(P145="","",((P145*'Ship &amp; EF Parameters'!$F36)+(P145*'Ship &amp; EF Parameters'!$G36)+(P145*'Ship &amp; EF Parameters'!$H36))/1000000)</f>
        <v>4902.4943496503492</v>
      </c>
      <c r="Q206" s="67">
        <f>IF(Q145="","",((Q145*'Ship &amp; EF Parameters'!$F36)+(Q145*'Ship &amp; EF Parameters'!$G36)+(Q145*'Ship &amp; EF Parameters'!$H36))/1000000)</f>
        <v>5080.1209565217387</v>
      </c>
      <c r="R206" s="67">
        <f>IF(R145="","",((R145*'Ship &amp; EF Parameters'!$F36)+(R145*'Ship &amp; EF Parameters'!$G36)+(R145*'Ship &amp; EF Parameters'!$H36))/1000000)</f>
        <v>5271.1029473684202</v>
      </c>
      <c r="S206" s="67">
        <f>IF(S145="","",((S145*'Ship &amp; EF Parameters'!$F36)+(S145*'Ship &amp; EF Parameters'!$G36)+(S145*'Ship &amp; EF Parameters'!$H36))/1000000)</f>
        <v>5842.1391000000003</v>
      </c>
      <c r="T206" s="67">
        <f>IF(T145="","",((T145*'Ship &amp; EF Parameters'!$F36)+(T145*'Ship &amp; EF Parameters'!$G36)+(T145*'Ship &amp; EF Parameters'!$H36))/1000000)</f>
        <v>6079.6244292682923</v>
      </c>
      <c r="U206" s="67">
        <f>IF(U145="","",((U145*'Ship &amp; EF Parameters'!$F36)+(U145*'Ship &amp; EF Parameters'!$G36)+(U145*'Ship &amp; EF Parameters'!$H36))/1000000)</f>
        <v>6733.3128610169488</v>
      </c>
      <c r="V206" s="67">
        <f>IF(V145="","",((V145*'Ship &amp; EF Parameters'!$F36)+(V145*'Ship &amp; EF Parameters'!$G36)+(V145*'Ship &amp; EF Parameters'!$H36))/1000000)</f>
        <v>7444.8498265486724</v>
      </c>
      <c r="W206" s="67">
        <f>IF(W145="","",((W145*'Ship &amp; EF Parameters'!$F36)+(W145*'Ship &amp; EF Parameters'!$G36)+(W145*'Ship &amp; EF Parameters'!$H36))/1000000)</f>
        <v>7789.5187999999998</v>
      </c>
      <c r="X206" s="67">
        <f>IF(X145="","",((X145*'Ship &amp; EF Parameters'!$F36)+(X145*'Ship &amp; EF Parameters'!$G36)+(X145*'Ship &amp; EF Parameters'!$H36))/1000000)</f>
        <v>8621.4091572815505</v>
      </c>
      <c r="Y206" s="68">
        <f>IF(Y145="","",((Y145*'Ship &amp; EF Parameters'!$F36)+(Y145*'Ship &amp; EF Parameters'!$G36)+(Y145*'Ship &amp; EF Parameters'!$H36))/1000000)</f>
        <v>9347.4225600000009</v>
      </c>
      <c r="Z206" s="66">
        <f>IF(Z145="","",((Z145*'Ship &amp; EF Parameters'!$F36)+(Z145*'Ship &amp; EF Parameters'!$G36)+(Z145*'Ship &amp; EF Parameters'!$H36))/1000000)</f>
        <v>8251.3211351351347</v>
      </c>
      <c r="AA206" s="67">
        <f>IF(AA145="","",((AA145*'Ship &amp; EF Parameters'!$F36)+(AA145*'Ship &amp; EF Parameters'!$G36)+(AA145*'Ship &amp; EF Parameters'!$H36))/1000000)</f>
        <v>8539.8288671328664</v>
      </c>
      <c r="AB206" s="67">
        <f>IF(AB145="","",((AB145*'Ship &amp; EF Parameters'!$F36)+(AB145*'Ship &amp; EF Parameters'!$G36)+(AB145*'Ship &amp; EF Parameters'!$H36))/1000000)</f>
        <v>8849.242956521739</v>
      </c>
      <c r="AC206" s="67">
        <f>IF(AC145="","",((AC145*'Ship &amp; EF Parameters'!$F36)+(AC145*'Ship &amp; EF Parameters'!$G36)+(AC145*'Ship &amp; EF Parameters'!$H36))/1000000)</f>
        <v>9794.0493473684219</v>
      </c>
      <c r="AD206" s="67">
        <f>IF(AD145="","",((AD145*'Ship &amp; EF Parameters'!$F36)+(AD145*'Ship &amp; EF Parameters'!$G36)+(AD145*'Ship &amp; EF Parameters'!$H36))/1000000)</f>
        <v>10176.6294</v>
      </c>
      <c r="AE206" s="67">
        <f>IF(AE145="","",((AE145*'Ship &amp; EF Parameters'!$F36)+(AE145*'Ship &amp; EF Parameters'!$G36)+(AE145*'Ship &amp; EF Parameters'!$H36))/1000000)</f>
        <v>11252.208117073169</v>
      </c>
      <c r="AF206" s="67">
        <f>IF(AF145="","",((AF145*'Ship &amp; EF Parameters'!$F36)+(AF145*'Ship &amp; EF Parameters'!$G36)+(AF145*'Ship &amp; EF Parameters'!$H36))/1000000)</f>
        <v>12418.937572881357</v>
      </c>
      <c r="AG206" s="67">
        <f>IF(AG145="","",((AG145*'Ship &amp; EF Parameters'!$F36)+(AG145*'Ship &amp; EF Parameters'!$G36)+(AG145*'Ship &amp; EF Parameters'!$H36))/1000000)</f>
        <v>13688.917423008848</v>
      </c>
      <c r="AH206" s="67">
        <f>IF(AH145="","",((AH145*'Ship &amp; EF Parameters'!$F36)+(AH145*'Ship &amp; EF Parameters'!$G36)+(AH145*'Ship &amp; EF Parameters'!$H36))/1000000)</f>
        <v>14322.6636</v>
      </c>
      <c r="AI206" s="67">
        <f>IF(AI145="","",((AI145*'Ship &amp; EF Parameters'!$F36)+(AI145*'Ship &amp; EF Parameters'!$G36)+(AI145*'Ship &amp; EF Parameters'!$H36))/1000000)</f>
        <v>15808.356349514563</v>
      </c>
      <c r="AJ206" s="68">
        <f>IF(AJ145="","",((AJ145*'Ship &amp; EF Parameters'!$F36)+(AJ145*'Ship &amp; EF Parameters'!$G36)+(AJ145*'Ship &amp; EF Parameters'!$H36))/1000000)</f>
        <v>17096.737391999999</v>
      </c>
      <c r="AK206" s="66">
        <f>IF(AK145="","",((AK145*'Ship &amp; EF Parameters'!$F36)+(AK145*'Ship &amp; EF Parameters'!$G36)+(AK145*'Ship &amp; EF Parameters'!$H36))/1000000)</f>
        <v>11765.772729729732</v>
      </c>
      <c r="AL206" s="67">
        <f>IF(AL145="","",((AL145*'Ship &amp; EF Parameters'!$F36)+(AL145*'Ship &amp; EF Parameters'!$G36)+(AL145*'Ship &amp; EF Parameters'!$H36))/1000000)</f>
        <v>12177.163384615385</v>
      </c>
      <c r="AM206" s="67">
        <f>IF(AM145="","",((AM145*'Ship &amp; EF Parameters'!$F36)+(AM145*'Ship &amp; EF Parameters'!$G36)+(AM145*'Ship &amp; EF Parameters'!$H36))/1000000)</f>
        <v>13459.589286956521</v>
      </c>
      <c r="AN206" s="67">
        <f>IF(AN145="","",((AN145*'Ship &amp; EF Parameters'!$F36)+(AN145*'Ship &amp; EF Parameters'!$G36)+(AN145*'Ship &amp; EF Parameters'!$H36))/1000000)</f>
        <v>13965.588884210523</v>
      </c>
      <c r="AO206" s="67">
        <f>IF(AO145="","",((AO145*'Ship &amp; EF Parameters'!$F36)+(AO145*'Ship &amp; EF Parameters'!$G36)+(AO145*'Ship &amp; EF Parameters'!$H36))/1000000)</f>
        <v>15418.06468125</v>
      </c>
      <c r="AP206" s="67">
        <f>IF(AP145="","",((AP145*'Ship &amp; EF Parameters'!$F36)+(AP145*'Ship &amp; EF Parameters'!$G36)+(AP145*'Ship &amp; EF Parameters'!$H36))/1000000)</f>
        <v>16988.627941463412</v>
      </c>
      <c r="AQ206" s="67">
        <f>IF(AQ145="","",((AQ145*'Ship &amp; EF Parameters'!$F36)+(AQ145*'Ship &amp; EF Parameters'!$G36)+(AQ145*'Ship &amp; EF Parameters'!$H36))/1000000)</f>
        <v>17708.485057627116</v>
      </c>
      <c r="AR206" s="67">
        <f>IF(AR145="","",((AR145*'Ship &amp; EF Parameters'!$F36)+(AR145*'Ship &amp; EF Parameters'!$G36)+(AR145*'Ship &amp; EF Parameters'!$H36))/1000000)</f>
        <v>19519.382251327432</v>
      </c>
      <c r="AS206" s="67">
        <f>IF(AS145="","",((AS145*'Ship &amp; EF Parameters'!$F36)+(AS145*'Ship &amp; EF Parameters'!$G36)+(AS145*'Ship &amp; EF Parameters'!$H36))/1000000)</f>
        <v>21497.955111111107</v>
      </c>
      <c r="AT206" s="67">
        <f>IF(AT145="","",((AT145*'Ship &amp; EF Parameters'!$F36)+(AT145*'Ship &amp; EF Parameters'!$G36)+(AT145*'Ship &amp; EF Parameters'!$H36))/1000000)</f>
        <v>23668.622423300963</v>
      </c>
      <c r="AU206" s="68">
        <f>IF(AU145="","",((AU145*'Ship &amp; EF Parameters'!$F36)+(AU145*'Ship &amp; EF Parameters'!$G36)+(AU145*'Ship &amp; EF Parameters'!$H36))/1000000)</f>
        <v>24378.681096</v>
      </c>
      <c r="AV206" s="66">
        <f>IF(AV145="","",((AV145*'Ship &amp; EF Parameters'!$F36)+(AV145*'Ship &amp; EF Parameters'!$G36)+(AV145*'Ship &amp; EF Parameters'!$H36))/1000000)</f>
        <v>15280.224324324321</v>
      </c>
      <c r="AW206" s="67">
        <f>IF(AW145="","",((AW145*'Ship &amp; EF Parameters'!$F36)+(AW145*'Ship &amp; EF Parameters'!$G36)+(AW145*'Ship &amp; EF Parameters'!$H36))/1000000)</f>
        <v>15814.497902097904</v>
      </c>
      <c r="AX206" s="67">
        <f>IF(AX145="","",((AX145*'Ship &amp; EF Parameters'!$F36)+(AX145*'Ship &amp; EF Parameters'!$G36)+(AX145*'Ship &amp; EF Parameters'!$H36))/1000000)</f>
        <v>17479.98608695652</v>
      </c>
      <c r="AY206" s="67">
        <f>IF(AY145="","",((AY145*'Ship &amp; EF Parameters'!$F36)+(AY145*'Ship &amp; EF Parameters'!$G36)+(AY145*'Ship &amp; EF Parameters'!$H36))/1000000)</f>
        <v>18137.128421052632</v>
      </c>
      <c r="AZ206" s="67">
        <f>IF(AZ145="","",((AZ145*'Ship &amp; EF Parameters'!$F36)+(AZ145*'Ship &amp; EF Parameters'!$G36)+(AZ145*'Ship &amp; EF Parameters'!$H36))/1000000)</f>
        <v>20023.460625</v>
      </c>
      <c r="BA206" s="67">
        <f>IF(BA145="","",((BA145*'Ship &amp; EF Parameters'!$F36)+(BA145*'Ship &amp; EF Parameters'!$G36)+(BA145*'Ship &amp; EF Parameters'!$H36))/1000000)</f>
        <v>22063.153170731708</v>
      </c>
      <c r="BB206" s="67">
        <f>IF(BB145="","",((BB145*'Ship &amp; EF Parameters'!$F36)+(BB145*'Ship &amp; EF Parameters'!$G36)+(BB145*'Ship &amp; EF Parameters'!$H36))/1000000)</f>
        <v>22998.032542372879</v>
      </c>
      <c r="BC206" s="67">
        <f>IF(BC145="","",((BC145*'Ship &amp; EF Parameters'!$F36)+(BC145*'Ship &amp; EF Parameters'!$G36)+(BC145*'Ship &amp; EF Parameters'!$H36))/1000000)</f>
        <v>25349.84707964601</v>
      </c>
      <c r="BD206" s="67">
        <f>IF(BD145="","",((BD145*'Ship &amp; EF Parameters'!$F36)+(BD145*'Ship &amp; EF Parameters'!$G36)+(BD145*'Ship &amp; EF Parameters'!$H36))/1000000)</f>
        <v>27919.42222222222</v>
      </c>
      <c r="BE206" s="67">
        <f>IF(BE145="","",((BE145*'Ship &amp; EF Parameters'!$F36)+(BE145*'Ship &amp; EF Parameters'!$G36)+(BE145*'Ship &amp; EF Parameters'!$H36))/1000000)</f>
        <v>30738.470679611648</v>
      </c>
      <c r="BF206" s="68">
        <f>IF(BF145="","",((BF145*'Ship &amp; EF Parameters'!$F36)+(BF145*'Ship &amp; EF Parameters'!$G36)+(BF145*'Ship &amp; EF Parameters'!$H36))/1000000)</f>
        <v>33168.2736</v>
      </c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</row>
    <row r="207" spans="1:77" s="40" customFormat="1">
      <c r="A207" s="58" t="str">
        <f>A$20</f>
        <v>Bulk</v>
      </c>
      <c r="B207" s="59" t="str">
        <f t="shared" si="200"/>
        <v>Handymax</v>
      </c>
      <c r="C207" s="59"/>
      <c r="D207" s="69">
        <f>IF(D146="","",((D146*'Ship &amp; EF Parameters'!$F37)+(D146*'Ship &amp; EF Parameters'!$G37)+(D146*'Ship &amp; EF Parameters'!$H37))/1000000)</f>
        <v>109.51444067796611</v>
      </c>
      <c r="E207" s="70">
        <f>IF(E146="","",((E146*'Ship &amp; EF Parameters'!$F37)+(E146*'Ship &amp; EF Parameters'!$G37)+(E146*'Ship &amp; EF Parameters'!$H37))/1000000)</f>
        <v>111.21087779690187</v>
      </c>
      <c r="F207" s="70">
        <f>IF(F146="","",((F146*'Ship &amp; EF Parameters'!$F37)+(F146*'Ship &amp; EF Parameters'!$G37)+(F146*'Ship &amp; EF Parameters'!$H37))/1000000)</f>
        <v>112.96069930069926</v>
      </c>
      <c r="G207" s="70">
        <f>IF(G146="","",((G146*'Ship &amp; EF Parameters'!$F37)+(G146*'Ship &amp; EF Parameters'!$G37)+(G146*'Ship &amp; EF Parameters'!$H37))/1000000)</f>
        <v>114.76646536412076</v>
      </c>
      <c r="H207" s="70">
        <f>IF(H146="","",((H146*'Ship &amp; EF Parameters'!$F37)+(H146*'Ship &amp; EF Parameters'!$G37)+(H146*'Ship &amp; EF Parameters'!$H37))/1000000)</f>
        <v>116.63090252707578</v>
      </c>
      <c r="I207" s="70">
        <f>IF(I146="","",((I146*'Ship &amp; EF Parameters'!$F37)+(I146*'Ship &amp; EF Parameters'!$G37)+(I146*'Ship &amp; EF Parameters'!$H37))/1000000)</f>
        <v>118.55691743119263</v>
      </c>
      <c r="J207" s="70">
        <f>IF(J146="","",((J146*'Ship &amp; EF Parameters'!$F37)+(J146*'Ship &amp; EF Parameters'!$G37)+(J146*'Ship &amp; EF Parameters'!$H37))/1000000)</f>
        <v>120.54761194029848</v>
      </c>
      <c r="K207" s="70">
        <f>IF(K146="","",((K146*'Ship &amp; EF Parameters'!$F37)+(K146*'Ship &amp; EF Parameters'!$G37)+(K146*'Ship &amp; EF Parameters'!$H37))/1000000)</f>
        <v>122.60629981024664</v>
      </c>
      <c r="L207" s="70">
        <f>IF(L146="","",((L146*'Ship &amp; EF Parameters'!$F37)+(L146*'Ship &amp; EF Parameters'!$G37)+(L146*'Ship &amp; EF Parameters'!$H37))/1000000)</f>
        <v>124.73652509652506</v>
      </c>
      <c r="M207" s="70">
        <f>IF(M146="","",((M146*'Ship &amp; EF Parameters'!$F37)+(M146*'Ship &amp; EF Parameters'!$G37)+(M146*'Ship &amp; EF Parameters'!$H37))/1000000)</f>
        <v>126.94208251473474</v>
      </c>
      <c r="N207" s="71">
        <f>IF(N146="","",((N146*'Ship &amp; EF Parameters'!$F37)+(N146*'Ship &amp; EF Parameters'!$G37)+(N146*'Ship &amp; EF Parameters'!$H37))/1000000)</f>
        <v>129.22703999999996</v>
      </c>
      <c r="O207" s="69">
        <f>IF(O146="","",((O146*'Ship &amp; EF Parameters'!$F37)+(O146*'Ship &amp; EF Parameters'!$G37)+(O146*'Ship &amp; EF Parameters'!$H37))/1000000)</f>
        <v>492.81498305084745</v>
      </c>
      <c r="P207" s="70">
        <f>IF(P146="","",((P146*'Ship &amp; EF Parameters'!$F37)+(P146*'Ship &amp; EF Parameters'!$G37)+(P146*'Ship &amp; EF Parameters'!$H37))/1000000)</f>
        <v>500.44895008605846</v>
      </c>
      <c r="Q207" s="70">
        <f>IF(Q146="","",((Q146*'Ship &amp; EF Parameters'!$F37)+(Q146*'Ship &amp; EF Parameters'!$G37)+(Q146*'Ship &amp; EF Parameters'!$H37))/1000000)</f>
        <v>508.32314685314685</v>
      </c>
      <c r="R207" s="70">
        <f>IF(R146="","",((R146*'Ship &amp; EF Parameters'!$F37)+(R146*'Ship &amp; EF Parameters'!$G37)+(R146*'Ship &amp; EF Parameters'!$H37))/1000000)</f>
        <v>516.44909413854339</v>
      </c>
      <c r="S207" s="70">
        <f>IF(S146="","",((S146*'Ship &amp; EF Parameters'!$F37)+(S146*'Ship &amp; EF Parameters'!$G37)+(S146*'Ship &amp; EF Parameters'!$H37))/1000000)</f>
        <v>524.83906137184113</v>
      </c>
      <c r="T207" s="70">
        <f>IF(T146="","",((T146*'Ship &amp; EF Parameters'!$F37)+(T146*'Ship &amp; EF Parameters'!$G37)+(T146*'Ship &amp; EF Parameters'!$H37))/1000000)</f>
        <v>533.50612844036687</v>
      </c>
      <c r="U207" s="70">
        <f>IF(U146="","",((U146*'Ship &amp; EF Parameters'!$F37)+(U146*'Ship &amp; EF Parameters'!$G37)+(U146*'Ship &amp; EF Parameters'!$H37))/1000000)</f>
        <v>542.46425373134321</v>
      </c>
      <c r="V207" s="70">
        <f>IF(V146="","",((V146*'Ship &amp; EF Parameters'!$F37)+(V146*'Ship &amp; EF Parameters'!$G37)+(V146*'Ship &amp; EF Parameters'!$H37))/1000000)</f>
        <v>551.72834914610996</v>
      </c>
      <c r="W207" s="70">
        <f>IF(W146="","",((W146*'Ship &amp; EF Parameters'!$F37)+(W146*'Ship &amp; EF Parameters'!$G37)+(W146*'Ship &amp; EF Parameters'!$H37))/1000000)</f>
        <v>561.31436293436275</v>
      </c>
      <c r="X207" s="70">
        <f>IF(X146="","",((X146*'Ship &amp; EF Parameters'!$F37)+(X146*'Ship &amp; EF Parameters'!$G37)+(X146*'Ship &amp; EF Parameters'!$H37))/1000000)</f>
        <v>571.23937131630612</v>
      </c>
      <c r="Y207" s="71">
        <f>IF(Y146="","",((Y146*'Ship &amp; EF Parameters'!$F37)+(Y146*'Ship &amp; EF Parameters'!$G37)+(Y146*'Ship &amp; EF Parameters'!$H37))/1000000)</f>
        <v>581.52167999999972</v>
      </c>
      <c r="Z207" s="69">
        <f>IF(Z146="","",((Z146*'Ship &amp; EF Parameters'!$F37)+(Z146*'Ship &amp; EF Parameters'!$G37)+(Z146*'Ship &amp; EF Parameters'!$H37))/1000000)</f>
        <v>876.11552542372885</v>
      </c>
      <c r="AA207" s="70">
        <f>IF(AA146="","",((AA146*'Ship &amp; EF Parameters'!$F37)+(AA146*'Ship &amp; EF Parameters'!$G37)+(AA146*'Ship &amp; EF Parameters'!$H37))/1000000)</f>
        <v>889.68702237521495</v>
      </c>
      <c r="AB207" s="70">
        <f>IF(AB146="","",((AB146*'Ship &amp; EF Parameters'!$F37)+(AB146*'Ship &amp; EF Parameters'!$G37)+(AB146*'Ship &amp; EF Parameters'!$H37))/1000000)</f>
        <v>903.68559440559409</v>
      </c>
      <c r="AC207" s="70">
        <f>IF(AC146="","",((AC146*'Ship &amp; EF Parameters'!$F37)+(AC146*'Ship &amp; EF Parameters'!$G37)+(AC146*'Ship &amp; EF Parameters'!$H37))/1000000)</f>
        <v>918.1317229129661</v>
      </c>
      <c r="AD207" s="70">
        <f>IF(AD146="","",((AD146*'Ship &amp; EF Parameters'!$F37)+(AD146*'Ship &amp; EF Parameters'!$G37)+(AD146*'Ship &amp; EF Parameters'!$H37))/1000000)</f>
        <v>933.04722021660621</v>
      </c>
      <c r="AE207" s="70">
        <f>IF(AE146="","",((AE146*'Ship &amp; EF Parameters'!$F37)+(AE146*'Ship &amp; EF Parameters'!$G37)+(AE146*'Ship &amp; EF Parameters'!$H37))/1000000)</f>
        <v>948.45533944954104</v>
      </c>
      <c r="AF207" s="70">
        <f>IF(AF146="","",((AF146*'Ship &amp; EF Parameters'!$F37)+(AF146*'Ship &amp; EF Parameters'!$G37)+(AF146*'Ship &amp; EF Parameters'!$H37))/1000000)</f>
        <v>964.38089552238785</v>
      </c>
      <c r="AG207" s="70">
        <f>IF(AG146="","",((AG146*'Ship &amp; EF Parameters'!$F37)+(AG146*'Ship &amp; EF Parameters'!$G37)+(AG146*'Ship &amp; EF Parameters'!$H37))/1000000)</f>
        <v>1062.5879316888042</v>
      </c>
      <c r="AH207" s="70">
        <f>IF(AH146="","",((AH146*'Ship &amp; EF Parameters'!$F37)+(AH146*'Ship &amp; EF Parameters'!$G37)+(AH146*'Ship &amp; EF Parameters'!$H37))/1000000)</f>
        <v>1081.0498841698836</v>
      </c>
      <c r="AI207" s="70">
        <f>IF(AI146="","",((AI146*'Ship &amp; EF Parameters'!$F37)+(AI146*'Ship &amp; EF Parameters'!$G37)+(AI146*'Ship &amp; EF Parameters'!$H37))/1000000)</f>
        <v>1100.1647151277009</v>
      </c>
      <c r="AJ207" s="71">
        <f>IF(AJ146="","",((AJ146*'Ship &amp; EF Parameters'!$F37)+(AJ146*'Ship &amp; EF Parameters'!$G37)+(AJ146*'Ship &amp; EF Parameters'!$H37))/1000000)</f>
        <v>1119.9676799999997</v>
      </c>
      <c r="AK207" s="69">
        <f>IF(AK146="","",((AK146*'Ship &amp; EF Parameters'!$F37)+(AK146*'Ship &amp; EF Parameters'!$G37)+(AK146*'Ship &amp; EF Parameters'!$H37))/1000000)</f>
        <v>1259.4160677966099</v>
      </c>
      <c r="AL207" s="70">
        <f>IF(AL146="","",((AL146*'Ship &amp; EF Parameters'!$F37)+(AL146*'Ship &amp; EF Parameters'!$G37)+(AL146*'Ship &amp; EF Parameters'!$H37))/1000000)</f>
        <v>1278.9250946643715</v>
      </c>
      <c r="AM207" s="70">
        <f>IF(AM146="","",((AM146*'Ship &amp; EF Parameters'!$F37)+(AM146*'Ship &amp; EF Parameters'!$G37)+(AM146*'Ship &amp; EF Parameters'!$H37))/1000000)</f>
        <v>1299.0480419580422</v>
      </c>
      <c r="AN207" s="70">
        <f>IF(AN146="","",((AN146*'Ship &amp; EF Parameters'!$F37)+(AN146*'Ship &amp; EF Parameters'!$G37)+(AN146*'Ship &amp; EF Parameters'!$H37))/1000000)</f>
        <v>1319.8143516873888</v>
      </c>
      <c r="AO207" s="70">
        <f>IF(AO146="","",((AO146*'Ship &amp; EF Parameters'!$F37)+(AO146*'Ship &amp; EF Parameters'!$G37)+(AO146*'Ship &amp; EF Parameters'!$H37))/1000000)</f>
        <v>1341.2553790613717</v>
      </c>
      <c r="AP207" s="70">
        <f>IF(AP146="","",((AP146*'Ship &amp; EF Parameters'!$F37)+(AP146*'Ship &amp; EF Parameters'!$G37)+(AP146*'Ship &amp; EF Parameters'!$H37))/1000000)</f>
        <v>1477.0215963302749</v>
      </c>
      <c r="AQ207" s="70">
        <f>IF(AQ146="","",((AQ146*'Ship &amp; EF Parameters'!$F37)+(AQ146*'Ship &amp; EF Parameters'!$G37)+(AQ146*'Ship &amp; EF Parameters'!$H37))/1000000)</f>
        <v>1501.822332089552</v>
      </c>
      <c r="AR207" s="70">
        <f>IF(AR146="","",((AR146*'Ship &amp; EF Parameters'!$F37)+(AR146*'Ship &amp; EF Parameters'!$G37)+(AR146*'Ship &amp; EF Parameters'!$H37))/1000000)</f>
        <v>1527.4701518026563</v>
      </c>
      <c r="AS207" s="70">
        <f>IF(AS146="","",((AS146*'Ship &amp; EF Parameters'!$F37)+(AS146*'Ship &amp; EF Parameters'!$G37)+(AS146*'Ship &amp; EF Parameters'!$H37))/1000000)</f>
        <v>1554.009208494208</v>
      </c>
      <c r="AT207" s="70">
        <f>IF(AT146="","",((AT146*'Ship &amp; EF Parameters'!$F37)+(AT146*'Ship &amp; EF Parameters'!$G37)+(AT146*'Ship &amp; EF Parameters'!$H37))/1000000)</f>
        <v>1581.4867779960703</v>
      </c>
      <c r="AU207" s="71">
        <f>IF(AU146="","",((AU146*'Ship &amp; EF Parameters'!$F37)+(AU146*'Ship &amp; EF Parameters'!$G37)+(AU146*'Ship &amp; EF Parameters'!$H37))/1000000)</f>
        <v>1733.7961199999993</v>
      </c>
      <c r="AV207" s="69">
        <f>IF(AV146="","",((AV146*'Ship &amp; EF Parameters'!$F37)+(AV146*'Ship &amp; EF Parameters'!$G37)+(AV146*'Ship &amp; EF Parameters'!$H37))/1000000)</f>
        <v>1642.7166101694913</v>
      </c>
      <c r="AW207" s="70">
        <f>IF(AW146="","",((AW146*'Ship &amp; EF Parameters'!$F37)+(AW146*'Ship &amp; EF Parameters'!$G37)+(AW146*'Ship &amp; EF Parameters'!$H37))/1000000)</f>
        <v>1668.1631669535284</v>
      </c>
      <c r="AX207" s="70">
        <f>IF(AX146="","",((AX146*'Ship &amp; EF Parameters'!$F37)+(AX146*'Ship &amp; EF Parameters'!$G37)+(AX146*'Ship &amp; EF Parameters'!$H37))/1000000)</f>
        <v>1694.4104895104895</v>
      </c>
      <c r="AY207" s="70">
        <f>IF(AY146="","",((AY146*'Ship &amp; EF Parameters'!$F37)+(AY146*'Ship &amp; EF Parameters'!$G37)+(AY146*'Ship &amp; EF Parameters'!$H37))/1000000)</f>
        <v>1721.4969804618113</v>
      </c>
      <c r="AZ207" s="70">
        <f>IF(AZ146="","",((AZ146*'Ship &amp; EF Parameters'!$F37)+(AZ146*'Ship &amp; EF Parameters'!$G37)+(AZ146*'Ship &amp; EF Parameters'!$H37))/1000000)</f>
        <v>1895.2521660649811</v>
      </c>
      <c r="BA207" s="70">
        <f>IF(BA146="","",((BA146*'Ship &amp; EF Parameters'!$F37)+(BA146*'Ship &amp; EF Parameters'!$G37)+(BA146*'Ship &amp; EF Parameters'!$H37))/1000000)</f>
        <v>1926.5499082568804</v>
      </c>
      <c r="BB207" s="70">
        <f>IF(BB146="","",((BB146*'Ship &amp; EF Parameters'!$F37)+(BB146*'Ship &amp; EF Parameters'!$G37)+(BB146*'Ship &amp; EF Parameters'!$H37))/1000000)</f>
        <v>1958.89869402985</v>
      </c>
      <c r="BC207" s="70">
        <f>IF(BC146="","",((BC146*'Ship &amp; EF Parameters'!$F37)+(BC146*'Ship &amp; EF Parameters'!$G37)+(BC146*'Ship &amp; EF Parameters'!$H37))/1000000)</f>
        <v>1992.3523719165082</v>
      </c>
      <c r="BD207" s="70">
        <f>IF(BD146="","",((BD146*'Ship &amp; EF Parameters'!$F37)+(BD146*'Ship &amp; EF Parameters'!$G37)+(BD146*'Ship &amp; EF Parameters'!$H37))/1000000)</f>
        <v>2026.9685328185321</v>
      </c>
      <c r="BE207" s="70">
        <f>IF(BE146="","",((BE146*'Ship &amp; EF Parameters'!$F37)+(BE146*'Ship &amp; EF Parameters'!$G37)+(BE146*'Ship &amp; EF Parameters'!$H37))/1000000)</f>
        <v>2221.4864440078582</v>
      </c>
      <c r="BF207" s="71">
        <f>IF(BF146="","",((BF146*'Ship &amp; EF Parameters'!$F37)+(BF146*'Ship &amp; EF Parameters'!$G37)+(BF146*'Ship &amp; EF Parameters'!$H37))/1000000)</f>
        <v>2261.473199999999</v>
      </c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</row>
    <row r="208" spans="1:77" s="40" customFormat="1">
      <c r="A208" s="49"/>
      <c r="B208" s="50" t="str">
        <f t="shared" si="200"/>
        <v>Panamax</v>
      </c>
      <c r="C208" s="50"/>
      <c r="D208" s="63">
        <f>IF(D147="","",((D147*'Ship &amp; EF Parameters'!$F38)+(D147*'Ship &amp; EF Parameters'!$G38)+(D147*'Ship &amp; EF Parameters'!$H38))/1000000)</f>
        <v>153.32021694915255</v>
      </c>
      <c r="E208" s="64">
        <f>IF(E147="","",((E147*'Ship &amp; EF Parameters'!$F38)+(E147*'Ship &amp; EF Parameters'!$G38)+(E147*'Ship &amp; EF Parameters'!$H38))/1000000)</f>
        <v>155.69522891566265</v>
      </c>
      <c r="F208" s="64">
        <f>IF(F147="","",((F147*'Ship &amp; EF Parameters'!$F38)+(F147*'Ship &amp; EF Parameters'!$G38)+(F147*'Ship &amp; EF Parameters'!$H38))/1000000)</f>
        <v>158.14497902097898</v>
      </c>
      <c r="G208" s="64">
        <f>IF(G147="","",((G147*'Ship &amp; EF Parameters'!$F38)+(G147*'Ship &amp; EF Parameters'!$G38)+(G147*'Ship &amp; EF Parameters'!$H38))/1000000)</f>
        <v>160.6730515097691</v>
      </c>
      <c r="H208" s="64">
        <f>IF(H147="","",((H147*'Ship &amp; EF Parameters'!$F38)+(H147*'Ship &amp; EF Parameters'!$G38)+(H147*'Ship &amp; EF Parameters'!$H38))/1000000)</f>
        <v>163.28326353790609</v>
      </c>
      <c r="I208" s="64">
        <f>IF(I147="","",((I147*'Ship &amp; EF Parameters'!$F38)+(I147*'Ship &amp; EF Parameters'!$G38)+(I147*'Ship &amp; EF Parameters'!$H38))/1000000)</f>
        <v>165.97968440366969</v>
      </c>
      <c r="J208" s="64">
        <f>IF(J147="","",((J147*'Ship &amp; EF Parameters'!$F38)+(J147*'Ship &amp; EF Parameters'!$G38)+(J147*'Ship &amp; EF Parameters'!$H38))/1000000)</f>
        <v>168.76665671641788</v>
      </c>
      <c r="K208" s="64">
        <f>IF(K147="","",((K147*'Ship &amp; EF Parameters'!$F38)+(K147*'Ship &amp; EF Parameters'!$G38)+(K147*'Ship &amp; EF Parameters'!$H38))/1000000)</f>
        <v>171.64881973434527</v>
      </c>
      <c r="L208" s="64">
        <f>IF(L147="","",((L147*'Ship &amp; EF Parameters'!$F38)+(L147*'Ship &amp; EF Parameters'!$G38)+(L147*'Ship &amp; EF Parameters'!$H38))/1000000)</f>
        <v>174.63113513513508</v>
      </c>
      <c r="M208" s="64">
        <f>IF(M147="","",((M147*'Ship &amp; EF Parameters'!$F38)+(M147*'Ship &amp; EF Parameters'!$G38)+(M147*'Ship &amp; EF Parameters'!$H38))/1000000)</f>
        <v>177.71891552062866</v>
      </c>
      <c r="N208" s="65">
        <f>IF(N147="","",((N147*'Ship &amp; EF Parameters'!$F38)+(N147*'Ship &amp; EF Parameters'!$G38)+(N147*'Ship &amp; EF Parameters'!$H38))/1000000)</f>
        <v>180.91785599999994</v>
      </c>
      <c r="O208" s="63">
        <f>IF(O147="","",((O147*'Ship &amp; EF Parameters'!$F38)+(O147*'Ship &amp; EF Parameters'!$G38)+(O147*'Ship &amp; EF Parameters'!$H38))/1000000)</f>
        <v>881.59124745762699</v>
      </c>
      <c r="P208" s="64">
        <f>IF(P147="","",((P147*'Ship &amp; EF Parameters'!$F38)+(P147*'Ship &amp; EF Parameters'!$G38)+(P147*'Ship &amp; EF Parameters'!$H38))/1000000)</f>
        <v>895.24756626506019</v>
      </c>
      <c r="Q208" s="64">
        <f>IF(Q147="","",((Q147*'Ship &amp; EF Parameters'!$F38)+(Q147*'Ship &amp; EF Parameters'!$G38)+(Q147*'Ship &amp; EF Parameters'!$H38))/1000000)</f>
        <v>909.33362937062941</v>
      </c>
      <c r="R208" s="64">
        <f>IF(R147="","",((R147*'Ship &amp; EF Parameters'!$F38)+(R147*'Ship &amp; EF Parameters'!$G38)+(R147*'Ship &amp; EF Parameters'!$H38))/1000000)</f>
        <v>923.87004618117226</v>
      </c>
      <c r="S208" s="64">
        <f>IF(S147="","",((S147*'Ship &amp; EF Parameters'!$F38)+(S147*'Ship &amp; EF Parameters'!$G38)+(S147*'Ship &amp; EF Parameters'!$H38))/1000000)</f>
        <v>938.87876534296015</v>
      </c>
      <c r="T208" s="64">
        <f>IF(T147="","",((T147*'Ship &amp; EF Parameters'!$F38)+(T147*'Ship &amp; EF Parameters'!$G38)+(T147*'Ship &amp; EF Parameters'!$H38))/1000000)</f>
        <v>954.38318532110077</v>
      </c>
      <c r="U208" s="64">
        <f>IF(U147="","",((U147*'Ship &amp; EF Parameters'!$F38)+(U147*'Ship &amp; EF Parameters'!$G38)+(U147*'Ship &amp; EF Parameters'!$H38))/1000000)</f>
        <v>970.40827611940279</v>
      </c>
      <c r="V208" s="64">
        <f>IF(V147="","",((V147*'Ship &amp; EF Parameters'!$F38)+(V147*'Ship &amp; EF Parameters'!$G38)+(V147*'Ship &amp; EF Parameters'!$H38))/1000000)</f>
        <v>986.98071347248549</v>
      </c>
      <c r="W208" s="64">
        <f>IF(W147="","",((W147*'Ship &amp; EF Parameters'!$F38)+(W147*'Ship &amp; EF Parameters'!$G38)+(W147*'Ship &amp; EF Parameters'!$H38))/1000000)</f>
        <v>1004.1290270270265</v>
      </c>
      <c r="X208" s="64">
        <f>IF(X147="","",((X147*'Ship &amp; EF Parameters'!$F38)+(X147*'Ship &amp; EF Parameters'!$G38)+(X147*'Ship &amp; EF Parameters'!$H38))/1000000)</f>
        <v>1021.8837642436145</v>
      </c>
      <c r="Y208" s="65">
        <f>IF(Y147="","",((Y147*'Ship &amp; EF Parameters'!$F38)+(Y147*'Ship &amp; EF Parameters'!$G38)+(Y147*'Ship &amp; EF Parameters'!$H38))/1000000)</f>
        <v>1126.9674779999998</v>
      </c>
      <c r="Z208" s="63">
        <f>IF(Z147="","",((Z147*'Ship &amp; EF Parameters'!$F38)+(Z147*'Ship &amp; EF Parameters'!$G38)+(Z147*'Ship &amp; EF Parameters'!$H38))/1000000)</f>
        <v>1609.8622779661016</v>
      </c>
      <c r="AA208" s="64">
        <f>IF(AA147="","",((AA147*'Ship &amp; EF Parameters'!$F38)+(AA147*'Ship &amp; EF Parameters'!$G38)+(AA147*'Ship &amp; EF Parameters'!$H38))/1000000)</f>
        <v>1634.7999036144577</v>
      </c>
      <c r="AB208" s="64">
        <f>IF(AB147="","",((AB147*'Ship &amp; EF Parameters'!$F38)+(AB147*'Ship &amp; EF Parameters'!$G38)+(AB147*'Ship &amp; EF Parameters'!$H38))/1000000)</f>
        <v>1660.5222797202796</v>
      </c>
      <c r="AC208" s="64">
        <f>IF(AC147="","",((AC147*'Ship &amp; EF Parameters'!$F38)+(AC147*'Ship &amp; EF Parameters'!$G38)+(AC147*'Ship &amp; EF Parameters'!$H38))/1000000)</f>
        <v>1687.0670408525752</v>
      </c>
      <c r="AD208" s="64">
        <f>IF(AD147="","",((AD147*'Ship &amp; EF Parameters'!$F38)+(AD147*'Ship &amp; EF Parameters'!$G38)+(AD147*'Ship &amp; EF Parameters'!$H38))/1000000)</f>
        <v>1714.4742671480144</v>
      </c>
      <c r="AE208" s="64">
        <f>IF(AE147="","",((AE147*'Ship &amp; EF Parameters'!$F38)+(AE147*'Ship &amp; EF Parameters'!$G38)+(AE147*'Ship &amp; EF Parameters'!$H38))/1000000)</f>
        <v>1742.786686238532</v>
      </c>
      <c r="AF208" s="64">
        <f>IF(AF147="","",((AF147*'Ship &amp; EF Parameters'!$F38)+(AF147*'Ship &amp; EF Parameters'!$G38)+(AF147*'Ship &amp; EF Parameters'!$H38))/1000000)</f>
        <v>1919.7207201492533</v>
      </c>
      <c r="AG208" s="64">
        <f>IF(AG147="","",((AG147*'Ship &amp; EF Parameters'!$F38)+(AG147*'Ship &amp; EF Parameters'!$G38)+(AG147*'Ship &amp; EF Parameters'!$H38))/1000000)</f>
        <v>1952.5053244781775</v>
      </c>
      <c r="AH208" s="64">
        <f>IF(AH147="","",((AH147*'Ship &amp; EF Parameters'!$F38)+(AH147*'Ship &amp; EF Parameters'!$G38)+(AH147*'Ship &amp; EF Parameters'!$H38))/1000000)</f>
        <v>1986.4291621621612</v>
      </c>
      <c r="AI208" s="64">
        <f>IF(AI147="","",((AI147*'Ship &amp; EF Parameters'!$F38)+(AI147*'Ship &amp; EF Parameters'!$G38)+(AI147*'Ship &amp; EF Parameters'!$H38))/1000000)</f>
        <v>2021.5526640471505</v>
      </c>
      <c r="AJ208" s="65">
        <f>IF(AJ147="","",((AJ147*'Ship &amp; EF Parameters'!$F38)+(AJ147*'Ship &amp; EF Parameters'!$G38)+(AJ147*'Ship &amp; EF Parameters'!$H38))/1000000)</f>
        <v>2057.9406119999994</v>
      </c>
      <c r="AK208" s="63">
        <f>IF(AK147="","",((AK147*'Ship &amp; EF Parameters'!$F38)+(AK147*'Ship &amp; EF Parameters'!$G38)+(AK147*'Ship &amp; EF Parameters'!$H38))/1000000)</f>
        <v>2338.1333084745761</v>
      </c>
      <c r="AL208" s="64">
        <f>IF(AL147="","",((AL147*'Ship &amp; EF Parameters'!$F38)+(AL147*'Ship &amp; EF Parameters'!$G38)+(AL147*'Ship &amp; EF Parameters'!$H38))/1000000)</f>
        <v>2374.3522409638554</v>
      </c>
      <c r="AM208" s="64">
        <f>IF(AM147="","",((AM147*'Ship &amp; EF Parameters'!$F38)+(AM147*'Ship &amp; EF Parameters'!$G38)+(AM147*'Ship &amp; EF Parameters'!$H38))/1000000)</f>
        <v>2411.710930069929</v>
      </c>
      <c r="AN208" s="64">
        <f>IF(AN147="","",((AN147*'Ship &amp; EF Parameters'!$F38)+(AN147*'Ship &amp; EF Parameters'!$G38)+(AN147*'Ship &amp; EF Parameters'!$H38))/1000000)</f>
        <v>2450.2640355239778</v>
      </c>
      <c r="AO208" s="64">
        <f>IF(AO147="","",((AO147*'Ship &amp; EF Parameters'!$F38)+(AO147*'Ship &amp; EF Parameters'!$G38)+(AO147*'Ship &amp; EF Parameters'!$H38))/1000000)</f>
        <v>2697.5755830324902</v>
      </c>
      <c r="AP208" s="64">
        <f>IF(AP147="","",((AP147*'Ship &amp; EF Parameters'!$F38)+(AP147*'Ship &amp; EF Parameters'!$G38)+(AP147*'Ship &amp; EF Parameters'!$H38))/1000000)</f>
        <v>2742.1227027522932</v>
      </c>
      <c r="AQ208" s="64">
        <f>IF(AQ147="","",((AQ147*'Ship &amp; EF Parameters'!$F38)+(AQ147*'Ship &amp; EF Parameters'!$G38)+(AQ147*'Ship &amp; EF Parameters'!$H38))/1000000)</f>
        <v>2788.16580783582</v>
      </c>
      <c r="AR208" s="64">
        <f>IF(AR147="","",((AR147*'Ship &amp; EF Parameters'!$F38)+(AR147*'Ship &amp; EF Parameters'!$G38)+(AR147*'Ship &amp; EF Parameters'!$H38))/1000000)</f>
        <v>2835.7815426944962</v>
      </c>
      <c r="AS208" s="64">
        <f>IF(AS147="","",((AS147*'Ship &amp; EF Parameters'!$F38)+(AS147*'Ship &amp; EF Parameters'!$G38)+(AS147*'Ship &amp; EF Parameters'!$H38))/1000000)</f>
        <v>2885.0518783783773</v>
      </c>
      <c r="AT208" s="64">
        <f>IF(AT147="","",((AT147*'Ship &amp; EF Parameters'!$F38)+(AT147*'Ship &amp; EF Parameters'!$G38)+(AT147*'Ship &amp; EF Parameters'!$H38))/1000000)</f>
        <v>3161.9157053045178</v>
      </c>
      <c r="AU208" s="65">
        <f>IF(AU147="","",((AU147*'Ship &amp; EF Parameters'!$F38)+(AU147*'Ship &amp; EF Parameters'!$G38)+(AU147*'Ship &amp; EF Parameters'!$H38))/1000000)</f>
        <v>3218.8301879999985</v>
      </c>
      <c r="AV208" s="63">
        <f>IF(AV147="","",((AV147*'Ship &amp; EF Parameters'!$F38)+(AV147*'Ship &amp; EF Parameters'!$G38)+(AV147*'Ship &amp; EF Parameters'!$H38))/1000000)</f>
        <v>3066.4043389830508</v>
      </c>
      <c r="AW208" s="64">
        <f>IF(AW147="","",((AW147*'Ship &amp; EF Parameters'!$F38)+(AW147*'Ship &amp; EF Parameters'!$G38)+(AW147*'Ship &amp; EF Parameters'!$H38))/1000000)</f>
        <v>3113.9045783132524</v>
      </c>
      <c r="AX208" s="64">
        <f>IF(AX147="","",((AX147*'Ship &amp; EF Parameters'!$F38)+(AX147*'Ship &amp; EF Parameters'!$G38)+(AX147*'Ship &amp; EF Parameters'!$H38))/1000000)</f>
        <v>3162.8995804195802</v>
      </c>
      <c r="AY208" s="64">
        <f>IF(AY147="","",((AY147*'Ship &amp; EF Parameters'!$F38)+(AY147*'Ship &amp; EF Parameters'!$G38)+(AY147*'Ship &amp; EF Parameters'!$H38))/1000000)</f>
        <v>3481.2494493783306</v>
      </c>
      <c r="AZ208" s="64">
        <f>IF(AZ147="","",((AZ147*'Ship &amp; EF Parameters'!$F38)+(AZ147*'Ship &amp; EF Parameters'!$G38)+(AZ147*'Ship &amp; EF Parameters'!$H38))/1000000)</f>
        <v>3537.8040433212996</v>
      </c>
      <c r="BA208" s="64">
        <f>IF(BA147="","",((BA147*'Ship &amp; EF Parameters'!$F38)+(BA147*'Ship &amp; EF Parameters'!$G38)+(BA147*'Ship &amp; EF Parameters'!$H38))/1000000)</f>
        <v>3596.2264954128432</v>
      </c>
      <c r="BB208" s="64">
        <f>IF(BB147="","",((BB147*'Ship &amp; EF Parameters'!$F38)+(BB147*'Ship &amp; EF Parameters'!$G38)+(BB147*'Ship &amp; EF Parameters'!$H38))/1000000)</f>
        <v>3656.6108955223876</v>
      </c>
      <c r="BC208" s="64">
        <f>IF(BC147="","",((BC147*'Ship &amp; EF Parameters'!$F38)+(BC147*'Ship &amp; EF Parameters'!$G38)+(BC147*'Ship &amp; EF Parameters'!$H38))/1000000)</f>
        <v>3719.0577609108154</v>
      </c>
      <c r="BD208" s="64">
        <f>IF(BD147="","",((BD147*'Ship &amp; EF Parameters'!$F38)+(BD147*'Ship &amp; EF Parameters'!$G38)+(BD147*'Ship &amp; EF Parameters'!$H38))/1000000)</f>
        <v>4074.7264864864856</v>
      </c>
      <c r="BE208" s="64">
        <f>IF(BE147="","",((BE147*'Ship &amp; EF Parameters'!$F38)+(BE147*'Ship &amp; EF Parameters'!$G38)+(BE147*'Ship &amp; EF Parameters'!$H38))/1000000)</f>
        <v>4146.7746954813347</v>
      </c>
      <c r="BF208" s="65">
        <f>IF(BF147="","",((BF147*'Ship &amp; EF Parameters'!$F38)+(BF147*'Ship &amp; EF Parameters'!$G38)+(BF147*'Ship &amp; EF Parameters'!$H38))/1000000)</f>
        <v>4221.4166399999976</v>
      </c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</row>
    <row r="209" spans="1:77" s="40" customFormat="1">
      <c r="A209" s="49"/>
      <c r="B209" s="54" t="str">
        <f t="shared" si="200"/>
        <v>Capesize</v>
      </c>
      <c r="C209" s="54"/>
      <c r="D209" s="66">
        <f>IF(D148="","",((D148*'Ship &amp; EF Parameters'!$F39)+(D148*'Ship &amp; EF Parameters'!$G39)+(D148*'Ship &amp; EF Parameters'!$H39))/1000000)</f>
        <v>176.7207384615385</v>
      </c>
      <c r="E209" s="67">
        <f>IF(E148="","",((E148*'Ship &amp; EF Parameters'!$F39)+(E148*'Ship &amp; EF Parameters'!$G39)+(E148*'Ship &amp; EF Parameters'!$H39))/1000000)</f>
        <v>179.48200000000003</v>
      </c>
      <c r="F209" s="67">
        <f>IF(F148="","",((F148*'Ship &amp; EF Parameters'!$F39)+(F148*'Ship &amp; EF Parameters'!$G39)+(F148*'Ship &amp; EF Parameters'!$H39))/1000000)</f>
        <v>182.33092063492063</v>
      </c>
      <c r="G209" s="67">
        <f>IF(G148="","",((G148*'Ship &amp; EF Parameters'!$F39)+(G148*'Ship &amp; EF Parameters'!$G39)+(G148*'Ship &amp; EF Parameters'!$H39))/1000000)</f>
        <v>185.2717419354839</v>
      </c>
      <c r="H209" s="67">
        <f>IF(H148="","",((H148*'Ship &amp; EF Parameters'!$F39)+(H148*'Ship &amp; EF Parameters'!$G39)+(H148*'Ship &amp; EF Parameters'!$H39))/1000000)</f>
        <v>188.30898360655738</v>
      </c>
      <c r="I209" s="67">
        <f>IF(I148="","",((I148*'Ship &amp; EF Parameters'!$F39)+(I148*'Ship &amp; EF Parameters'!$G39)+(I148*'Ship &amp; EF Parameters'!$H39))/1000000)</f>
        <v>191.44746666666666</v>
      </c>
      <c r="J209" s="67">
        <f>IF(J148="","",((J148*'Ship &amp; EF Parameters'!$F39)+(J148*'Ship &amp; EF Parameters'!$G39)+(J148*'Ship &amp; EF Parameters'!$H39))/1000000)</f>
        <v>194.69233898305083</v>
      </c>
      <c r="K209" s="67">
        <f>IF(K148="","",((K148*'Ship &amp; EF Parameters'!$F39)+(K148*'Ship &amp; EF Parameters'!$G39)+(K148*'Ship &amp; EF Parameters'!$H39))/1000000)</f>
        <v>198.04910344827587</v>
      </c>
      <c r="L209" s="67">
        <f>IF(L148="","",((L148*'Ship &amp; EF Parameters'!$F39)+(L148*'Ship &amp; EF Parameters'!$G39)+(L148*'Ship &amp; EF Parameters'!$H39))/1000000)</f>
        <v>201.52364912280697</v>
      </c>
      <c r="M209" s="67">
        <f>IF(M148="","",((M148*'Ship &amp; EF Parameters'!$F39)+(M148*'Ship &amp; EF Parameters'!$G39)+(M148*'Ship &amp; EF Parameters'!$H39))/1000000)</f>
        <v>205.12228571428571</v>
      </c>
      <c r="N209" s="68">
        <f>IF(N148="","",((N148*'Ship &amp; EF Parameters'!$F39)+(N148*'Ship &amp; EF Parameters'!$G39)+(N148*'Ship &amp; EF Parameters'!$H39))/1000000)</f>
        <v>206.76326399999999</v>
      </c>
      <c r="O209" s="66">
        <f>IF(O148="","",((O148*'Ship &amp; EF Parameters'!$F39)+(O148*'Ship &amp; EF Parameters'!$G39)+(O148*'Ship &amp; EF Parameters'!$H39))/1000000)</f>
        <v>1163.4115282051284</v>
      </c>
      <c r="P209" s="67">
        <f>IF(P148="","",((P148*'Ship &amp; EF Parameters'!$F39)+(P148*'Ship &amp; EF Parameters'!$G39)+(P148*'Ship &amp; EF Parameters'!$H39))/1000000)</f>
        <v>1181.5898333333334</v>
      </c>
      <c r="Q209" s="67">
        <f>IF(Q148="","",((Q148*'Ship &amp; EF Parameters'!$F39)+(Q148*'Ship &amp; EF Parameters'!$G39)+(Q148*'Ship &amp; EF Parameters'!$H39))/1000000)</f>
        <v>1200.3452275132274</v>
      </c>
      <c r="R209" s="67">
        <f>IF(R148="","",((R148*'Ship &amp; EF Parameters'!$F39)+(R148*'Ship &amp; EF Parameters'!$G39)+(R148*'Ship &amp; EF Parameters'!$H39))/1000000)</f>
        <v>1219.7056344086022</v>
      </c>
      <c r="S209" s="67">
        <f>IF(S148="","",((S148*'Ship &amp; EF Parameters'!$F39)+(S148*'Ship &amp; EF Parameters'!$G39)+(S148*'Ship &amp; EF Parameters'!$H39))/1000000)</f>
        <v>1239.7008087431691</v>
      </c>
      <c r="T209" s="67">
        <f>IF(T148="","",((T148*'Ship &amp; EF Parameters'!$F39)+(T148*'Ship &amp; EF Parameters'!$G39)+(T148*'Ship &amp; EF Parameters'!$H39))/1000000)</f>
        <v>1260.3624888888889</v>
      </c>
      <c r="U209" s="67">
        <f>IF(U148="","",((U148*'Ship &amp; EF Parameters'!$F39)+(U148*'Ship &amp; EF Parameters'!$G39)+(U148*'Ship &amp; EF Parameters'!$H39))/1000000)</f>
        <v>1281.7245649717515</v>
      </c>
      <c r="V209" s="67">
        <f>IF(V148="","",((V148*'Ship &amp; EF Parameters'!$F39)+(V148*'Ship &amp; EF Parameters'!$G39)+(V148*'Ship &amp; EF Parameters'!$H39))/1000000)</f>
        <v>1303.8232643678157</v>
      </c>
      <c r="W209" s="67">
        <f>IF(W148="","",((W148*'Ship &amp; EF Parameters'!$F39)+(W148*'Ship &amp; EF Parameters'!$G39)+(W148*'Ship &amp; EF Parameters'!$H39))/1000000)</f>
        <v>1326.6973567251462</v>
      </c>
      <c r="X209" s="67">
        <f>IF(X148="","",((X148*'Ship &amp; EF Parameters'!$F39)+(X148*'Ship &amp; EF Parameters'!$G39)+(X148*'Ship &amp; EF Parameters'!$H39))/1000000)</f>
        <v>1462.9207460317457</v>
      </c>
      <c r="Y209" s="68">
        <f>IF(Y148="","",((Y148*'Ship &amp; EF Parameters'!$F39)+(Y148*'Ship &amp; EF Parameters'!$G39)+(Y148*'Ship &amp; EF Parameters'!$H39))/1000000)</f>
        <v>1474.624112</v>
      </c>
      <c r="Z209" s="66">
        <f>IF(Z148="","",((Z148*'Ship &amp; EF Parameters'!$F39)+(Z148*'Ship &amp; EF Parameters'!$G39)+(Z148*'Ship &amp; EF Parameters'!$H39))/1000000)</f>
        <v>2150.1023179487183</v>
      </c>
      <c r="AA209" s="67">
        <f>IF(AA148="","",((AA148*'Ship &amp; EF Parameters'!$F39)+(AA148*'Ship &amp; EF Parameters'!$G39)+(AA148*'Ship &amp; EF Parameters'!$H39))/1000000)</f>
        <v>2183.6976666666665</v>
      </c>
      <c r="AB209" s="67">
        <f>IF(AB148="","",((AB148*'Ship &amp; EF Parameters'!$F39)+(AB148*'Ship &amp; EF Parameters'!$G39)+(AB148*'Ship &amp; EF Parameters'!$H39))/1000000)</f>
        <v>2218.359534391534</v>
      </c>
      <c r="AC209" s="67">
        <f>IF(AC148="","",((AC148*'Ship &amp; EF Parameters'!$F39)+(AC148*'Ship &amp; EF Parameters'!$G39)+(AC148*'Ship &amp; EF Parameters'!$H39))/1000000)</f>
        <v>2254.13952688172</v>
      </c>
      <c r="AD209" s="67">
        <f>IF(AD148="","",((AD148*'Ship &amp; EF Parameters'!$F39)+(AD148*'Ship &amp; EF Parameters'!$G39)+(AD148*'Ship &amp; EF Parameters'!$H39))/1000000)</f>
        <v>2291.0926338797813</v>
      </c>
      <c r="AE209" s="67">
        <f>IF(AE148="","",((AE148*'Ship &amp; EF Parameters'!$F39)+(AE148*'Ship &amp; EF Parameters'!$G39)+(AE148*'Ship &amp; EF Parameters'!$H39))/1000000)</f>
        <v>2523.3839703703702</v>
      </c>
      <c r="AF209" s="67">
        <f>IF(AF148="","",((AF148*'Ship &amp; EF Parameters'!$F39)+(AF148*'Ship &amp; EF Parameters'!$G39)+(AF148*'Ship &amp; EF Parameters'!$H39))/1000000)</f>
        <v>2566.1531902071561</v>
      </c>
      <c r="AG209" s="67">
        <f>IF(AG148="","",((AG148*'Ship &amp; EF Parameters'!$F39)+(AG148*'Ship &amp; EF Parameters'!$G39)+(AG148*'Ship &amp; EF Parameters'!$H39))/1000000)</f>
        <v>2610.3972107279687</v>
      </c>
      <c r="AH209" s="67">
        <f>IF(AH148="","",((AH148*'Ship &amp; EF Parameters'!$F39)+(AH148*'Ship &amp; EF Parameters'!$G39)+(AH148*'Ship &amp; EF Parameters'!$H39))/1000000)</f>
        <v>2656.1936530214421</v>
      </c>
      <c r="AI209" s="67">
        <f>IF(AI148="","",((AI148*'Ship &amp; EF Parameters'!$F39)+(AI148*'Ship &amp; EF Parameters'!$G39)+(AI148*'Ship &amp; EF Parameters'!$H39))/1000000)</f>
        <v>2703.6256825396822</v>
      </c>
      <c r="AJ209" s="68">
        <f>IF(AJ148="","",((AJ148*'Ship &amp; EF Parameters'!$F39)+(AJ148*'Ship &amp; EF Parameters'!$G39)+(AJ148*'Ship &amp; EF Parameters'!$H39))/1000000)</f>
        <v>2934.8896639999998</v>
      </c>
      <c r="AK209" s="66">
        <f>IF(AK148="","",((AK148*'Ship &amp; EF Parameters'!$F39)+(AK148*'Ship &amp; EF Parameters'!$G39)+(AK148*'Ship &amp; EF Parameters'!$H39))/1000000)</f>
        <v>3136.7931076923078</v>
      </c>
      <c r="AL209" s="67">
        <f>IF(AL148="","",((AL148*'Ship &amp; EF Parameters'!$F39)+(AL148*'Ship &amp; EF Parameters'!$G39)+(AL148*'Ship &amp; EF Parameters'!$H39))/1000000)</f>
        <v>3185.8054999999999</v>
      </c>
      <c r="AM209" s="67">
        <f>IF(AM148="","",((AM148*'Ship &amp; EF Parameters'!$F39)+(AM148*'Ship &amp; EF Parameters'!$G39)+(AM148*'Ship &amp; EF Parameters'!$H39))/1000000)</f>
        <v>3236.3738412698417</v>
      </c>
      <c r="AN209" s="67">
        <f>IF(AN148="","",((AN148*'Ship &amp; EF Parameters'!$F39)+(AN148*'Ship &amp; EF Parameters'!$G39)+(AN148*'Ship &amp; EF Parameters'!$H39))/1000000)</f>
        <v>3288.5734193548387</v>
      </c>
      <c r="AO209" s="67">
        <f>IF(AO148="","",((AO148*'Ship &amp; EF Parameters'!$F39)+(AO148*'Ship &amp; EF Parameters'!$G39)+(AO148*'Ship &amp; EF Parameters'!$H39))/1000000)</f>
        <v>3621.0248306010922</v>
      </c>
      <c r="AP209" s="67">
        <f>IF(AP148="","",((AP148*'Ship &amp; EF Parameters'!$F39)+(AP148*'Ship &amp; EF Parameters'!$G39)+(AP148*'Ship &amp; EF Parameters'!$H39))/1000000)</f>
        <v>3681.375244444444</v>
      </c>
      <c r="AQ209" s="67">
        <f>IF(AQ148="","",((AQ148*'Ship &amp; EF Parameters'!$F39)+(AQ148*'Ship &amp; EF Parameters'!$G39)+(AQ148*'Ship &amp; EF Parameters'!$H39))/1000000)</f>
        <v>3743.7714350282481</v>
      </c>
      <c r="AR209" s="67">
        <f>IF(AR148="","",((AR148*'Ship &amp; EF Parameters'!$F39)+(AR148*'Ship &amp; EF Parameters'!$G39)+(AR148*'Ship &amp; EF Parameters'!$H39))/1000000)</f>
        <v>3808.3192183908036</v>
      </c>
      <c r="AS209" s="67">
        <f>IF(AS148="","",((AS148*'Ship &amp; EF Parameters'!$F39)+(AS148*'Ship &amp; EF Parameters'!$G39)+(AS148*'Ship &amp; EF Parameters'!$H39))/1000000)</f>
        <v>3875.1318362573088</v>
      </c>
      <c r="AT209" s="67">
        <f>IF(AT148="","",((AT148*'Ship &amp; EF Parameters'!$F39)+(AT148*'Ship &amp; EF Parameters'!$G39)+(AT148*'Ship &amp; EF Parameters'!$H39))/1000000)</f>
        <v>4247.7406666666657</v>
      </c>
      <c r="AU209" s="68">
        <f>IF(AU148="","",((AU148*'Ship &amp; EF Parameters'!$F39)+(AU148*'Ship &amp; EF Parameters'!$G39)+(AU148*'Ship &amp; EF Parameters'!$H39))/1000000)</f>
        <v>4281.7225920000001</v>
      </c>
      <c r="AV209" s="66">
        <f>IF(AV148="","",((AV148*'Ship &amp; EF Parameters'!$F39)+(AV148*'Ship &amp; EF Parameters'!$G39)+(AV148*'Ship &amp; EF Parameters'!$H39))/1000000)</f>
        <v>4123.4838974358981</v>
      </c>
      <c r="AW209" s="67">
        <f>IF(AW148="","",((AW148*'Ship &amp; EF Parameters'!$F39)+(AW148*'Ship &amp; EF Parameters'!$G39)+(AW148*'Ship &amp; EF Parameters'!$H39))/1000000)</f>
        <v>4187.9133333333339</v>
      </c>
      <c r="AX209" s="67">
        <f>IF(AX148="","",((AX148*'Ship &amp; EF Parameters'!$F39)+(AX148*'Ship &amp; EF Parameters'!$G39)+(AX148*'Ship &amp; EF Parameters'!$H39))/1000000)</f>
        <v>4254.3881481481476</v>
      </c>
      <c r="AY209" s="67">
        <f>IF(AY148="","",((AY148*'Ship &amp; EF Parameters'!$F39)+(AY148*'Ship &amp; EF Parameters'!$G39)+(AY148*'Ship &amp; EF Parameters'!$H39))/1000000)</f>
        <v>4683.2579211469529</v>
      </c>
      <c r="AZ209" s="67">
        <f>IF(AZ148="","",((AZ148*'Ship &amp; EF Parameters'!$F39)+(AZ148*'Ship &amp; EF Parameters'!$G39)+(AZ148*'Ship &amp; EF Parameters'!$H39))/1000000)</f>
        <v>4760.0326411657552</v>
      </c>
      <c r="BA209" s="67">
        <f>IF(BA148="","",((BA148*'Ship &amp; EF Parameters'!$F39)+(BA148*'Ship &amp; EF Parameters'!$G39)+(BA148*'Ship &amp; EF Parameters'!$H39))/1000000)</f>
        <v>4839.3665185185191</v>
      </c>
      <c r="BB209" s="67">
        <f>IF(BB148="","",((BB148*'Ship &amp; EF Parameters'!$F39)+(BB148*'Ship &amp; EF Parameters'!$G39)+(BB148*'Ship &amp; EF Parameters'!$H39))/1000000)</f>
        <v>4921.3896798493406</v>
      </c>
      <c r="BC209" s="67">
        <f>IF(BC148="","",((BC148*'Ship &amp; EF Parameters'!$F39)+(BC148*'Ship &amp; EF Parameters'!$G39)+(BC148*'Ship &amp; EF Parameters'!$H39))/1000000)</f>
        <v>5006.2412260536394</v>
      </c>
      <c r="BD209" s="67">
        <f>IF(BD148="","",((BD148*'Ship &amp; EF Parameters'!$F39)+(BD148*'Ship &amp; EF Parameters'!$G39)+(BD148*'Ship &amp; EF Parameters'!$H39))/1000000)</f>
        <v>5485.9215594541902</v>
      </c>
      <c r="BE209" s="67">
        <f>IF(BE148="","",((BE148*'Ship &amp; EF Parameters'!$F39)+(BE148*'Ship &amp; EF Parameters'!$G39)+(BE148*'Ship &amp; EF Parameters'!$H39))/1000000)</f>
        <v>5583.8844444444439</v>
      </c>
      <c r="BF209" s="68">
        <f>IF(BF148="","",((BF148*'Ship &amp; EF Parameters'!$F39)+(BF148*'Ship &amp; EF Parameters'!$G39)+(BF148*'Ship &amp; EF Parameters'!$H39))/1000000)</f>
        <v>5628.5555199999999</v>
      </c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</row>
    <row r="210" spans="1:77" s="40" customFormat="1"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</row>
    <row r="211" spans="1:77" s="40" customFormat="1"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</row>
    <row r="212" spans="1:77" s="40" customFormat="1">
      <c r="D212" s="81"/>
      <c r="E212" s="81"/>
      <c r="F212" s="81"/>
      <c r="G212" s="81"/>
      <c r="H212" s="81"/>
      <c r="J212" s="81"/>
      <c r="K212" s="81"/>
      <c r="L212" s="81"/>
      <c r="M212" s="81"/>
      <c r="N212" s="8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</row>
    <row r="213" spans="1:77" s="40" customFormat="1"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</row>
    <row r="214" spans="1:77" s="40" customFormat="1" ht="18.75">
      <c r="A214" s="98" t="s">
        <v>93</v>
      </c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  <c r="AM214" s="276"/>
      <c r="AN214" s="276"/>
      <c r="AO214" s="276"/>
      <c r="AP214" s="276"/>
      <c r="AQ214" s="276"/>
      <c r="AR214" s="276"/>
      <c r="AS214" s="276"/>
      <c r="AT214" s="276"/>
      <c r="AU214" s="276"/>
      <c r="AV214" s="276"/>
      <c r="AW214" s="276"/>
      <c r="AX214" s="276"/>
      <c r="AY214" s="276"/>
      <c r="AZ214" s="276"/>
      <c r="BA214" s="276"/>
      <c r="BB214" s="276"/>
      <c r="BC214" s="276"/>
      <c r="BD214" s="276"/>
      <c r="BE214" s="276"/>
      <c r="BF214" s="276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</row>
    <row r="215" spans="1:77" s="40" customFormat="1" ht="18.75">
      <c r="A215" s="44"/>
      <c r="B215" s="45"/>
      <c r="C215" s="45"/>
      <c r="D215" s="277" t="s">
        <v>71</v>
      </c>
      <c r="E215" s="278"/>
      <c r="F215" s="278"/>
      <c r="G215" s="278"/>
      <c r="H215" s="278"/>
      <c r="I215" s="278"/>
      <c r="J215" s="278"/>
      <c r="K215" s="278"/>
      <c r="L215" s="278"/>
      <c r="M215" s="278"/>
      <c r="N215" s="279"/>
      <c r="O215" s="277" t="s">
        <v>71</v>
      </c>
      <c r="P215" s="278"/>
      <c r="Q215" s="278"/>
      <c r="R215" s="278"/>
      <c r="S215" s="278"/>
      <c r="T215" s="278"/>
      <c r="U215" s="278"/>
      <c r="V215" s="278"/>
      <c r="W215" s="278"/>
      <c r="X215" s="278"/>
      <c r="Y215" s="279"/>
      <c r="Z215" s="277" t="s">
        <v>71</v>
      </c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9"/>
      <c r="AK215" s="277" t="s">
        <v>71</v>
      </c>
      <c r="AL215" s="278"/>
      <c r="AM215" s="278"/>
      <c r="AN215" s="278"/>
      <c r="AO215" s="278"/>
      <c r="AP215" s="278"/>
      <c r="AQ215" s="278"/>
      <c r="AR215" s="278"/>
      <c r="AS215" s="278"/>
      <c r="AT215" s="278"/>
      <c r="AU215" s="279"/>
      <c r="AV215" s="277" t="s">
        <v>71</v>
      </c>
      <c r="AW215" s="278"/>
      <c r="AX215" s="278"/>
      <c r="AY215" s="278"/>
      <c r="AZ215" s="278"/>
      <c r="BA215" s="278"/>
      <c r="BB215" s="278"/>
      <c r="BC215" s="278"/>
      <c r="BD215" s="278"/>
      <c r="BE215" s="278"/>
      <c r="BF215" s="279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</row>
    <row r="216" spans="1:77" s="40" customFormat="1">
      <c r="A216" s="44" t="s">
        <v>0</v>
      </c>
      <c r="B216" s="45" t="s">
        <v>3</v>
      </c>
      <c r="C216" s="45"/>
      <c r="D216" s="277" t="s">
        <v>16</v>
      </c>
      <c r="E216" s="278"/>
      <c r="F216" s="278"/>
      <c r="G216" s="278"/>
      <c r="H216" s="278"/>
      <c r="I216" s="278"/>
      <c r="J216" s="278"/>
      <c r="K216" s="278"/>
      <c r="L216" s="278"/>
      <c r="M216" s="278"/>
      <c r="N216" s="279"/>
      <c r="O216" s="277" t="s">
        <v>8</v>
      </c>
      <c r="P216" s="278"/>
      <c r="Q216" s="278"/>
      <c r="R216" s="278"/>
      <c r="S216" s="278"/>
      <c r="T216" s="278"/>
      <c r="U216" s="278"/>
      <c r="V216" s="278"/>
      <c r="W216" s="278"/>
      <c r="X216" s="278"/>
      <c r="Y216" s="279"/>
      <c r="Z216" s="277" t="s">
        <v>9</v>
      </c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9"/>
      <c r="AK216" s="277" t="s">
        <v>10</v>
      </c>
      <c r="AL216" s="278"/>
      <c r="AM216" s="278"/>
      <c r="AN216" s="278"/>
      <c r="AO216" s="278"/>
      <c r="AP216" s="278"/>
      <c r="AQ216" s="278"/>
      <c r="AR216" s="278"/>
      <c r="AS216" s="278"/>
      <c r="AT216" s="278"/>
      <c r="AU216" s="279"/>
      <c r="AV216" s="277" t="s">
        <v>11</v>
      </c>
      <c r="AW216" s="278"/>
      <c r="AX216" s="278"/>
      <c r="AY216" s="278"/>
      <c r="AZ216" s="278"/>
      <c r="BA216" s="278"/>
      <c r="BB216" s="278"/>
      <c r="BC216" s="278"/>
      <c r="BD216" s="278"/>
      <c r="BE216" s="278"/>
      <c r="BF216" s="279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</row>
    <row r="217" spans="1:77" s="40" customFormat="1">
      <c r="A217" s="44"/>
      <c r="B217" s="45"/>
      <c r="C217" s="45"/>
      <c r="D217" s="46" t="s">
        <v>18</v>
      </c>
      <c r="E217" s="47" t="s">
        <v>32</v>
      </c>
      <c r="F217" s="47" t="s">
        <v>33</v>
      </c>
      <c r="G217" s="47" t="s">
        <v>34</v>
      </c>
      <c r="H217" s="47" t="s">
        <v>19</v>
      </c>
      <c r="I217" s="47" t="s">
        <v>35</v>
      </c>
      <c r="J217" s="47" t="s">
        <v>20</v>
      </c>
      <c r="K217" s="47" t="s">
        <v>36</v>
      </c>
      <c r="L217" s="47" t="s">
        <v>21</v>
      </c>
      <c r="M217" s="47" t="s">
        <v>38</v>
      </c>
      <c r="N217" s="47" t="s">
        <v>39</v>
      </c>
      <c r="O217" s="46" t="s">
        <v>18</v>
      </c>
      <c r="P217" s="47" t="s">
        <v>32</v>
      </c>
      <c r="Q217" s="47" t="s">
        <v>33</v>
      </c>
      <c r="R217" s="47" t="s">
        <v>34</v>
      </c>
      <c r="S217" s="47" t="s">
        <v>19</v>
      </c>
      <c r="T217" s="47" t="s">
        <v>35</v>
      </c>
      <c r="U217" s="47" t="s">
        <v>20</v>
      </c>
      <c r="V217" s="47" t="s">
        <v>36</v>
      </c>
      <c r="W217" s="47" t="s">
        <v>21</v>
      </c>
      <c r="X217" s="47" t="s">
        <v>38</v>
      </c>
      <c r="Y217" s="47" t="s">
        <v>39</v>
      </c>
      <c r="Z217" s="46" t="s">
        <v>18</v>
      </c>
      <c r="AA217" s="47" t="s">
        <v>32</v>
      </c>
      <c r="AB217" s="47" t="s">
        <v>33</v>
      </c>
      <c r="AC217" s="47" t="s">
        <v>34</v>
      </c>
      <c r="AD217" s="47" t="s">
        <v>19</v>
      </c>
      <c r="AE217" s="47" t="s">
        <v>35</v>
      </c>
      <c r="AF217" s="47" t="s">
        <v>20</v>
      </c>
      <c r="AG217" s="47" t="s">
        <v>36</v>
      </c>
      <c r="AH217" s="47" t="s">
        <v>21</v>
      </c>
      <c r="AI217" s="47" t="s">
        <v>38</v>
      </c>
      <c r="AJ217" s="47" t="s">
        <v>39</v>
      </c>
      <c r="AK217" s="46" t="s">
        <v>18</v>
      </c>
      <c r="AL217" s="47" t="s">
        <v>32</v>
      </c>
      <c r="AM217" s="47" t="s">
        <v>33</v>
      </c>
      <c r="AN217" s="47" t="s">
        <v>34</v>
      </c>
      <c r="AO217" s="47" t="s">
        <v>19</v>
      </c>
      <c r="AP217" s="47" t="s">
        <v>35</v>
      </c>
      <c r="AQ217" s="47" t="s">
        <v>20</v>
      </c>
      <c r="AR217" s="47" t="s">
        <v>36</v>
      </c>
      <c r="AS217" s="47" t="s">
        <v>21</v>
      </c>
      <c r="AT217" s="47" t="s">
        <v>38</v>
      </c>
      <c r="AU217" s="47" t="s">
        <v>39</v>
      </c>
      <c r="AV217" s="46" t="s">
        <v>18</v>
      </c>
      <c r="AW217" s="47" t="s">
        <v>32</v>
      </c>
      <c r="AX217" s="47" t="s">
        <v>33</v>
      </c>
      <c r="AY217" s="47" t="s">
        <v>34</v>
      </c>
      <c r="AZ217" s="47" t="s">
        <v>19</v>
      </c>
      <c r="BA217" s="47" t="s">
        <v>35</v>
      </c>
      <c r="BB217" s="47" t="s">
        <v>20</v>
      </c>
      <c r="BC217" s="47" t="s">
        <v>36</v>
      </c>
      <c r="BD217" s="47" t="s">
        <v>21</v>
      </c>
      <c r="BE217" s="47" t="s">
        <v>38</v>
      </c>
      <c r="BF217" s="47" t="s">
        <v>39</v>
      </c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</row>
    <row r="218" spans="1:77" s="40" customFormat="1">
      <c r="A218" s="44"/>
      <c r="B218" s="45"/>
      <c r="C218" s="45"/>
      <c r="D218" s="46" t="s">
        <v>26</v>
      </c>
      <c r="E218" s="47" t="s">
        <v>26</v>
      </c>
      <c r="F218" s="47" t="s">
        <v>26</v>
      </c>
      <c r="G218" s="47" t="s">
        <v>26</v>
      </c>
      <c r="H218" s="47" t="s">
        <v>26</v>
      </c>
      <c r="I218" s="47" t="s">
        <v>26</v>
      </c>
      <c r="J218" s="47" t="s">
        <v>26</v>
      </c>
      <c r="K218" s="47" t="s">
        <v>26</v>
      </c>
      <c r="L218" s="47" t="s">
        <v>26</v>
      </c>
      <c r="M218" s="47" t="s">
        <v>26</v>
      </c>
      <c r="N218" s="48" t="s">
        <v>26</v>
      </c>
      <c r="O218" s="46" t="s">
        <v>26</v>
      </c>
      <c r="P218" s="47" t="s">
        <v>26</v>
      </c>
      <c r="Q218" s="47" t="s">
        <v>26</v>
      </c>
      <c r="R218" s="47" t="s">
        <v>26</v>
      </c>
      <c r="S218" s="47" t="s">
        <v>26</v>
      </c>
      <c r="T218" s="47" t="s">
        <v>26</v>
      </c>
      <c r="U218" s="47" t="s">
        <v>26</v>
      </c>
      <c r="V218" s="47" t="s">
        <v>26</v>
      </c>
      <c r="W218" s="47" t="s">
        <v>26</v>
      </c>
      <c r="X218" s="47" t="s">
        <v>26</v>
      </c>
      <c r="Y218" s="48" t="s">
        <v>26</v>
      </c>
      <c r="Z218" s="46" t="s">
        <v>26</v>
      </c>
      <c r="AA218" s="47" t="s">
        <v>26</v>
      </c>
      <c r="AB218" s="47" t="s">
        <v>26</v>
      </c>
      <c r="AC218" s="47" t="s">
        <v>26</v>
      </c>
      <c r="AD218" s="47" t="s">
        <v>26</v>
      </c>
      <c r="AE218" s="47" t="s">
        <v>26</v>
      </c>
      <c r="AF218" s="47" t="s">
        <v>26</v>
      </c>
      <c r="AG218" s="47" t="s">
        <v>26</v>
      </c>
      <c r="AH218" s="47" t="s">
        <v>26</v>
      </c>
      <c r="AI218" s="47" t="s">
        <v>26</v>
      </c>
      <c r="AJ218" s="48" t="s">
        <v>26</v>
      </c>
      <c r="AK218" s="46" t="s">
        <v>26</v>
      </c>
      <c r="AL218" s="47" t="s">
        <v>26</v>
      </c>
      <c r="AM218" s="47" t="s">
        <v>26</v>
      </c>
      <c r="AN218" s="47" t="s">
        <v>26</v>
      </c>
      <c r="AO218" s="47" t="s">
        <v>26</v>
      </c>
      <c r="AP218" s="47" t="s">
        <v>26</v>
      </c>
      <c r="AQ218" s="47" t="s">
        <v>26</v>
      </c>
      <c r="AR218" s="47" t="s">
        <v>26</v>
      </c>
      <c r="AS218" s="47" t="s">
        <v>26</v>
      </c>
      <c r="AT218" s="47" t="s">
        <v>26</v>
      </c>
      <c r="AU218" s="48" t="s">
        <v>26</v>
      </c>
      <c r="AV218" s="46" t="s">
        <v>26</v>
      </c>
      <c r="AW218" s="47" t="s">
        <v>26</v>
      </c>
      <c r="AX218" s="47" t="s">
        <v>26</v>
      </c>
      <c r="AY218" s="47" t="s">
        <v>26</v>
      </c>
      <c r="AZ218" s="47" t="s">
        <v>26</v>
      </c>
      <c r="BA218" s="47" t="s">
        <v>26</v>
      </c>
      <c r="BB218" s="47" t="s">
        <v>26</v>
      </c>
      <c r="BC218" s="47" t="s">
        <v>26</v>
      </c>
      <c r="BD218" s="47" t="s">
        <v>26</v>
      </c>
      <c r="BE218" s="47" t="s">
        <v>26</v>
      </c>
      <c r="BF218" s="48" t="s">
        <v>26</v>
      </c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</row>
    <row r="219" spans="1:77" s="40" customFormat="1">
      <c r="A219" s="49" t="str">
        <f>A$14</f>
        <v>Container</v>
      </c>
      <c r="B219" s="50" t="str">
        <f>B201</f>
        <v>1,000 teu</v>
      </c>
      <c r="C219" s="50"/>
      <c r="D219" s="63" t="str">
        <f>IF(D158="","",((D158*'Ship &amp; EF Parameters'!$I31)+(D158*'Ship &amp; EF Parameters'!$J31)+(D158*'Ship &amp; EF Parameters'!$K31))/1000000)</f>
        <v/>
      </c>
      <c r="E219" s="64" t="str">
        <f>IF(E158="","",((E158*'Ship &amp; EF Parameters'!$I31)+(E158*'Ship &amp; EF Parameters'!$J31)+(E158*'Ship &amp; EF Parameters'!$K31))/1000000)</f>
        <v/>
      </c>
      <c r="F219" s="64" t="str">
        <f>IF(F158="","",((F158*'Ship &amp; EF Parameters'!$I31)+(F158*'Ship &amp; EF Parameters'!$J31)+(F158*'Ship &amp; EF Parameters'!$K31))/1000000)</f>
        <v/>
      </c>
      <c r="G219" s="64" t="str">
        <f>IF(G158="","",((G158*'Ship &amp; EF Parameters'!$I31)+(G158*'Ship &amp; EF Parameters'!$J31)+(G158*'Ship &amp; EF Parameters'!$K31))/1000000)</f>
        <v/>
      </c>
      <c r="H219" s="64" t="str">
        <f>IF(H158="","",((H158*'Ship &amp; EF Parameters'!$I31)+(H158*'Ship &amp; EF Parameters'!$J31)+(H158*'Ship &amp; EF Parameters'!$K31))/1000000)</f>
        <v/>
      </c>
      <c r="I219" s="64" t="str">
        <f>IF(I158="","",((I158*'Ship &amp; EF Parameters'!$I31)+(I158*'Ship &amp; EF Parameters'!$J31)+(I158*'Ship &amp; EF Parameters'!$K31))/1000000)</f>
        <v/>
      </c>
      <c r="J219" s="64" t="str">
        <f>IF(J158="","",((J158*'Ship &amp; EF Parameters'!$I31)+(J158*'Ship &amp; EF Parameters'!$J31)+(J158*'Ship &amp; EF Parameters'!$K31))/1000000)</f>
        <v/>
      </c>
      <c r="K219" s="64" t="str">
        <f>IF(K158="","",((K158*'Ship &amp; EF Parameters'!$I31)+(K158*'Ship &amp; EF Parameters'!$J31)+(K158*'Ship &amp; EF Parameters'!$K31))/1000000)</f>
        <v/>
      </c>
      <c r="L219" s="64">
        <f>IF(L158="","",((L158*'Ship &amp; EF Parameters'!$I31)+(L158*'Ship &amp; EF Parameters'!$J31)+(L158*'Ship &amp; EF Parameters'!$K31))/1000000)</f>
        <v>64.911162616822438</v>
      </c>
      <c r="M219" s="64">
        <f>IF(M158="","",((M158*'Ship &amp; EF Parameters'!$I31)+(M158*'Ship &amp; EF Parameters'!$J31)+(M158*'Ship &amp; EF Parameters'!$K31))/1000000)</f>
        <v>67.431984466019443</v>
      </c>
      <c r="N219" s="65">
        <f>IF(N158="","",((N158*'Ship &amp; EF Parameters'!$I31)+(N158*'Ship &amp; EF Parameters'!$J31)+(N158*'Ship &amp; EF Parameters'!$K31))/1000000)</f>
        <v>69.454943999999998</v>
      </c>
      <c r="O219" s="63" t="str">
        <f>IF(O158="","",((O158*'Ship &amp; EF Parameters'!$I31)+(O158*'Ship &amp; EF Parameters'!$J31)+(O158*'Ship &amp; EF Parameters'!$K31))/1000000)</f>
        <v/>
      </c>
      <c r="P219" s="64" t="str">
        <f>IF(P158="","",((P158*'Ship &amp; EF Parameters'!$I31)+(P158*'Ship &amp; EF Parameters'!$J31)+(P158*'Ship &amp; EF Parameters'!$K31))/1000000)</f>
        <v/>
      </c>
      <c r="Q219" s="64" t="str">
        <f>IF(Q158="","",((Q158*'Ship &amp; EF Parameters'!$I31)+(Q158*'Ship &amp; EF Parameters'!$J31)+(Q158*'Ship &amp; EF Parameters'!$K31))/1000000)</f>
        <v/>
      </c>
      <c r="R219" s="64" t="str">
        <f>IF(R158="","",((R158*'Ship &amp; EF Parameters'!$I31)+(R158*'Ship &amp; EF Parameters'!$J31)+(R158*'Ship &amp; EF Parameters'!$K31))/1000000)</f>
        <v/>
      </c>
      <c r="S219" s="64" t="str">
        <f>IF(S158="","",((S158*'Ship &amp; EF Parameters'!$I31)+(S158*'Ship &amp; EF Parameters'!$J31)+(S158*'Ship &amp; EF Parameters'!$K31))/1000000)</f>
        <v/>
      </c>
      <c r="T219" s="64" t="str">
        <f>IF(T158="","",((T158*'Ship &amp; EF Parameters'!$I31)+(T158*'Ship &amp; EF Parameters'!$J31)+(T158*'Ship &amp; EF Parameters'!$K31))/1000000)</f>
        <v/>
      </c>
      <c r="U219" s="64" t="str">
        <f>IF(U158="","",((U158*'Ship &amp; EF Parameters'!$I31)+(U158*'Ship &amp; EF Parameters'!$J31)+(U158*'Ship &amp; EF Parameters'!$K31))/1000000)</f>
        <v/>
      </c>
      <c r="V219" s="64" t="str">
        <f>IF(V158="","",((V158*'Ship &amp; EF Parameters'!$I31)+(V158*'Ship &amp; EF Parameters'!$J31)+(V158*'Ship &amp; EF Parameters'!$K31))/1000000)</f>
        <v/>
      </c>
      <c r="W219" s="64">
        <f>IF(W158="","",((W158*'Ship &amp; EF Parameters'!$I31)+(W158*'Ship &amp; EF Parameters'!$J31)+(W158*'Ship &amp; EF Parameters'!$K31))/1000000)</f>
        <v>535.51709158878509</v>
      </c>
      <c r="X219" s="64">
        <f>IF(X158="","",((X158*'Ship &amp; EF Parameters'!$I31)+(X158*'Ship &amp; EF Parameters'!$J31)+(X158*'Ship &amp; EF Parameters'!$K31))/1000000)</f>
        <v>556.31387184466018</v>
      </c>
      <c r="Y219" s="65">
        <f>IF(Y158="","",((Y158*'Ship &amp; EF Parameters'!$I31)+(Y158*'Ship &amp; EF Parameters'!$J31)+(Y158*'Ship &amp; EF Parameters'!$K31))/1000000)</f>
        <v>573.003288</v>
      </c>
      <c r="Z219" s="63" t="str">
        <f>IF(Z158="","",((Z158*'Ship &amp; EF Parameters'!$I31)+(Z158*'Ship &amp; EF Parameters'!$J31)+(Z158*'Ship &amp; EF Parameters'!$K31))/1000000)</f>
        <v/>
      </c>
      <c r="AA219" s="64" t="str">
        <f>IF(AA158="","",((AA158*'Ship &amp; EF Parameters'!$I31)+(AA158*'Ship &amp; EF Parameters'!$J31)+(AA158*'Ship &amp; EF Parameters'!$K31))/1000000)</f>
        <v/>
      </c>
      <c r="AB219" s="64" t="str">
        <f>IF(AB158="","",((AB158*'Ship &amp; EF Parameters'!$I31)+(AB158*'Ship &amp; EF Parameters'!$J31)+(AB158*'Ship &amp; EF Parameters'!$K31))/1000000)</f>
        <v/>
      </c>
      <c r="AC219" s="64" t="str">
        <f>IF(AC158="","",((AC158*'Ship &amp; EF Parameters'!$I31)+(AC158*'Ship &amp; EF Parameters'!$J31)+(AC158*'Ship &amp; EF Parameters'!$K31))/1000000)</f>
        <v/>
      </c>
      <c r="AD219" s="64" t="str">
        <f>IF(AD158="","",((AD158*'Ship &amp; EF Parameters'!$I31)+(AD158*'Ship &amp; EF Parameters'!$J31)+(AD158*'Ship &amp; EF Parameters'!$K31))/1000000)</f>
        <v/>
      </c>
      <c r="AE219" s="64" t="str">
        <f>IF(AE158="","",((AE158*'Ship &amp; EF Parameters'!$I31)+(AE158*'Ship &amp; EF Parameters'!$J31)+(AE158*'Ship &amp; EF Parameters'!$K31))/1000000)</f>
        <v/>
      </c>
      <c r="AF219" s="64" t="str">
        <f>IF(AF158="","",((AF158*'Ship &amp; EF Parameters'!$I31)+(AF158*'Ship &amp; EF Parameters'!$J31)+(AF158*'Ship &amp; EF Parameters'!$K31))/1000000)</f>
        <v/>
      </c>
      <c r="AG219" s="64" t="str">
        <f>IF(AG158="","",((AG158*'Ship &amp; EF Parameters'!$I31)+(AG158*'Ship &amp; EF Parameters'!$J31)+(AG158*'Ship &amp; EF Parameters'!$K31))/1000000)</f>
        <v/>
      </c>
      <c r="AH219" s="64">
        <f>IF(AH158="","",((AH158*'Ship &amp; EF Parameters'!$I31)+(AH158*'Ship &amp; EF Parameters'!$J31)+(AH158*'Ship &amp; EF Parameters'!$K31))/1000000)</f>
        <v>1089.966605607477</v>
      </c>
      <c r="AI219" s="64">
        <f>IF(AI158="","",((AI158*'Ship &amp; EF Parameters'!$I31)+(AI158*'Ship &amp; EF Parameters'!$J31)+(AI158*'Ship &amp; EF Parameters'!$K31))/1000000)</f>
        <v>1219.395052427185</v>
      </c>
      <c r="AJ219" s="65">
        <f>IF(AJ158="","",((AJ158*'Ship &amp; EF Parameters'!$I31)+(AJ158*'Ship &amp; EF Parameters'!$J31)+(AJ158*'Ship &amp; EF Parameters'!$K31))/1000000)</f>
        <v>1255.9769040000001</v>
      </c>
      <c r="AK219" s="63" t="str">
        <f>IF(AK158="","",((AK158*'Ship &amp; EF Parameters'!$I31)+(AK158*'Ship &amp; EF Parameters'!$J31)+(AK158*'Ship &amp; EF Parameters'!$K31))/1000000)</f>
        <v/>
      </c>
      <c r="AL219" s="64" t="str">
        <f>IF(AL158="","",((AL158*'Ship &amp; EF Parameters'!$I31)+(AL158*'Ship &amp; EF Parameters'!$J31)+(AL158*'Ship &amp; EF Parameters'!$K31))/1000000)</f>
        <v/>
      </c>
      <c r="AM219" s="64" t="str">
        <f>IF(AM158="","",((AM158*'Ship &amp; EF Parameters'!$I31)+(AM158*'Ship &amp; EF Parameters'!$J31)+(AM158*'Ship &amp; EF Parameters'!$K31))/1000000)</f>
        <v/>
      </c>
      <c r="AN219" s="64" t="str">
        <f>IF(AN158="","",((AN158*'Ship &amp; EF Parameters'!$I31)+(AN158*'Ship &amp; EF Parameters'!$J31)+(AN158*'Ship &amp; EF Parameters'!$K31))/1000000)</f>
        <v/>
      </c>
      <c r="AO219" s="64" t="str">
        <f>IF(AO158="","",((AO158*'Ship &amp; EF Parameters'!$I31)+(AO158*'Ship &amp; EF Parameters'!$J31)+(AO158*'Ship &amp; EF Parameters'!$K31))/1000000)</f>
        <v/>
      </c>
      <c r="AP219" s="64" t="str">
        <f>IF(AP158="","",((AP158*'Ship &amp; EF Parameters'!$I31)+(AP158*'Ship &amp; EF Parameters'!$J31)+(AP158*'Ship &amp; EF Parameters'!$K31))/1000000)</f>
        <v/>
      </c>
      <c r="AQ219" s="64" t="str">
        <f>IF(AQ158="","",((AQ158*'Ship &amp; EF Parameters'!$I31)+(AQ158*'Ship &amp; EF Parameters'!$J31)+(AQ158*'Ship &amp; EF Parameters'!$K31))/1000000)</f>
        <v/>
      </c>
      <c r="AR219" s="64" t="str">
        <f>IF(AR158="","",((AR158*'Ship &amp; EF Parameters'!$I31)+(AR158*'Ship &amp; EF Parameters'!$J31)+(AR158*'Ship &amp; EF Parameters'!$K31))/1000000)</f>
        <v/>
      </c>
      <c r="AS219" s="64">
        <f>IF(AS158="","",((AS158*'Ship &amp; EF Parameters'!$I31)+(AS158*'Ship &amp; EF Parameters'!$J31)+(AS158*'Ship &amp; EF Parameters'!$K31))/1000000)</f>
        <v>1722.8504411214958</v>
      </c>
      <c r="AT219" s="64">
        <f>IF(AT158="","",((AT158*'Ship &amp; EF Parameters'!$I31)+(AT158*'Ship &amp; EF Parameters'!$J31)+(AT158*'Ship &amp; EF Parameters'!$K31))/1000000)</f>
        <v>1917.5970582524276</v>
      </c>
      <c r="AU219" s="65">
        <f>IF(AU158="","",((AU158*'Ship &amp; EF Parameters'!$I31)+(AU158*'Ship &amp; EF Parameters'!$J31)+(AU158*'Ship &amp; EF Parameters'!$K31))/1000000)</f>
        <v>1975.1249700000001</v>
      </c>
      <c r="AV219" s="63" t="str">
        <f>IF(AV158="","",((AV158*'Ship &amp; EF Parameters'!$I31)+(AV158*'Ship &amp; EF Parameters'!$J31)+(AV158*'Ship &amp; EF Parameters'!$K31))/1000000)</f>
        <v/>
      </c>
      <c r="AW219" s="64" t="str">
        <f>IF(AW158="","",((AW158*'Ship &amp; EF Parameters'!$I31)+(AW158*'Ship &amp; EF Parameters'!$J31)+(AW158*'Ship &amp; EF Parameters'!$K31))/1000000)</f>
        <v/>
      </c>
      <c r="AX219" s="64" t="str">
        <f>IF(AX158="","",((AX158*'Ship &amp; EF Parameters'!$I31)+(AX158*'Ship &amp; EF Parameters'!$J31)+(AX158*'Ship &amp; EF Parameters'!$K31))/1000000)</f>
        <v/>
      </c>
      <c r="AY219" s="64" t="str">
        <f>IF(AY158="","",((AY158*'Ship &amp; EF Parameters'!$I31)+(AY158*'Ship &amp; EF Parameters'!$J31)+(AY158*'Ship &amp; EF Parameters'!$K31))/1000000)</f>
        <v/>
      </c>
      <c r="AZ219" s="64" t="str">
        <f>IF(AZ158="","",((AZ158*'Ship &amp; EF Parameters'!$I31)+(AZ158*'Ship &amp; EF Parameters'!$J31)+(AZ158*'Ship &amp; EF Parameters'!$K31))/1000000)</f>
        <v/>
      </c>
      <c r="BA219" s="64" t="str">
        <f>IF(BA158="","",((BA158*'Ship &amp; EF Parameters'!$I31)+(BA158*'Ship &amp; EF Parameters'!$J31)+(BA158*'Ship &amp; EF Parameters'!$K31))/1000000)</f>
        <v/>
      </c>
      <c r="BB219" s="64" t="str">
        <f>IF(BB158="","",((BB158*'Ship &amp; EF Parameters'!$I31)+(BB158*'Ship &amp; EF Parameters'!$J31)+(BB158*'Ship &amp; EF Parameters'!$K31))/1000000)</f>
        <v/>
      </c>
      <c r="BC219" s="64" t="str">
        <f>IF(BC158="","",((BC158*'Ship &amp; EF Parameters'!$I31)+(BC158*'Ship &amp; EF Parameters'!$J31)+(BC158*'Ship &amp; EF Parameters'!$K31))/1000000)</f>
        <v/>
      </c>
      <c r="BD219" s="64">
        <f>IF(BD158="","",((BD158*'Ship &amp; EF Parameters'!$I31)+(BD158*'Ship &amp; EF Parameters'!$J31)+(BD158*'Ship &amp; EF Parameters'!$K31))/1000000)</f>
        <v>2434.1685981308415</v>
      </c>
      <c r="BE219" s="64">
        <f>IF(BE158="","",((BE158*'Ship &amp; EF Parameters'!$I31)+(BE158*'Ship &amp; EF Parameters'!$J31)+(BE158*'Ship &amp; EF Parameters'!$K31))/1000000)</f>
        <v>2528.6994174757283</v>
      </c>
      <c r="BF219" s="65">
        <f>IF(BF158="","",((BF158*'Ship &amp; EF Parameters'!$I31)+(BF158*'Ship &amp; EF Parameters'!$J31)+(BF158*'Ship &amp; EF Parameters'!$K31))/1000000)</f>
        <v>2778.19776</v>
      </c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</row>
    <row r="220" spans="1:77" s="40" customFormat="1">
      <c r="A220" s="49"/>
      <c r="B220" s="54" t="str">
        <f t="shared" ref="B220:B227" si="201">B202</f>
        <v>3,000 teu</v>
      </c>
      <c r="C220" s="54"/>
      <c r="D220" s="66" t="str">
        <f>IF(D159="","",((D159*'Ship &amp; EF Parameters'!$I32)+(D159*'Ship &amp; EF Parameters'!$J32)+(D159*'Ship &amp; EF Parameters'!$K32))/1000000)</f>
        <v/>
      </c>
      <c r="E220" s="67" t="str">
        <f>IF(E159="","",((E159*'Ship &amp; EF Parameters'!$I32)+(E159*'Ship &amp; EF Parameters'!$J32)+(E159*'Ship &amp; EF Parameters'!$K32))/1000000)</f>
        <v/>
      </c>
      <c r="F220" s="67" t="str">
        <f>IF(F159="","",((F159*'Ship &amp; EF Parameters'!$I32)+(F159*'Ship &amp; EF Parameters'!$J32)+(F159*'Ship &amp; EF Parameters'!$K32))/1000000)</f>
        <v/>
      </c>
      <c r="G220" s="67" t="str">
        <f>IF(G159="","",((G159*'Ship &amp; EF Parameters'!$I32)+(G159*'Ship &amp; EF Parameters'!$J32)+(G159*'Ship &amp; EF Parameters'!$K32))/1000000)</f>
        <v/>
      </c>
      <c r="H220" s="67" t="str">
        <f>IF(H159="","",((H159*'Ship &amp; EF Parameters'!$I32)+(H159*'Ship &amp; EF Parameters'!$J32)+(H159*'Ship &amp; EF Parameters'!$K32))/1000000)</f>
        <v/>
      </c>
      <c r="I220" s="67" t="str">
        <f>IF(I159="","",((I159*'Ship &amp; EF Parameters'!$I32)+(I159*'Ship &amp; EF Parameters'!$J32)+(I159*'Ship &amp; EF Parameters'!$K32))/1000000)</f>
        <v/>
      </c>
      <c r="J220" s="67">
        <f>IF(J159="","",((J159*'Ship &amp; EF Parameters'!$I32)+(J159*'Ship &amp; EF Parameters'!$J32)+(J159*'Ship &amp; EF Parameters'!$K32))/1000000)</f>
        <v>75.907042622950826</v>
      </c>
      <c r="K220" s="67">
        <f>IF(K159="","",((K159*'Ship &amp; EF Parameters'!$I32)+(K159*'Ship &amp; EF Parameters'!$J32)+(K159*'Ship &amp; EF Parameters'!$K32))/1000000)</f>
        <v>80.178867532467549</v>
      </c>
      <c r="L220" s="67">
        <f>IF(L159="","",((L159*'Ship &amp; EF Parameters'!$I32)+(L159*'Ship &amp; EF Parameters'!$J32)+(L159*'Ship &amp; EF Parameters'!$K32))/1000000)</f>
        <v>84.96017614678901</v>
      </c>
      <c r="M220" s="67">
        <f>IF(M159="","",((M159*'Ship &amp; EF Parameters'!$I32)+(M159*'Ship &amp; EF Parameters'!$J32)+(M159*'Ship &amp; EF Parameters'!$K32))/1000000)</f>
        <v>90.347894634146343</v>
      </c>
      <c r="N220" s="68">
        <f>IF(N159="","",((N159*'Ship &amp; EF Parameters'!$I32)+(N159*'Ship &amp; EF Parameters'!$J32)+(N159*'Ship &amp; EF Parameters'!$K32))/1000000)</f>
        <v>92.606592000000006</v>
      </c>
      <c r="O220" s="66" t="str">
        <f>IF(O159="","",((O159*'Ship &amp; EF Parameters'!$I32)+(O159*'Ship &amp; EF Parameters'!$J32)+(O159*'Ship &amp; EF Parameters'!$K32))/1000000)</f>
        <v/>
      </c>
      <c r="P220" s="67" t="str">
        <f>IF(P159="","",((P159*'Ship &amp; EF Parameters'!$I32)+(P159*'Ship &amp; EF Parameters'!$J32)+(P159*'Ship &amp; EF Parameters'!$K32))/1000000)</f>
        <v/>
      </c>
      <c r="Q220" s="67" t="str">
        <f>IF(Q159="","",((Q159*'Ship &amp; EF Parameters'!$I32)+(Q159*'Ship &amp; EF Parameters'!$J32)+(Q159*'Ship &amp; EF Parameters'!$K32))/1000000)</f>
        <v/>
      </c>
      <c r="R220" s="67" t="str">
        <f>IF(R159="","",((R159*'Ship &amp; EF Parameters'!$I32)+(R159*'Ship &amp; EF Parameters'!$J32)+(R159*'Ship &amp; EF Parameters'!$K32))/1000000)</f>
        <v/>
      </c>
      <c r="S220" s="67" t="str">
        <f>IF(S159="","",((S159*'Ship &amp; EF Parameters'!$I32)+(S159*'Ship &amp; EF Parameters'!$J32)+(S159*'Ship &amp; EF Parameters'!$K32))/1000000)</f>
        <v/>
      </c>
      <c r="T220" s="67" t="str">
        <f>IF(T159="","",((T159*'Ship &amp; EF Parameters'!$I32)+(T159*'Ship &amp; EF Parameters'!$J32)+(T159*'Ship &amp; EF Parameters'!$K32))/1000000)</f>
        <v/>
      </c>
      <c r="U220" s="67">
        <f>IF(U159="","",((U159*'Ship &amp; EF Parameters'!$I32)+(U159*'Ship &amp; EF Parameters'!$J32)+(U159*'Ship &amp; EF Parameters'!$K32))/1000000)</f>
        <v>626.23310163934423</v>
      </c>
      <c r="V220" s="67">
        <f>IF(V159="","",((V159*'Ship &amp; EF Parameters'!$I32)+(V159*'Ship &amp; EF Parameters'!$J32)+(V159*'Ship &amp; EF Parameters'!$K32))/1000000)</f>
        <v>661.47565714285713</v>
      </c>
      <c r="W220" s="67">
        <f>IF(W159="","",((W159*'Ship &amp; EF Parameters'!$I32)+(W159*'Ship &amp; EF Parameters'!$J32)+(W159*'Ship &amp; EF Parameters'!$K32))/1000000)</f>
        <v>759.3315743119266</v>
      </c>
      <c r="X220" s="67">
        <f>IF(X159="","",((X159*'Ship &amp; EF Parameters'!$I32)+(X159*'Ship &amp; EF Parameters'!$J32)+(X159*'Ship &amp; EF Parameters'!$K32))/1000000)</f>
        <v>807.48430829268318</v>
      </c>
      <c r="Y220" s="68">
        <f>IF(Y159="","",((Y159*'Ship &amp; EF Parameters'!$I32)+(Y159*'Ship &amp; EF Parameters'!$J32)+(Y159*'Ship &amp; EF Parameters'!$K32))/1000000)</f>
        <v>891.33844799999997</v>
      </c>
      <c r="Z220" s="66" t="str">
        <f>IF(Z159="","",((Z159*'Ship &amp; EF Parameters'!$I32)+(Z159*'Ship &amp; EF Parameters'!$J32)+(Z159*'Ship &amp; EF Parameters'!$K32))/1000000)</f>
        <v/>
      </c>
      <c r="AA220" s="67" t="str">
        <f>IF(AA159="","",((AA159*'Ship &amp; EF Parameters'!$I32)+(AA159*'Ship &amp; EF Parameters'!$J32)+(AA159*'Ship &amp; EF Parameters'!$K32))/1000000)</f>
        <v/>
      </c>
      <c r="AB220" s="67" t="str">
        <f>IF(AB159="","",((AB159*'Ship &amp; EF Parameters'!$I32)+(AB159*'Ship &amp; EF Parameters'!$J32)+(AB159*'Ship &amp; EF Parameters'!$K32))/1000000)</f>
        <v/>
      </c>
      <c r="AC220" s="67" t="str">
        <f>IF(AC159="","",((AC159*'Ship &amp; EF Parameters'!$I32)+(AC159*'Ship &amp; EF Parameters'!$J32)+(AC159*'Ship &amp; EF Parameters'!$K32))/1000000)</f>
        <v/>
      </c>
      <c r="AD220" s="67" t="str">
        <f>IF(AD159="","",((AD159*'Ship &amp; EF Parameters'!$I32)+(AD159*'Ship &amp; EF Parameters'!$J32)+(AD159*'Ship &amp; EF Parameters'!$K32))/1000000)</f>
        <v/>
      </c>
      <c r="AE220" s="67" t="str">
        <f>IF(AE159="","",((AE159*'Ship &amp; EF Parameters'!$I32)+(AE159*'Ship &amp; EF Parameters'!$J32)+(AE159*'Ship &amp; EF Parameters'!$K32))/1000000)</f>
        <v/>
      </c>
      <c r="AF220" s="67">
        <f>IF(AF159="","",((AF159*'Ship &amp; EF Parameters'!$I32)+(AF159*'Ship &amp; EF Parameters'!$J32)+(AF159*'Ship &amp; EF Parameters'!$K32))/1000000)</f>
        <v>1274.6057573770493</v>
      </c>
      <c r="AG220" s="67">
        <f>IF(AG159="","",((AG159*'Ship &amp; EF Parameters'!$I32)+(AG159*'Ship &amp; EF Parameters'!$J32)+(AG159*'Ship &amp; EF Parameters'!$K32))/1000000)</f>
        <v>1449.9011878787881</v>
      </c>
      <c r="AH220" s="67">
        <f>IF(AH159="","",((AH159*'Ship &amp; EF Parameters'!$I32)+(AH159*'Ship &amp; EF Parameters'!$J32)+(AH159*'Ship &amp; EF Parameters'!$K32))/1000000)</f>
        <v>1646.1034128440367</v>
      </c>
      <c r="AI220" s="67">
        <f>IF(AI159="","",((AI159*'Ship &amp; EF Parameters'!$I32)+(AI159*'Ship &amp; EF Parameters'!$J32)+(AI159*'Ship &amp; EF Parameters'!$K32))/1000000)</f>
        <v>1867.1898224390247</v>
      </c>
      <c r="AJ220" s="68">
        <f>IF(AJ159="","",((AJ159*'Ship &amp; EF Parameters'!$I32)+(AJ159*'Ship &amp; EF Parameters'!$J32)+(AJ159*'Ship &amp; EF Parameters'!$K32))/1000000)</f>
        <v>1913.8695680000001</v>
      </c>
      <c r="AK220" s="66" t="str">
        <f>IF(AK159="","",((AK159*'Ship &amp; EF Parameters'!$I32)+(AK159*'Ship &amp; EF Parameters'!$J32)+(AK159*'Ship &amp; EF Parameters'!$K32))/1000000)</f>
        <v/>
      </c>
      <c r="AL220" s="67" t="str">
        <f>IF(AL159="","",((AL159*'Ship &amp; EF Parameters'!$I32)+(AL159*'Ship &amp; EF Parameters'!$J32)+(AL159*'Ship &amp; EF Parameters'!$K32))/1000000)</f>
        <v/>
      </c>
      <c r="AM220" s="67" t="str">
        <f>IF(AM159="","",((AM159*'Ship &amp; EF Parameters'!$I32)+(AM159*'Ship &amp; EF Parameters'!$J32)+(AM159*'Ship &amp; EF Parameters'!$K32))/1000000)</f>
        <v/>
      </c>
      <c r="AN220" s="67" t="str">
        <f>IF(AN159="","",((AN159*'Ship &amp; EF Parameters'!$I32)+(AN159*'Ship &amp; EF Parameters'!$J32)+(AN159*'Ship &amp; EF Parameters'!$K32))/1000000)</f>
        <v/>
      </c>
      <c r="AO220" s="67" t="str">
        <f>IF(AO159="","",((AO159*'Ship &amp; EF Parameters'!$I32)+(AO159*'Ship &amp; EF Parameters'!$J32)+(AO159*'Ship &amp; EF Parameters'!$K32))/1000000)</f>
        <v/>
      </c>
      <c r="AP220" s="67" t="str">
        <f>IF(AP159="","",((AP159*'Ship &amp; EF Parameters'!$I32)+(AP159*'Ship &amp; EF Parameters'!$J32)+(AP159*'Ship &amp; EF Parameters'!$K32))/1000000)</f>
        <v/>
      </c>
      <c r="AQ220" s="67">
        <f>IF(AQ159="","",((AQ159*'Ship &amp; EF Parameters'!$I32)+(AQ159*'Ship &amp; EF Parameters'!$J32)+(AQ159*'Ship &amp; EF Parameters'!$K32))/1000000)</f>
        <v>2014.6994229508198</v>
      </c>
      <c r="AR220" s="67">
        <f>IF(AR159="","",((AR159*'Ship &amp; EF Parameters'!$I32)+(AR159*'Ship &amp; EF Parameters'!$J32)+(AR159*'Ship &amp; EF Parameters'!$K32))/1000000)</f>
        <v>2280.0865454545456</v>
      </c>
      <c r="AS220" s="67">
        <f>IF(AS159="","",((AS159*'Ship &amp; EF Parameters'!$I32)+(AS159*'Ship &amp; EF Parameters'!$J32)+(AS159*'Ship &amp; EF Parameters'!$K32))/1000000)</f>
        <v>2577.1253431192663</v>
      </c>
      <c r="AT220" s="67">
        <f>IF(AT159="","",((AT159*'Ship &amp; EF Parameters'!$I32)+(AT159*'Ship &amp; EF Parameters'!$J32)+(AT159*'Ship &amp; EF Parameters'!$K32))/1000000)</f>
        <v>2911.837354146342</v>
      </c>
      <c r="AU220" s="68">
        <f>IF(AU159="","",((AU159*'Ship &amp; EF Parameters'!$I32)+(AU159*'Ship &amp; EF Parameters'!$J32)+(AU159*'Ship &amp; EF Parameters'!$K32))/1000000)</f>
        <v>2984.633288</v>
      </c>
      <c r="AV220" s="66" t="str">
        <f>IF(AV159="","",((AV159*'Ship &amp; EF Parameters'!$I32)+(AV159*'Ship &amp; EF Parameters'!$J32)+(AV159*'Ship &amp; EF Parameters'!$K32))/1000000)</f>
        <v/>
      </c>
      <c r="AW220" s="67" t="str">
        <f>IF(AW159="","",((AW159*'Ship &amp; EF Parameters'!$I32)+(AW159*'Ship &amp; EF Parameters'!$J32)+(AW159*'Ship &amp; EF Parameters'!$K32))/1000000)</f>
        <v/>
      </c>
      <c r="AX220" s="67" t="str">
        <f>IF(AX159="","",((AX159*'Ship &amp; EF Parameters'!$I32)+(AX159*'Ship &amp; EF Parameters'!$J32)+(AX159*'Ship &amp; EF Parameters'!$K32))/1000000)</f>
        <v/>
      </c>
      <c r="AY220" s="67" t="str">
        <f>IF(AY159="","",((AY159*'Ship &amp; EF Parameters'!$I32)+(AY159*'Ship &amp; EF Parameters'!$J32)+(AY159*'Ship &amp; EF Parameters'!$K32))/1000000)</f>
        <v/>
      </c>
      <c r="AZ220" s="67" t="str">
        <f>IF(AZ159="","",((AZ159*'Ship &amp; EF Parameters'!$I32)+(AZ159*'Ship &amp; EF Parameters'!$J32)+(AZ159*'Ship &amp; EF Parameters'!$K32))/1000000)</f>
        <v/>
      </c>
      <c r="BA220" s="67" t="str">
        <f>IF(BA159="","",((BA159*'Ship &amp; EF Parameters'!$I32)+(BA159*'Ship &amp; EF Parameters'!$J32)+(BA159*'Ship &amp; EF Parameters'!$K32))/1000000)</f>
        <v/>
      </c>
      <c r="BB220" s="67">
        <f>IF(BB159="","",((BB159*'Ship &amp; EF Parameters'!$I32)+(BB159*'Ship &amp; EF Parameters'!$J32)+(BB159*'Ship &amp; EF Parameters'!$K32))/1000000)</f>
        <v>2846.5140983606561</v>
      </c>
      <c r="BC220" s="67">
        <f>IF(BC159="","",((BC159*'Ship &amp; EF Parameters'!$I32)+(BC159*'Ship &amp; EF Parameters'!$J32)+(BC159*'Ship &amp; EF Parameters'!$K32))/1000000)</f>
        <v>3006.7075324675334</v>
      </c>
      <c r="BD220" s="67">
        <f>IF(BD159="","",((BD159*'Ship &amp; EF Parameters'!$I32)+(BD159*'Ship &amp; EF Parameters'!$J32)+(BD159*'Ship &amp; EF Parameters'!$K32))/1000000)</f>
        <v>3398.4070458715601</v>
      </c>
      <c r="BE220" s="67">
        <f>IF(BE159="","",((BE159*'Ship &amp; EF Parameters'!$I32)+(BE159*'Ship &amp; EF Parameters'!$J32)+(BE159*'Ship &amp; EF Parameters'!$K32))/1000000)</f>
        <v>3839.7855219512203</v>
      </c>
      <c r="BF220" s="68">
        <f>IF(BF159="","",((BF159*'Ship &amp; EF Parameters'!$I32)+(BF159*'Ship &amp; EF Parameters'!$J32)+(BF159*'Ship &amp; EF Parameters'!$K32))/1000000)</f>
        <v>4167.2966399999996</v>
      </c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</row>
    <row r="221" spans="1:77" s="40" customFormat="1">
      <c r="A221" s="49"/>
      <c r="B221" s="50" t="str">
        <f t="shared" si="201"/>
        <v>6,000 teu</v>
      </c>
      <c r="C221" s="50"/>
      <c r="D221" s="63" t="str">
        <f>IF(D160="","",((D160*'Ship &amp; EF Parameters'!$I33)+(D160*'Ship &amp; EF Parameters'!$J33)+(D160*'Ship &amp; EF Parameters'!$K33))/1000000)</f>
        <v/>
      </c>
      <c r="E221" s="64" t="str">
        <f>IF(E160="","",((E160*'Ship &amp; EF Parameters'!$I33)+(E160*'Ship &amp; EF Parameters'!$J33)+(E160*'Ship &amp; EF Parameters'!$K33))/1000000)</f>
        <v/>
      </c>
      <c r="F221" s="64" t="str">
        <f>IF(F160="","",((F160*'Ship &amp; EF Parameters'!$I33)+(F160*'Ship &amp; EF Parameters'!$J33)+(F160*'Ship &amp; EF Parameters'!$K33))/1000000)</f>
        <v/>
      </c>
      <c r="G221" s="64" t="str">
        <f>IF(G160="","",((G160*'Ship &amp; EF Parameters'!$I33)+(G160*'Ship &amp; EF Parameters'!$J33)+(G160*'Ship &amp; EF Parameters'!$K33))/1000000)</f>
        <v/>
      </c>
      <c r="H221" s="64">
        <f>IF(H160="","",((H160*'Ship &amp; EF Parameters'!$I33)+(H160*'Ship &amp; EF Parameters'!$J33)+(H160*'Ship &amp; EF Parameters'!$K33))/1000000)</f>
        <v>329.53075620437954</v>
      </c>
      <c r="I221" s="64">
        <f>IF(I160="","",((I160*'Ship &amp; EF Parameters'!$I33)+(I160*'Ship &amp; EF Parameters'!$J33)+(I160*'Ship &amp; EF Parameters'!$K33))/1000000)</f>
        <v>345.9441655172414</v>
      </c>
      <c r="J221" s="64">
        <f>IF(J160="","",((J160*'Ship &amp; EF Parameters'!$I33)+(J160*'Ship &amp; EF Parameters'!$J33)+(J160*'Ship &amp; EF Parameters'!$K33))/1000000)</f>
        <v>364.078335483871</v>
      </c>
      <c r="K221" s="64">
        <f>IF(K160="","",((K160*'Ship &amp; EF Parameters'!$I33)+(K160*'Ship &amp; EF Parameters'!$J33)+(K160*'Ship &amp; EF Parameters'!$K33))/1000000)</f>
        <v>384.21883914893624</v>
      </c>
      <c r="L221" s="64">
        <f>IF(L160="","",((L160*'Ship &amp; EF Parameters'!$I33)+(L160*'Ship &amp; EF Parameters'!$J33)+(L160*'Ship &amp; EF Parameters'!$K33))/1000000)</f>
        <v>406.71814054054056</v>
      </c>
      <c r="M221" s="64">
        <f>IF(M160="","",((M160*'Ship &amp; EF Parameters'!$I33)+(M160*'Ship &amp; EF Parameters'!$J33)+(M160*'Ship &amp; EF Parameters'!$K33))/1000000)</f>
        <v>432.01639808612452</v>
      </c>
      <c r="N221" s="65">
        <f>IF(N160="","",((N160*'Ship &amp; EF Parameters'!$I33)+(N160*'Ship &amp; EF Parameters'!$J33)+(N160*'Ship &amp; EF Parameters'!$K33))/1000000)</f>
        <v>451.45713599999999</v>
      </c>
      <c r="O221" s="63" t="str">
        <f>IF(O160="","",((O160*'Ship &amp; EF Parameters'!$I33)+(O160*'Ship &amp; EF Parameters'!$J33)+(O160*'Ship &amp; EF Parameters'!$K33))/1000000)</f>
        <v/>
      </c>
      <c r="P221" s="64" t="str">
        <f>IF(P160="","",((P160*'Ship &amp; EF Parameters'!$I33)+(P160*'Ship &amp; EF Parameters'!$J33)+(P160*'Ship &amp; EF Parameters'!$K33))/1000000)</f>
        <v/>
      </c>
      <c r="Q221" s="64" t="str">
        <f>IF(Q160="","",((Q160*'Ship &amp; EF Parameters'!$I33)+(Q160*'Ship &amp; EF Parameters'!$J33)+(Q160*'Ship &amp; EF Parameters'!$K33))/1000000)</f>
        <v/>
      </c>
      <c r="R221" s="64" t="str">
        <f>IF(R160="","",((R160*'Ship &amp; EF Parameters'!$I33)+(R160*'Ship &amp; EF Parameters'!$J33)+(R160*'Ship &amp; EF Parameters'!$K33))/1000000)</f>
        <v/>
      </c>
      <c r="S221" s="64">
        <f>IF(S160="","",((S160*'Ship &amp; EF Parameters'!$I33)+(S160*'Ship &amp; EF Parameters'!$J33)+(S160*'Ship &amp; EF Parameters'!$K33))/1000000)</f>
        <v>1208.2794394160585</v>
      </c>
      <c r="T221" s="64">
        <f>IF(T160="","",((T160*'Ship &amp; EF Parameters'!$I33)+(T160*'Ship &amp; EF Parameters'!$J33)+(T160*'Ship &amp; EF Parameters'!$K33))/1000000)</f>
        <v>1268.4619402298852</v>
      </c>
      <c r="U221" s="64">
        <f>IF(U160="","",((U160*'Ship &amp; EF Parameters'!$I33)+(U160*'Ship &amp; EF Parameters'!$J33)+(U160*'Ship &amp; EF Parameters'!$K33))/1000000)</f>
        <v>1334.9538967741935</v>
      </c>
      <c r="V221" s="64">
        <f>IF(V160="","",((V160*'Ship &amp; EF Parameters'!$I33)+(V160*'Ship &amp; EF Parameters'!$J33)+(V160*'Ship &amp; EF Parameters'!$K33))/1000000)</f>
        <v>1526.2026110638301</v>
      </c>
      <c r="W221" s="64">
        <f>IF(W160="","",((W160*'Ship &amp; EF Parameters'!$I33)+(W160*'Ship &amp; EF Parameters'!$J33)+(W160*'Ship &amp; EF Parameters'!$K33))/1000000)</f>
        <v>1615.5748360360365</v>
      </c>
      <c r="X221" s="64">
        <f>IF(X160="","",((X160*'Ship &amp; EF Parameters'!$I33)+(X160*'Ship &amp; EF Parameters'!$J33)+(X160*'Ship &amp; EF Parameters'!$K33))/1000000)</f>
        <v>1848.0701473684212</v>
      </c>
      <c r="Y221" s="65">
        <f>IF(Y160="","",((Y160*'Ship &amp; EF Parameters'!$I33)+(Y160*'Ship &amp; EF Parameters'!$J33)+(Y160*'Ship &amp; EF Parameters'!$K33))/1000000)</f>
        <v>2069.1785399999999</v>
      </c>
      <c r="Z221" s="63" t="str">
        <f>IF(Z160="","",((Z160*'Ship &amp; EF Parameters'!$I33)+(Z160*'Ship &amp; EF Parameters'!$J33)+(Z160*'Ship &amp; EF Parameters'!$K33))/1000000)</f>
        <v/>
      </c>
      <c r="AA221" s="64" t="str">
        <f>IF(AA160="","",((AA160*'Ship &amp; EF Parameters'!$I33)+(AA160*'Ship &amp; EF Parameters'!$J33)+(AA160*'Ship &amp; EF Parameters'!$K33))/1000000)</f>
        <v/>
      </c>
      <c r="AB221" s="64" t="str">
        <f>IF(AB160="","",((AB160*'Ship &amp; EF Parameters'!$I33)+(AB160*'Ship &amp; EF Parameters'!$J33)+(AB160*'Ship &amp; EF Parameters'!$K33))/1000000)</f>
        <v/>
      </c>
      <c r="AC221" s="64" t="str">
        <f>IF(AC160="","",((AC160*'Ship &amp; EF Parameters'!$I33)+(AC160*'Ship &amp; EF Parameters'!$J33)+(AC160*'Ship &amp; EF Parameters'!$K33))/1000000)</f>
        <v/>
      </c>
      <c r="AD221" s="64">
        <f>IF(AD160="","",((AD160*'Ship &amp; EF Parameters'!$I33)+(AD160*'Ship &amp; EF Parameters'!$J33)+(AD160*'Ship &amp; EF Parameters'!$K33))/1000000)</f>
        <v>2087.028122627737</v>
      </c>
      <c r="AE221" s="64">
        <f>IF(AE160="","",((AE160*'Ship &amp; EF Parameters'!$I33)+(AE160*'Ship &amp; EF Parameters'!$J33)+(AE160*'Ship &amp; EF Parameters'!$K33))/1000000)</f>
        <v>2373.5613578544057</v>
      </c>
      <c r="AF221" s="64">
        <f>IF(AF160="","",((AF160*'Ship &amp; EF Parameters'!$I33)+(AF160*'Ship &amp; EF Parameters'!$J33)+(AF160*'Ship &amp; EF Parameters'!$K33))/1000000)</f>
        <v>2690.1343677419363</v>
      </c>
      <c r="AG221" s="64">
        <f>IF(AG160="","",((AG160*'Ship &amp; EF Parameters'!$I33)+(AG160*'Ship &amp; EF Parameters'!$J33)+(AG160*'Ship &amp; EF Parameters'!$K33))/1000000)</f>
        <v>2838.9503114893623</v>
      </c>
      <c r="AH221" s="64">
        <f>IF(AH160="","",((AH160*'Ship &amp; EF Parameters'!$I33)+(AH160*'Ship &amp; EF Parameters'!$J33)+(AH160*'Ship &amp; EF Parameters'!$K33))/1000000)</f>
        <v>3219.8519459459467</v>
      </c>
      <c r="AI221" s="64">
        <f>IF(AI160="","",((AI160*'Ship &amp; EF Parameters'!$I33)+(AI160*'Ship &amp; EF Parameters'!$J33)+(AI160*'Ship &amp; EF Parameters'!$K33))/1000000)</f>
        <v>3648.1384727272739</v>
      </c>
      <c r="AJ221" s="65">
        <f>IF(AJ160="","",((AJ160*'Ship &amp; EF Parameters'!$I33)+(AJ160*'Ship &amp; EF Parameters'!$J33)+(AJ160*'Ship &amp; EF Parameters'!$K33))/1000000)</f>
        <v>4050.5737479999998</v>
      </c>
      <c r="AK221" s="63" t="str">
        <f>IF(AK160="","",((AK160*'Ship &amp; EF Parameters'!$I33)+(AK160*'Ship &amp; EF Parameters'!$J33)+(AK160*'Ship &amp; EF Parameters'!$K33))/1000000)</f>
        <v/>
      </c>
      <c r="AL221" s="64" t="str">
        <f>IF(AL160="","",((AL160*'Ship &amp; EF Parameters'!$I33)+(AL160*'Ship &amp; EF Parameters'!$J33)+(AL160*'Ship &amp; EF Parameters'!$K33))/1000000)</f>
        <v/>
      </c>
      <c r="AM221" s="64" t="str">
        <f>IF(AM160="","",((AM160*'Ship &amp; EF Parameters'!$I33)+(AM160*'Ship &amp; EF Parameters'!$J33)+(AM160*'Ship &amp; EF Parameters'!$K33))/1000000)</f>
        <v/>
      </c>
      <c r="AN221" s="64" t="str">
        <f>IF(AN160="","",((AN160*'Ship &amp; EF Parameters'!$I33)+(AN160*'Ship &amp; EF Parameters'!$J33)+(AN160*'Ship &amp; EF Parameters'!$K33))/1000000)</f>
        <v/>
      </c>
      <c r="AO221" s="64">
        <f>IF(AO160="","",((AO160*'Ship &amp; EF Parameters'!$I33)+(AO160*'Ship &amp; EF Parameters'!$J33)+(AO160*'Ship &amp; EF Parameters'!$K33))/1000000)</f>
        <v>3212.9248729927012</v>
      </c>
      <c r="AP221" s="64">
        <f>IF(AP160="","",((AP160*'Ship &amp; EF Parameters'!$I33)+(AP160*'Ship &amp; EF Parameters'!$J33)+(AP160*'Ship &amp; EF Parameters'!$K33))/1000000)</f>
        <v>3632.4137379310346</v>
      </c>
      <c r="AQ221" s="64">
        <f>IF(AQ160="","",((AQ160*'Ship &amp; EF Parameters'!$I33)+(AQ160*'Ship &amp; EF Parameters'!$J33)+(AQ160*'Ship &amp; EF Parameters'!$K33))/1000000)</f>
        <v>3822.8225225806455</v>
      </c>
      <c r="AR221" s="64">
        <f>IF(AR160="","",((AR160*'Ship &amp; EF Parameters'!$I33)+(AR160*'Ship &amp; EF Parameters'!$J33)+(AR160*'Ship &amp; EF Parameters'!$K33))/1000000)</f>
        <v>4322.4619404255327</v>
      </c>
      <c r="AS221" s="64">
        <f>IF(AS160="","",((AS160*'Ship &amp; EF Parameters'!$I33)+(AS160*'Ship &amp; EF Parameters'!$J33)+(AS160*'Ship &amp; EF Parameters'!$K33))/1000000)</f>
        <v>4880.6176864864874</v>
      </c>
      <c r="AT221" s="64">
        <f>IF(AT160="","",((AT160*'Ship &amp; EF Parameters'!$I33)+(AT160*'Ship &amp; EF Parameters'!$J33)+(AT160*'Ship &amp; EF Parameters'!$K33))/1000000)</f>
        <v>5508.2090755980871</v>
      </c>
      <c r="AU221" s="65">
        <f>IF(AU160="","",((AU160*'Ship &amp; EF Parameters'!$I33)+(AU160*'Ship &amp; EF Parameters'!$J33)+(AU160*'Ship &amp; EF Parameters'!$K33))/1000000)</f>
        <v>6094.6713360000003</v>
      </c>
      <c r="AV221" s="63" t="str">
        <f>IF(AV160="","",((AV160*'Ship &amp; EF Parameters'!$I33)+(AV160*'Ship &amp; EF Parameters'!$J33)+(AV160*'Ship &amp; EF Parameters'!$K33))/1000000)</f>
        <v/>
      </c>
      <c r="AW221" s="64" t="str">
        <f>IF(AW160="","",((AW160*'Ship &amp; EF Parameters'!$I33)+(AW160*'Ship &amp; EF Parameters'!$J33)+(AW160*'Ship &amp; EF Parameters'!$K33))/1000000)</f>
        <v/>
      </c>
      <c r="AX221" s="64" t="str">
        <f>IF(AX160="","",((AX160*'Ship &amp; EF Parameters'!$I33)+(AX160*'Ship &amp; EF Parameters'!$J33)+(AX160*'Ship &amp; EF Parameters'!$K33))/1000000)</f>
        <v/>
      </c>
      <c r="AY221" s="64" t="str">
        <f>IF(AY160="","",((AY160*'Ship &amp; EF Parameters'!$I33)+(AY160*'Ship &amp; EF Parameters'!$J33)+(AY160*'Ship &amp; EF Parameters'!$K33))/1000000)</f>
        <v/>
      </c>
      <c r="AZ221" s="64">
        <f>IF(AZ160="","",((AZ160*'Ship &amp; EF Parameters'!$I33)+(AZ160*'Ship &amp; EF Parameters'!$J33)+(AZ160*'Ship &amp; EF Parameters'!$K33))/1000000)</f>
        <v>4164.9026131386872</v>
      </c>
      <c r="BA221" s="64">
        <f>IF(BA160="","",((BA160*'Ship &amp; EF Parameters'!$I33)+(BA160*'Ship &amp; EF Parameters'!$J33)+(BA160*'Ship &amp; EF Parameters'!$K33))/1000000)</f>
        <v>4708.6844750957853</v>
      </c>
      <c r="BB221" s="64">
        <f>IF(BB160="","",((BB160*'Ship &amp; EF Parameters'!$I33)+(BB160*'Ship &amp; EF Parameters'!$J33)+(BB160*'Ship &amp; EF Parameters'!$K33))/1000000)</f>
        <v>5309.4757258064528</v>
      </c>
      <c r="BC221" s="64">
        <f>IF(BC160="","",((BC160*'Ship &amp; EF Parameters'!$I33)+(BC160*'Ship &amp; EF Parameters'!$J33)+(BC160*'Ship &amp; EF Parameters'!$K33))/1000000)</f>
        <v>5603.1914042553199</v>
      </c>
      <c r="BD221" s="64">
        <f>IF(BD160="","",((BD160*'Ship &amp; EF Parameters'!$I33)+(BD160*'Ship &amp; EF Parameters'!$J33)+(BD160*'Ship &amp; EF Parameters'!$K33))/1000000)</f>
        <v>6326.7266306306328</v>
      </c>
      <c r="BE221" s="64">
        <f>IF(BE160="","",((BE160*'Ship &amp; EF Parameters'!$I33)+(BE160*'Ship &amp; EF Parameters'!$J33)+(BE160*'Ship &amp; EF Parameters'!$K33))/1000000)</f>
        <v>7140.2710239234475</v>
      </c>
      <c r="BF221" s="65">
        <f>IF(BF160="","",((BF160*'Ship &amp; EF Parameters'!$I33)+(BF160*'Ship &amp; EF Parameters'!$J33)+(BF160*'Ship &amp; EF Parameters'!$K33))/1000000)</f>
        <v>7900.4998800000003</v>
      </c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</row>
    <row r="222" spans="1:77" s="40" customFormat="1">
      <c r="A222" s="49"/>
      <c r="B222" s="54" t="str">
        <f t="shared" si="201"/>
        <v>9,000 teu</v>
      </c>
      <c r="C222" s="54"/>
      <c r="D222" s="66" t="str">
        <f>IF(D161="","",((D161*'Ship &amp; EF Parameters'!$I34)+(D161*'Ship &amp; EF Parameters'!$J34)+(D161*'Ship &amp; EF Parameters'!$K34))/1000000)</f>
        <v/>
      </c>
      <c r="E222" s="67" t="str">
        <f>IF(E161="","",((E161*'Ship &amp; EF Parameters'!$I34)+(E161*'Ship &amp; EF Parameters'!$J34)+(E161*'Ship &amp; EF Parameters'!$K34))/1000000)</f>
        <v/>
      </c>
      <c r="F222" s="67" t="str">
        <f>IF(F161="","",((F161*'Ship &amp; EF Parameters'!$I34)+(F161*'Ship &amp; EF Parameters'!$J34)+(F161*'Ship &amp; EF Parameters'!$K34))/1000000)</f>
        <v/>
      </c>
      <c r="G222" s="67" t="str">
        <f>IF(G161="","",((G161*'Ship &amp; EF Parameters'!$I34)+(G161*'Ship &amp; EF Parameters'!$J34)+(G161*'Ship &amp; EF Parameters'!$K34))/1000000)</f>
        <v/>
      </c>
      <c r="H222" s="67" t="str">
        <f>IF(H161="","",((H161*'Ship &amp; EF Parameters'!$I34)+(H161*'Ship &amp; EF Parameters'!$J34)+(H161*'Ship &amp; EF Parameters'!$K34))/1000000)</f>
        <v/>
      </c>
      <c r="I222" s="67">
        <f>IF(I161="","",((I161*'Ship &amp; EF Parameters'!$I34)+(I161*'Ship &amp; EF Parameters'!$J34)+(I161*'Ship &amp; EF Parameters'!$K34))/1000000)</f>
        <v>478.99961379310344</v>
      </c>
      <c r="J222" s="67">
        <f>IF(J161="","",((J161*'Ship &amp; EF Parameters'!$I34)+(J161*'Ship &amp; EF Parameters'!$J34)+(J161*'Ship &amp; EF Parameters'!$K34))/1000000)</f>
        <v>504.10846451612912</v>
      </c>
      <c r="K222" s="67">
        <f>IF(K161="","",((K161*'Ship &amp; EF Parameters'!$I34)+(K161*'Ship &amp; EF Parameters'!$J34)+(K161*'Ship &amp; EF Parameters'!$K34))/1000000)</f>
        <v>531.99531574468097</v>
      </c>
      <c r="L222" s="67">
        <f>IF(L161="","",((L161*'Ship &amp; EF Parameters'!$I34)+(L161*'Ship &amp; EF Parameters'!$J34)+(L161*'Ship &amp; EF Parameters'!$K34))/1000000)</f>
        <v>563.14819459459477</v>
      </c>
      <c r="M222" s="67">
        <f>IF(M161="","",((M161*'Ship &amp; EF Parameters'!$I34)+(M161*'Ship &amp; EF Parameters'!$J34)+(M161*'Ship &amp; EF Parameters'!$K34))/1000000)</f>
        <v>598.17655119617223</v>
      </c>
      <c r="N222" s="68">
        <f>IF(N161="","",((N161*'Ship &amp; EF Parameters'!$I34)+(N161*'Ship &amp; EF Parameters'!$J34)+(N161*'Ship &amp; EF Parameters'!$K34))/1000000)</f>
        <v>625.09449600000005</v>
      </c>
      <c r="O222" s="66" t="str">
        <f>IF(O161="","",((O161*'Ship &amp; EF Parameters'!$I34)+(O161*'Ship &amp; EF Parameters'!$J34)+(O161*'Ship &amp; EF Parameters'!$K34))/1000000)</f>
        <v/>
      </c>
      <c r="P222" s="67" t="str">
        <f>IF(P161="","",((P161*'Ship &amp; EF Parameters'!$I34)+(P161*'Ship &amp; EF Parameters'!$J34)+(P161*'Ship &amp; EF Parameters'!$K34))/1000000)</f>
        <v/>
      </c>
      <c r="Q222" s="67" t="str">
        <f>IF(Q161="","",((Q161*'Ship &amp; EF Parameters'!$I34)+(Q161*'Ship &amp; EF Parameters'!$J34)+(Q161*'Ship &amp; EF Parameters'!$K34))/1000000)</f>
        <v/>
      </c>
      <c r="R222" s="67" t="str">
        <f>IF(R161="","",((R161*'Ship &amp; EF Parameters'!$I34)+(R161*'Ship &amp; EF Parameters'!$J34)+(R161*'Ship &amp; EF Parameters'!$K34))/1000000)</f>
        <v/>
      </c>
      <c r="S222" s="67" t="str">
        <f>IF(S161="","",((S161*'Ship &amp; EF Parameters'!$I34)+(S161*'Ship &amp; EF Parameters'!$J34)+(S161*'Ship &amp; EF Parameters'!$K34))/1000000)</f>
        <v/>
      </c>
      <c r="T222" s="67">
        <f>IF(T161="","",((T161*'Ship &amp; EF Parameters'!$I34)+(T161*'Ship &amp; EF Parameters'!$J34)+(T161*'Ship &amp; EF Parameters'!$K34))/1000000)</f>
        <v>1556.7487448275867</v>
      </c>
      <c r="U222" s="67">
        <f>IF(U161="","",((U161*'Ship &amp; EF Parameters'!$I34)+(U161*'Ship &amp; EF Parameters'!$J34)+(U161*'Ship &amp; EF Parameters'!$K34))/1000000)</f>
        <v>1774.8818854838714</v>
      </c>
      <c r="V222" s="67">
        <f>IF(V161="","",((V161*'Ship &amp; EF Parameters'!$I34)+(V161*'Ship &amp; EF Parameters'!$J34)+(V161*'Ship &amp; EF Parameters'!$K34))/1000000)</f>
        <v>1873.0668408510642</v>
      </c>
      <c r="W222" s="67">
        <f>IF(W161="","",((W161*'Ship &amp; EF Parameters'!$I34)+(W161*'Ship &amp; EF Parameters'!$J34)+(W161*'Ship &amp; EF Parameters'!$K34))/1000000)</f>
        <v>2135.2702378378381</v>
      </c>
      <c r="X222" s="67">
        <f>IF(X161="","",((X161*'Ship &amp; EF Parameters'!$I34)+(X161*'Ship &amp; EF Parameters'!$J34)+(X161*'Ship &amp; EF Parameters'!$K34))/1000000)</f>
        <v>2430.0922392344505</v>
      </c>
      <c r="Y222" s="68">
        <f>IF(Y161="","",((Y161*'Ship &amp; EF Parameters'!$I34)+(Y161*'Ship &amp; EF Parameters'!$J34)+(Y161*'Ship &amp; EF Parameters'!$K34))/1000000)</f>
        <v>2708.7428159999999</v>
      </c>
      <c r="Z222" s="66" t="str">
        <f>IF(Z161="","",((Z161*'Ship &amp; EF Parameters'!$I34)+(Z161*'Ship &amp; EF Parameters'!$J34)+(Z161*'Ship &amp; EF Parameters'!$K34))/1000000)</f>
        <v/>
      </c>
      <c r="AA222" s="67" t="str">
        <f>IF(AA161="","",((AA161*'Ship &amp; EF Parameters'!$I34)+(AA161*'Ship &amp; EF Parameters'!$J34)+(AA161*'Ship &amp; EF Parameters'!$K34))/1000000)</f>
        <v/>
      </c>
      <c r="AB222" s="67" t="str">
        <f>IF(AB161="","",((AB161*'Ship &amp; EF Parameters'!$I34)+(AB161*'Ship &amp; EF Parameters'!$J34)+(AB161*'Ship &amp; EF Parameters'!$K34))/1000000)</f>
        <v/>
      </c>
      <c r="AC222" s="67" t="str">
        <f>IF(AC161="","",((AC161*'Ship &amp; EF Parameters'!$I34)+(AC161*'Ship &amp; EF Parameters'!$J34)+(AC161*'Ship &amp; EF Parameters'!$K34))/1000000)</f>
        <v/>
      </c>
      <c r="AD222" s="67" t="str">
        <f>IF(AD161="","",((AD161*'Ship &amp; EF Parameters'!$I34)+(AD161*'Ship &amp; EF Parameters'!$J34)+(AD161*'Ship &amp; EF Parameters'!$K34))/1000000)</f>
        <v/>
      </c>
      <c r="AE222" s="67">
        <f>IF(AE161="","",((AE161*'Ship &amp; EF Parameters'!$I34)+(AE161*'Ship &amp; EF Parameters'!$J34)+(AE161*'Ship &amp; EF Parameters'!$K34))/1000000)</f>
        <v>2854.0393655172415</v>
      </c>
      <c r="AF222" s="67">
        <f>IF(AF161="","",((AF161*'Ship &amp; EF Parameters'!$I34)+(AF161*'Ship &amp; EF Parameters'!$J34)+(AF161*'Ship &amp; EF Parameters'!$K34))/1000000)</f>
        <v>3234.6959806451619</v>
      </c>
      <c r="AG222" s="67">
        <f>IF(AG161="","",((AG161*'Ship &amp; EF Parameters'!$I34)+(AG161*'Ship &amp; EF Parameters'!$J34)+(AG161*'Ship &amp; EF Parameters'!$K34))/1000000)</f>
        <v>3657.4677957446825</v>
      </c>
      <c r="AH222" s="67">
        <f>IF(AH161="","",((AH161*'Ship &amp; EF Parameters'!$I34)+(AH161*'Ship &amp; EF Parameters'!$J34)+(AH161*'Ship &amp; EF Parameters'!$K34))/1000000)</f>
        <v>3871.6438378378389</v>
      </c>
      <c r="AI222" s="67">
        <f>IF(AI161="","",((AI161*'Ship &amp; EF Parameters'!$I34)+(AI161*'Ship &amp; EF Parameters'!$J34)+(AI161*'Ship &amp; EF Parameters'!$K34))/1000000)</f>
        <v>4386.6280421052643</v>
      </c>
      <c r="AJ222" s="68">
        <f>IF(AJ161="","",((AJ161*'Ship &amp; EF Parameters'!$I34)+(AJ161*'Ship &amp; EF Parameters'!$J34)+(AJ161*'Ship &amp; EF Parameters'!$K34))/1000000)</f>
        <v>4870.5279479999999</v>
      </c>
      <c r="AK222" s="66" t="str">
        <f>IF(AK161="","",((AK161*'Ship &amp; EF Parameters'!$I34)+(AK161*'Ship &amp; EF Parameters'!$J34)+(AK161*'Ship &amp; EF Parameters'!$K34))/1000000)</f>
        <v/>
      </c>
      <c r="AL222" s="67" t="str">
        <f>IF(AL161="","",((AL161*'Ship &amp; EF Parameters'!$I34)+(AL161*'Ship &amp; EF Parameters'!$J34)+(AL161*'Ship &amp; EF Parameters'!$K34))/1000000)</f>
        <v/>
      </c>
      <c r="AM222" s="67" t="str">
        <f>IF(AM161="","",((AM161*'Ship &amp; EF Parameters'!$I34)+(AM161*'Ship &amp; EF Parameters'!$J34)+(AM161*'Ship &amp; EF Parameters'!$K34))/1000000)</f>
        <v/>
      </c>
      <c r="AN222" s="67" t="str">
        <f>IF(AN161="","",((AN161*'Ship &amp; EF Parameters'!$I34)+(AN161*'Ship &amp; EF Parameters'!$J34)+(AN161*'Ship &amp; EF Parameters'!$K34))/1000000)</f>
        <v/>
      </c>
      <c r="AO222" s="67" t="str">
        <f>IF(AO161="","",((AO161*'Ship &amp; EF Parameters'!$I34)+(AO161*'Ship &amp; EF Parameters'!$J34)+(AO161*'Ship &amp; EF Parameters'!$K34))/1000000)</f>
        <v/>
      </c>
      <c r="AP222" s="67">
        <f>IF(AP161="","",((AP161*'Ship &amp; EF Parameters'!$I34)+(AP161*'Ship &amp; EF Parameters'!$J34)+(AP161*'Ship &amp; EF Parameters'!$K34))/1000000)</f>
        <v>4330.9548413793109</v>
      </c>
      <c r="AQ222" s="67">
        <f>IF(AQ161="","",((AQ161*'Ship &amp; EF Parameters'!$I34)+(AQ161*'Ship &amp; EF Parameters'!$J34)+(AQ161*'Ship &amp; EF Parameters'!$K34))/1000000)</f>
        <v>4883.5507500000012</v>
      </c>
      <c r="AR222" s="67">
        <f>IF(AR161="","",((AR161*'Ship &amp; EF Parameters'!$I34)+(AR161*'Ship &amp; EF Parameters'!$J34)+(AR161*'Ship &amp; EF Parameters'!$K34))/1000000)</f>
        <v>5153.7046212765972</v>
      </c>
      <c r="AS222" s="67">
        <f>IF(AS161="","",((AS161*'Ship &amp; EF Parameters'!$I34)+(AS161*'Ship &amp; EF Parameters'!$J34)+(AS161*'Ship &amp; EF Parameters'!$K34))/1000000)</f>
        <v>5819.198010810811</v>
      </c>
      <c r="AT222" s="67">
        <f>IF(AT161="","",((AT161*'Ship &amp; EF Parameters'!$I34)+(AT161*'Ship &amp; EF Parameters'!$J34)+(AT161*'Ship &amp; EF Parameters'!$K34))/1000000)</f>
        <v>6567.4800516746436</v>
      </c>
      <c r="AU222" s="68">
        <f>IF(AU161="","",((AU161*'Ship &amp; EF Parameters'!$I34)+(AU161*'Ship &amp; EF Parameters'!$J34)+(AU161*'Ship &amp; EF Parameters'!$K34))/1000000)</f>
        <v>7266.723516</v>
      </c>
      <c r="AV222" s="66" t="str">
        <f>IF(AV161="","",((AV161*'Ship &amp; EF Parameters'!$I34)+(AV161*'Ship &amp; EF Parameters'!$J34)+(AV161*'Ship &amp; EF Parameters'!$K34))/1000000)</f>
        <v/>
      </c>
      <c r="AW222" s="67" t="str">
        <f>IF(AW161="","",((AW161*'Ship &amp; EF Parameters'!$I34)+(AW161*'Ship &amp; EF Parameters'!$J34)+(AW161*'Ship &amp; EF Parameters'!$K34))/1000000)</f>
        <v/>
      </c>
      <c r="AX222" s="67" t="str">
        <f>IF(AX161="","",((AX161*'Ship &amp; EF Parameters'!$I34)+(AX161*'Ship &amp; EF Parameters'!$J34)+(AX161*'Ship &amp; EF Parameters'!$K34))/1000000)</f>
        <v/>
      </c>
      <c r="AY222" s="67" t="str">
        <f>IF(AY161="","",((AY161*'Ship &amp; EF Parameters'!$I34)+(AY161*'Ship &amp; EF Parameters'!$J34)+(AY161*'Ship &amp; EF Parameters'!$K34))/1000000)</f>
        <v/>
      </c>
      <c r="AZ222" s="67" t="str">
        <f>IF(AZ161="","",((AZ161*'Ship &amp; EF Parameters'!$I34)+(AZ161*'Ship &amp; EF Parameters'!$J34)+(AZ161*'Ship &amp; EF Parameters'!$K34))/1000000)</f>
        <v/>
      </c>
      <c r="BA222" s="67">
        <f>IF(BA161="","",((BA161*'Ship &amp; EF Parameters'!$I34)+(BA161*'Ship &amp; EF Parameters'!$J34)+(BA161*'Ship &amp; EF Parameters'!$K34))/1000000)</f>
        <v>5588.3288275862078</v>
      </c>
      <c r="BB222" s="67">
        <f>IF(BB161="","",((BB161*'Ship &amp; EF Parameters'!$I34)+(BB161*'Ship &amp; EF Parameters'!$J34)+(BB161*'Ship &amp; EF Parameters'!$K34))/1000000)</f>
        <v>6301.3558064516137</v>
      </c>
      <c r="BC222" s="67">
        <f>IF(BC161="","",((BC161*'Ship &amp; EF Parameters'!$I34)+(BC161*'Ship &amp; EF Parameters'!$J34)+(BC161*'Ship &amp; EF Parameters'!$K34))/1000000)</f>
        <v>7093.2708765957459</v>
      </c>
      <c r="BD222" s="67">
        <f>IF(BD161="","",((BD161*'Ship &amp; EF Parameters'!$I34)+(BD161*'Ship &amp; EF Parameters'!$J34)+(BD161*'Ship &amp; EF Parameters'!$K34))/1000000)</f>
        <v>7977.932756756758</v>
      </c>
      <c r="BE222" s="67">
        <f>IF(BE161="","",((BE161*'Ship &amp; EF Parameters'!$I34)+(BE161*'Ship &amp; EF Parameters'!$J34)+(BE161*'Ship &amp; EF Parameters'!$K34))/1000000)</f>
        <v>8972.6482679425844</v>
      </c>
      <c r="BF222" s="68">
        <f>IF(BF161="","",((BF161*'Ship &amp; EF Parameters'!$I34)+(BF161*'Ship &amp; EF Parameters'!$J34)+(BF161*'Ship &amp; EF Parameters'!$K34))/1000000)</f>
        <v>9376.4174399999993</v>
      </c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</row>
    <row r="223" spans="1:77" s="40" customFormat="1">
      <c r="A223" s="49"/>
      <c r="B223" s="50" t="str">
        <f t="shared" si="201"/>
        <v>14,000 teu</v>
      </c>
      <c r="C223" s="50"/>
      <c r="D223" s="63" t="str">
        <f>IF(D162="","",((D162*'Ship &amp; EF Parameters'!$I35)+(D162*'Ship &amp; EF Parameters'!$J35)+(D162*'Ship &amp; EF Parameters'!$K35))/1000000)</f>
        <v/>
      </c>
      <c r="E223" s="64" t="str">
        <f>IF(E162="","",((E162*'Ship &amp; EF Parameters'!$I35)+(E162*'Ship &amp; EF Parameters'!$J35)+(E162*'Ship &amp; EF Parameters'!$K35))/1000000)</f>
        <v/>
      </c>
      <c r="F223" s="64" t="str">
        <f>IF(F162="","",((F162*'Ship &amp; EF Parameters'!$I35)+(F162*'Ship &amp; EF Parameters'!$J35)+(F162*'Ship &amp; EF Parameters'!$K35))/1000000)</f>
        <v/>
      </c>
      <c r="G223" s="64" t="str">
        <f>IF(G162="","",((G162*'Ship &amp; EF Parameters'!$I35)+(G162*'Ship &amp; EF Parameters'!$J35)+(G162*'Ship &amp; EF Parameters'!$K35))/1000000)</f>
        <v/>
      </c>
      <c r="H223" s="64" t="str">
        <f>IF(H162="","",((H162*'Ship &amp; EF Parameters'!$I35)+(H162*'Ship &amp; EF Parameters'!$J35)+(H162*'Ship &amp; EF Parameters'!$K35))/1000000)</f>
        <v/>
      </c>
      <c r="I223" s="64">
        <f>IF(I162="","",((I162*'Ship &amp; EF Parameters'!$I35)+(I162*'Ship &amp; EF Parameters'!$J35)+(I162*'Ship &amp; EF Parameters'!$K35))/1000000)</f>
        <v>900.84233463035036</v>
      </c>
      <c r="J223" s="64">
        <f>IF(J162="","",((J162*'Ship &amp; EF Parameters'!$I35)+(J162*'Ship &amp; EF Parameters'!$J35)+(J162*'Ship &amp; EF Parameters'!$K35))/1000000)</f>
        <v>948.83803278688538</v>
      </c>
      <c r="K223" s="64">
        <f>IF(K162="","",((K162*'Ship &amp; EF Parameters'!$I35)+(K162*'Ship &amp; EF Parameters'!$J35)+(K162*'Ship &amp; EF Parameters'!$K35))/1000000)</f>
        <v>1002.2358441558443</v>
      </c>
      <c r="L223" s="64">
        <f>IF(L162="","",((L162*'Ship &amp; EF Parameters'!$I35)+(L162*'Ship &amp; EF Parameters'!$J35)+(L162*'Ship &amp; EF Parameters'!$K35))/1000000)</f>
        <v>1062.0022018348625</v>
      </c>
      <c r="M223" s="64">
        <f>IF(M162="","",((M162*'Ship &amp; EF Parameters'!$I35)+(M162*'Ship &amp; EF Parameters'!$J35)+(M162*'Ship &amp; EF Parameters'!$K35))/1000000)</f>
        <v>1129.3486829268295</v>
      </c>
      <c r="N223" s="65">
        <f>IF(N162="","",((N162*'Ship &amp; EF Parameters'!$I35)+(N162*'Ship &amp; EF Parameters'!$J35)+(N162*'Ship &amp; EF Parameters'!$K35))/1000000)</f>
        <v>1157.5824</v>
      </c>
      <c r="O223" s="63" t="str">
        <f>IF(O162="","",((O162*'Ship &amp; EF Parameters'!$I35)+(O162*'Ship &amp; EF Parameters'!$J35)+(O162*'Ship &amp; EF Parameters'!$K35))/1000000)</f>
        <v/>
      </c>
      <c r="P223" s="64" t="str">
        <f>IF(P162="","",((P162*'Ship &amp; EF Parameters'!$I35)+(P162*'Ship &amp; EF Parameters'!$J35)+(P162*'Ship &amp; EF Parameters'!$K35))/1000000)</f>
        <v/>
      </c>
      <c r="Q223" s="64" t="str">
        <f>IF(Q162="","",((Q162*'Ship &amp; EF Parameters'!$I35)+(Q162*'Ship &amp; EF Parameters'!$J35)+(Q162*'Ship &amp; EF Parameters'!$K35))/1000000)</f>
        <v/>
      </c>
      <c r="R223" s="64" t="str">
        <f>IF(R162="","",((R162*'Ship &amp; EF Parameters'!$I35)+(R162*'Ship &amp; EF Parameters'!$J35)+(R162*'Ship &amp; EF Parameters'!$K35))/1000000)</f>
        <v/>
      </c>
      <c r="S223" s="64" t="str">
        <f>IF(S162="","",((S162*'Ship &amp; EF Parameters'!$I35)+(S162*'Ship &amp; EF Parameters'!$J35)+(S162*'Ship &amp; EF Parameters'!$K35))/1000000)</f>
        <v/>
      </c>
      <c r="T223" s="64">
        <f>IF(T162="","",((T162*'Ship &amp; EF Parameters'!$I35)+(T162*'Ship &amp; EF Parameters'!$J35)+(T162*'Ship &amp; EF Parameters'!$K35))/1000000)</f>
        <v>2702.5270038910503</v>
      </c>
      <c r="U223" s="64">
        <f>IF(U162="","",((U162*'Ship &amp; EF Parameters'!$I35)+(U162*'Ship &amp; EF Parameters'!$J35)+(U162*'Ship &amp; EF Parameters'!$K35))/1000000)</f>
        <v>3036.2817049180335</v>
      </c>
      <c r="V223" s="64">
        <f>IF(V162="","",((V162*'Ship &amp; EF Parameters'!$I35)+(V162*'Ship &amp; EF Parameters'!$J35)+(V162*'Ship &amp; EF Parameters'!$K35))/1000000)</f>
        <v>3407.6018701298703</v>
      </c>
      <c r="W223" s="64">
        <f>IF(W162="","",((W162*'Ship &amp; EF Parameters'!$I35)+(W162*'Ship &amp; EF Parameters'!$J35)+(W162*'Ship &amp; EF Parameters'!$K35))/1000000)</f>
        <v>3823.2079266055048</v>
      </c>
      <c r="X223" s="64">
        <f>IF(X162="","",((X162*'Ship &amp; EF Parameters'!$I35)+(X162*'Ship &amp; EF Parameters'!$J35)+(X162*'Ship &amp; EF Parameters'!$K35))/1000000)</f>
        <v>4291.5249951219521</v>
      </c>
      <c r="Y223" s="65">
        <f>IF(Y162="","",((Y162*'Ship &amp; EF Parameters'!$I35)+(Y162*'Ship &amp; EF Parameters'!$J35)+(Y162*'Ship &amp; EF Parameters'!$K35))/1000000)</f>
        <v>4630.3296</v>
      </c>
      <c r="Z223" s="63" t="str">
        <f>IF(Z162="","",((Z162*'Ship &amp; EF Parameters'!$I35)+(Z162*'Ship &amp; EF Parameters'!$J35)+(Z162*'Ship &amp; EF Parameters'!$K35))/1000000)</f>
        <v/>
      </c>
      <c r="AA223" s="64" t="str">
        <f>IF(AA162="","",((AA162*'Ship &amp; EF Parameters'!$I35)+(AA162*'Ship &amp; EF Parameters'!$J35)+(AA162*'Ship &amp; EF Parameters'!$K35))/1000000)</f>
        <v/>
      </c>
      <c r="AB223" s="64" t="str">
        <f>IF(AB162="","",((AB162*'Ship &amp; EF Parameters'!$I35)+(AB162*'Ship &amp; EF Parameters'!$J35)+(AB162*'Ship &amp; EF Parameters'!$K35))/1000000)</f>
        <v/>
      </c>
      <c r="AC223" s="64" t="str">
        <f>IF(AC162="","",((AC162*'Ship &amp; EF Parameters'!$I35)+(AC162*'Ship &amp; EF Parameters'!$J35)+(AC162*'Ship &amp; EF Parameters'!$K35))/1000000)</f>
        <v/>
      </c>
      <c r="AD223" s="64" t="str">
        <f>IF(AD162="","",((AD162*'Ship &amp; EF Parameters'!$I35)+(AD162*'Ship &amp; EF Parameters'!$J35)+(AD162*'Ship &amp; EF Parameters'!$K35))/1000000)</f>
        <v/>
      </c>
      <c r="AE223" s="64">
        <f>IF(AE162="","",((AE162*'Ship &amp; EF Parameters'!$I35)+(AE162*'Ship &amp; EF Parameters'!$J35)+(AE162*'Ship &amp; EF Parameters'!$K35))/1000000)</f>
        <v>5104.7732295719852</v>
      </c>
      <c r="AF223" s="64">
        <f>IF(AF162="","",((AF162*'Ship &amp; EF Parameters'!$I35)+(AF162*'Ship &amp; EF Parameters'!$J35)+(AF162*'Ship &amp; EF Parameters'!$K35))/1000000)</f>
        <v>5693.0281967213105</v>
      </c>
      <c r="AG223" s="64">
        <f>IF(AG162="","",((AG162*'Ship &amp; EF Parameters'!$I35)+(AG162*'Ship &amp; EF Parameters'!$J35)+(AG162*'Ship &amp; EF Parameters'!$K35))/1000000)</f>
        <v>6347.4936796536795</v>
      </c>
      <c r="AH223" s="64">
        <f>IF(AH162="","",((AH162*'Ship &amp; EF Parameters'!$I35)+(AH162*'Ship &amp; EF Parameters'!$J35)+(AH162*'Ship &amp; EF Parameters'!$K35))/1000000)</f>
        <v>7080.0146788990833</v>
      </c>
      <c r="AI223" s="64">
        <f>IF(AI162="","",((AI162*'Ship &amp; EF Parameters'!$I35)+(AI162*'Ship &amp; EF Parameters'!$J35)+(AI162*'Ship &amp; EF Parameters'!$K35))/1000000)</f>
        <v>7905.4407804878065</v>
      </c>
      <c r="AJ223" s="65">
        <f>IF(AJ162="","",((AJ162*'Ship &amp; EF Parameters'!$I35)+(AJ162*'Ship &amp; EF Parameters'!$J35)+(AJ162*'Ship &amp; EF Parameters'!$K35))/1000000)</f>
        <v>8103.0767999999998</v>
      </c>
      <c r="AK223" s="63" t="str">
        <f>IF(AK162="","",((AK162*'Ship &amp; EF Parameters'!$I35)+(AK162*'Ship &amp; EF Parameters'!$J35)+(AK162*'Ship &amp; EF Parameters'!$K35))/1000000)</f>
        <v/>
      </c>
      <c r="AL223" s="64" t="str">
        <f>IF(AL162="","",((AL162*'Ship &amp; EF Parameters'!$I35)+(AL162*'Ship &amp; EF Parameters'!$J35)+(AL162*'Ship &amp; EF Parameters'!$K35))/1000000)</f>
        <v/>
      </c>
      <c r="AM223" s="64" t="str">
        <f>IF(AM162="","",((AM162*'Ship &amp; EF Parameters'!$I35)+(AM162*'Ship &amp; EF Parameters'!$J35)+(AM162*'Ship &amp; EF Parameters'!$K35))/1000000)</f>
        <v/>
      </c>
      <c r="AN223" s="64" t="str">
        <f>IF(AN162="","",((AN162*'Ship &amp; EF Parameters'!$I35)+(AN162*'Ship &amp; EF Parameters'!$J35)+(AN162*'Ship &amp; EF Parameters'!$K35))/1000000)</f>
        <v/>
      </c>
      <c r="AO223" s="64" t="str">
        <f>IF(AO162="","",((AO162*'Ship &amp; EF Parameters'!$I35)+(AO162*'Ship &amp; EF Parameters'!$J35)+(AO162*'Ship &amp; EF Parameters'!$K35))/1000000)</f>
        <v/>
      </c>
      <c r="AP223" s="64">
        <f>IF(AP162="","",((AP162*'Ship &amp; EF Parameters'!$I35)+(AP162*'Ship &amp; EF Parameters'!$J35)+(AP162*'Ship &amp; EF Parameters'!$K35))/1000000)</f>
        <v>7146.6825214007777</v>
      </c>
      <c r="AQ223" s="64">
        <f>IF(AQ162="","",((AQ162*'Ship &amp; EF Parameters'!$I35)+(AQ162*'Ship &amp; EF Parameters'!$J35)+(AQ162*'Ship &amp; EF Parameters'!$K35))/1000000)</f>
        <v>7970.2394754098359</v>
      </c>
      <c r="AR223" s="64">
        <f>IF(AR162="","",((AR162*'Ship &amp; EF Parameters'!$I35)+(AR162*'Ship &amp; EF Parameters'!$J35)+(AR162*'Ship &amp; EF Parameters'!$K35))/1000000)</f>
        <v>8886.4911515151525</v>
      </c>
      <c r="AS223" s="64">
        <f>IF(AS162="","",((AS162*'Ship &amp; EF Parameters'!$I35)+(AS162*'Ship &amp; EF Parameters'!$J35)+(AS162*'Ship &amp; EF Parameters'!$K35))/1000000)</f>
        <v>9912.0205504587175</v>
      </c>
      <c r="AT223" s="64">
        <f>IF(AT162="","",((AT162*'Ship &amp; EF Parameters'!$I35)+(AT162*'Ship &amp; EF Parameters'!$J35)+(AT162*'Ship &amp; EF Parameters'!$K35))/1000000)</f>
        <v>11594.646478048784</v>
      </c>
      <c r="AU223" s="65">
        <f>IF(AU162="","",((AU162*'Ship &amp; EF Parameters'!$I35)+(AU162*'Ship &amp; EF Parameters'!$J35)+(AU162*'Ship &amp; EF Parameters'!$K35))/1000000)</f>
        <v>11884.512640000001</v>
      </c>
      <c r="AV223" s="63" t="str">
        <f>IF(AV162="","",((AV162*'Ship &amp; EF Parameters'!$I35)+(AV162*'Ship &amp; EF Parameters'!$J35)+(AV162*'Ship &amp; EF Parameters'!$K35))/1000000)</f>
        <v/>
      </c>
      <c r="AW223" s="64" t="str">
        <f>IF(AW162="","",((AW162*'Ship &amp; EF Parameters'!$I35)+(AW162*'Ship &amp; EF Parameters'!$J35)+(AW162*'Ship &amp; EF Parameters'!$K35))/1000000)</f>
        <v/>
      </c>
      <c r="AX223" s="64" t="str">
        <f>IF(AX162="","",((AX162*'Ship &amp; EF Parameters'!$I35)+(AX162*'Ship &amp; EF Parameters'!$J35)+(AX162*'Ship &amp; EF Parameters'!$K35))/1000000)</f>
        <v/>
      </c>
      <c r="AY223" s="64" t="str">
        <f>IF(AY162="","",((AY162*'Ship &amp; EF Parameters'!$I35)+(AY162*'Ship &amp; EF Parameters'!$J35)+(AY162*'Ship &amp; EF Parameters'!$K35))/1000000)</f>
        <v/>
      </c>
      <c r="AZ223" s="64" t="str">
        <f>IF(AZ162="","",((AZ162*'Ship &amp; EF Parameters'!$I35)+(AZ162*'Ship &amp; EF Parameters'!$J35)+(AZ162*'Ship &amp; EF Parameters'!$K35))/1000000)</f>
        <v/>
      </c>
      <c r="BA223" s="64">
        <f>IF(BA162="","",((BA162*'Ship &amp; EF Parameters'!$I35)+(BA162*'Ship &amp; EF Parameters'!$J35)+(BA162*'Ship &amp; EF Parameters'!$K35))/1000000)</f>
        <v>9729.0972140077811</v>
      </c>
      <c r="BB223" s="64">
        <f>IF(BB162="","",((BB162*'Ship &amp; EF Parameters'!$I35)+(BB162*'Ship &amp; EF Parameters'!$J35)+(BB162*'Ship &amp; EF Parameters'!$K35))/1000000)</f>
        <v>10816.753573770495</v>
      </c>
      <c r="BC223" s="64">
        <f>IF(BC162="","",((BC162*'Ship &amp; EF Parameters'!$I35)+(BC162*'Ship &amp; EF Parameters'!$J35)+(BC162*'Ship &amp; EF Parameters'!$K35))/1000000)</f>
        <v>12026.83012987013</v>
      </c>
      <c r="BD223" s="64">
        <f>IF(BD162="","",((BD162*'Ship &amp; EF Parameters'!$I35)+(BD162*'Ship &amp; EF Parameters'!$J35)+(BD162*'Ship &amp; EF Parameters'!$K35))/1000000)</f>
        <v>13381.227743119271</v>
      </c>
      <c r="BE223" s="64">
        <f>IF(BE162="","",((BE162*'Ship &amp; EF Parameters'!$I35)+(BE162*'Ship &amp; EF Parameters'!$J35)+(BE162*'Ship &amp; EF Parameters'!$K35))/1000000)</f>
        <v>14907.402614634148</v>
      </c>
      <c r="BF223" s="65">
        <f>IF(BF162="","",((BF162*'Ship &amp; EF Parameters'!$I35)+(BF162*'Ship &amp; EF Parameters'!$J35)+(BF162*'Ship &amp; EF Parameters'!$K35))/1000000)</f>
        <v>15974.637119999999</v>
      </c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</row>
    <row r="224" spans="1:77" s="40" customFormat="1">
      <c r="A224" s="189"/>
      <c r="B224" s="54" t="str">
        <f t="shared" si="201"/>
        <v>17,000 teu</v>
      </c>
      <c r="C224" s="54"/>
      <c r="D224" s="66" t="str">
        <f>IF(D163="","",((D163*'Ship &amp; EF Parameters'!$I36)+(D163*'Ship &amp; EF Parameters'!$J36)+(D163*'Ship &amp; EF Parameters'!$K36))/1000000)</f>
        <v/>
      </c>
      <c r="E224" s="67" t="str">
        <f>IF(E163="","",((E163*'Ship &amp; EF Parameters'!$I36)+(E163*'Ship &amp; EF Parameters'!$J36)+(E163*'Ship &amp; EF Parameters'!$K36))/1000000)</f>
        <v/>
      </c>
      <c r="F224" s="67" t="str">
        <f>IF(F163="","",((F163*'Ship &amp; EF Parameters'!$I36)+(F163*'Ship &amp; EF Parameters'!$J36)+(F163*'Ship &amp; EF Parameters'!$K36))/1000000)</f>
        <v/>
      </c>
      <c r="G224" s="67" t="str">
        <f>IF(G163="","",((G163*'Ship &amp; EF Parameters'!$I36)+(G163*'Ship &amp; EF Parameters'!$J36)+(G163*'Ship &amp; EF Parameters'!$K36))/1000000)</f>
        <v/>
      </c>
      <c r="H224" s="67">
        <f>IF(H163="","",((H163*'Ship &amp; EF Parameters'!$I36)+(H163*'Ship &amp; EF Parameters'!$J36)+(H163*'Ship &amp; EF Parameters'!$K36))/1000000)</f>
        <v>678.27093749999995</v>
      </c>
      <c r="I224" s="67">
        <f>IF(I163="","",((I163*'Ship &amp; EF Parameters'!$I36)+(I163*'Ship &amp; EF Parameters'!$J36)+(I163*'Ship &amp; EF Parameters'!$K36))/1000000)</f>
        <v>705.84292682926832</v>
      </c>
      <c r="J224" s="67">
        <f>IF(J163="","",((J163*'Ship &amp; EF Parameters'!$I36)+(J163*'Ship &amp; EF Parameters'!$J36)+(J163*'Ship &amp; EF Parameters'!$K36))/1000000)</f>
        <v>735.75152542372882</v>
      </c>
      <c r="K224" s="67">
        <f>IF(K163="","",((K163*'Ship &amp; EF Parameters'!$I36)+(K163*'Ship &amp; EF Parameters'!$J36)+(K163*'Ship &amp; EF Parameters'!$K36))/1000000)</f>
        <v>768.30690265486714</v>
      </c>
      <c r="L224" s="67">
        <f>IF(L163="","",((L163*'Ship &amp; EF Parameters'!$I36)+(L163*'Ship &amp; EF Parameters'!$J36)+(L163*'Ship &amp; EF Parameters'!$K36))/1000000)</f>
        <v>803.87666666666667</v>
      </c>
      <c r="M224" s="67">
        <f>IF(M163="","",((M163*'Ship &amp; EF Parameters'!$I36)+(M163*'Ship &amp; EF Parameters'!$J36)+(M163*'Ship &amp; EF Parameters'!$K36))/1000000)</f>
        <v>842.89980582524265</v>
      </c>
      <c r="N224" s="68">
        <f>IF(N163="","",((N163*'Ship &amp; EF Parameters'!$I36)+(N163*'Ship &amp; EF Parameters'!$J36)+(N163*'Ship &amp; EF Parameters'!$K36))/1000000)</f>
        <v>868.18679999999995</v>
      </c>
      <c r="O224" s="66" t="str">
        <f>IF(O163="","",((O163*'Ship &amp; EF Parameters'!$I36)+(O163*'Ship &amp; EF Parameters'!$J36)+(O163*'Ship &amp; EF Parameters'!$K36))/1000000)</f>
        <v/>
      </c>
      <c r="P224" s="67" t="str">
        <f>IF(P163="","",((P163*'Ship &amp; EF Parameters'!$I36)+(P163*'Ship &amp; EF Parameters'!$J36)+(P163*'Ship &amp; EF Parameters'!$K36))/1000000)</f>
        <v/>
      </c>
      <c r="Q224" s="67" t="str">
        <f>IF(Q163="","",((Q163*'Ship &amp; EF Parameters'!$I36)+(Q163*'Ship &amp; EF Parameters'!$J36)+(Q163*'Ship &amp; EF Parameters'!$K36))/1000000)</f>
        <v/>
      </c>
      <c r="R224" s="67" t="str">
        <f>IF(R163="","",((R163*'Ship &amp; EF Parameters'!$I36)+(R163*'Ship &amp; EF Parameters'!$J36)+(R163*'Ship &amp; EF Parameters'!$K36))/1000000)</f>
        <v/>
      </c>
      <c r="S224" s="67">
        <f>IF(S163="","",((S163*'Ship &amp; EF Parameters'!$I36)+(S163*'Ship &amp; EF Parameters'!$J36)+(S163*'Ship &amp; EF Parameters'!$K36))/1000000)</f>
        <v>2803.519875</v>
      </c>
      <c r="T224" s="67">
        <f>IF(T163="","",((T163*'Ship &amp; EF Parameters'!$I36)+(T163*'Ship &amp; EF Parameters'!$J36)+(T163*'Ship &amp; EF Parameters'!$K36))/1000000)</f>
        <v>2917.4840975609754</v>
      </c>
      <c r="U224" s="67">
        <f>IF(U163="","",((U163*'Ship &amp; EF Parameters'!$I36)+(U163*'Ship &amp; EF Parameters'!$J36)+(U163*'Ship &amp; EF Parameters'!$K36))/1000000)</f>
        <v>3231.1754491525421</v>
      </c>
      <c r="V224" s="67">
        <f>IF(V163="","",((V163*'Ship &amp; EF Parameters'!$I36)+(V163*'Ship &amp; EF Parameters'!$J36)+(V163*'Ship &amp; EF Parameters'!$K36))/1000000)</f>
        <v>3572.6270973451328</v>
      </c>
      <c r="W224" s="67">
        <f>IF(W163="","",((W163*'Ship &amp; EF Parameters'!$I36)+(W163*'Ship &amp; EF Parameters'!$J36)+(W163*'Ship &amp; EF Parameters'!$K36))/1000000)</f>
        <v>3738.0264999999999</v>
      </c>
      <c r="X224" s="67">
        <f>IF(X163="","",((X163*'Ship &amp; EF Parameters'!$I36)+(X163*'Ship &amp; EF Parameters'!$J36)+(X163*'Ship &amp; EF Parameters'!$K36))/1000000)</f>
        <v>4137.2332135922325</v>
      </c>
      <c r="Y224" s="68">
        <f>IF(Y163="","",((Y163*'Ship &amp; EF Parameters'!$I36)+(Y163*'Ship &amp; EF Parameters'!$J36)+(Y163*'Ship &amp; EF Parameters'!$K36))/1000000)</f>
        <v>4485.6318000000001</v>
      </c>
      <c r="Z224" s="66" t="str">
        <f>IF(Z163="","",((Z163*'Ship &amp; EF Parameters'!$I36)+(Z163*'Ship &amp; EF Parameters'!$J36)+(Z163*'Ship &amp; EF Parameters'!$K36))/1000000)</f>
        <v/>
      </c>
      <c r="AA224" s="67" t="str">
        <f>IF(AA163="","",((AA163*'Ship &amp; EF Parameters'!$I36)+(AA163*'Ship &amp; EF Parameters'!$J36)+(AA163*'Ship &amp; EF Parameters'!$K36))/1000000)</f>
        <v/>
      </c>
      <c r="AB224" s="67" t="str">
        <f>IF(AB163="","",((AB163*'Ship &amp; EF Parameters'!$I36)+(AB163*'Ship &amp; EF Parameters'!$J36)+(AB163*'Ship &amp; EF Parameters'!$K36))/1000000)</f>
        <v/>
      </c>
      <c r="AC224" s="67" t="str">
        <f>IF(AC163="","",((AC163*'Ship &amp; EF Parameters'!$I36)+(AC163*'Ship &amp; EF Parameters'!$J36)+(AC163*'Ship &amp; EF Parameters'!$K36))/1000000)</f>
        <v/>
      </c>
      <c r="AD224" s="67">
        <f>IF(AD163="","",((AD163*'Ship &amp; EF Parameters'!$I36)+(AD163*'Ship &amp; EF Parameters'!$J36)+(AD163*'Ship &amp; EF Parameters'!$K36))/1000000)</f>
        <v>4883.5507500000003</v>
      </c>
      <c r="AE224" s="67">
        <f>IF(AE163="","",((AE163*'Ship &amp; EF Parameters'!$I36)+(AE163*'Ship &amp; EF Parameters'!$J36)+(AE163*'Ship &amp; EF Parameters'!$K36))/1000000)</f>
        <v>5399.6983902439024</v>
      </c>
      <c r="AF224" s="67">
        <f>IF(AF163="","",((AF163*'Ship &amp; EF Parameters'!$I36)+(AF163*'Ship &amp; EF Parameters'!$J36)+(AF163*'Ship &amp; EF Parameters'!$K36))/1000000)</f>
        <v>5959.5873559322035</v>
      </c>
      <c r="AG224" s="67">
        <f>IF(AG163="","",((AG163*'Ship &amp; EF Parameters'!$I36)+(AG163*'Ship &amp; EF Parameters'!$J36)+(AG163*'Ship &amp; EF Parameters'!$K36))/1000000)</f>
        <v>6569.0240176991156</v>
      </c>
      <c r="AH224" s="67">
        <f>IF(AH163="","",((AH163*'Ship &amp; EF Parameters'!$I36)+(AH163*'Ship &amp; EF Parameters'!$J36)+(AH163*'Ship &amp; EF Parameters'!$K36))/1000000)</f>
        <v>6873.1454999999996</v>
      </c>
      <c r="AI224" s="67">
        <f>IF(AI163="","",((AI163*'Ship &amp; EF Parameters'!$I36)+(AI163*'Ship &amp; EF Parameters'!$J36)+(AI163*'Ship &amp; EF Parameters'!$K36))/1000000)</f>
        <v>7586.0982524271831</v>
      </c>
      <c r="AJ224" s="68">
        <f>IF(AJ163="","",((AJ163*'Ship &amp; EF Parameters'!$I36)+(AJ163*'Ship &amp; EF Parameters'!$J36)+(AJ163*'Ship &amp; EF Parameters'!$K36))/1000000)</f>
        <v>8204.3652600000005</v>
      </c>
      <c r="AK224" s="66" t="str">
        <f>IF(AK163="","",((AK163*'Ship &amp; EF Parameters'!$I36)+(AK163*'Ship &amp; EF Parameters'!$J36)+(AK163*'Ship &amp; EF Parameters'!$K36))/1000000)</f>
        <v/>
      </c>
      <c r="AL224" s="67" t="str">
        <f>IF(AL163="","",((AL163*'Ship &amp; EF Parameters'!$I36)+(AL163*'Ship &amp; EF Parameters'!$J36)+(AL163*'Ship &amp; EF Parameters'!$K36))/1000000)</f>
        <v/>
      </c>
      <c r="AM224" s="67" t="str">
        <f>IF(AM163="","",((AM163*'Ship &amp; EF Parameters'!$I36)+(AM163*'Ship &amp; EF Parameters'!$J36)+(AM163*'Ship &amp; EF Parameters'!$K36))/1000000)</f>
        <v/>
      </c>
      <c r="AN224" s="67" t="str">
        <f>IF(AN163="","",((AN163*'Ship &amp; EF Parameters'!$I36)+(AN163*'Ship &amp; EF Parameters'!$J36)+(AN163*'Ship &amp; EF Parameters'!$K36))/1000000)</f>
        <v/>
      </c>
      <c r="AO224" s="67">
        <f>IF(AO163="","",((AO163*'Ship &amp; EF Parameters'!$I36)+(AO163*'Ship &amp; EF Parameters'!$J36)+(AO163*'Ship &amp; EF Parameters'!$K36))/1000000)</f>
        <v>7398.8054765625002</v>
      </c>
      <c r="AP224" s="67">
        <f>IF(AP163="","",((AP163*'Ship &amp; EF Parameters'!$I36)+(AP163*'Ship &amp; EF Parameters'!$J36)+(AP163*'Ship &amp; EF Parameters'!$K36))/1000000)</f>
        <v>8152.4858048780479</v>
      </c>
      <c r="AQ224" s="67">
        <f>IF(AQ163="","",((AQ163*'Ship &amp; EF Parameters'!$I36)+(AQ163*'Ship &amp; EF Parameters'!$J36)+(AQ163*'Ship &amp; EF Parameters'!$K36))/1000000)</f>
        <v>8497.9301186440662</v>
      </c>
      <c r="AR224" s="67">
        <f>IF(AR163="","",((AR163*'Ship &amp; EF Parameters'!$I36)+(AR163*'Ship &amp; EF Parameters'!$J36)+(AR163*'Ship &amp; EF Parameters'!$K36))/1000000)</f>
        <v>9366.9416548672561</v>
      </c>
      <c r="AS224" s="67">
        <f>IF(AS163="","",((AS163*'Ship &amp; EF Parameters'!$I36)+(AS163*'Ship &amp; EF Parameters'!$J36)+(AS163*'Ship &amp; EF Parameters'!$K36))/1000000)</f>
        <v>10316.417222222219</v>
      </c>
      <c r="AT224" s="67">
        <f>IF(AT163="","",((AT163*'Ship &amp; EF Parameters'!$I36)+(AT163*'Ship &amp; EF Parameters'!$J36)+(AT163*'Ship &amp; EF Parameters'!$K36))/1000000)</f>
        <v>11358.074883495148</v>
      </c>
      <c r="AU224" s="68">
        <f>IF(AU163="","",((AU163*'Ship &amp; EF Parameters'!$I36)+(AU163*'Ship &amp; EF Parameters'!$J36)+(AU163*'Ship &amp; EF Parameters'!$K36))/1000000)</f>
        <v>11698.817129999999</v>
      </c>
      <c r="AV224" s="66" t="str">
        <f>IF(AV163="","",((AV163*'Ship &amp; EF Parameters'!$I36)+(AV163*'Ship &amp; EF Parameters'!$J36)+(AV163*'Ship &amp; EF Parameters'!$K36))/1000000)</f>
        <v/>
      </c>
      <c r="AW224" s="67" t="str">
        <f>IF(AW163="","",((AW163*'Ship &amp; EF Parameters'!$I36)+(AW163*'Ship &amp; EF Parameters'!$J36)+(AW163*'Ship &amp; EF Parameters'!$K36))/1000000)</f>
        <v/>
      </c>
      <c r="AX224" s="67" t="str">
        <f>IF(AX163="","",((AX163*'Ship &amp; EF Parameters'!$I36)+(AX163*'Ship &amp; EF Parameters'!$J36)+(AX163*'Ship &amp; EF Parameters'!$K36))/1000000)</f>
        <v/>
      </c>
      <c r="AY224" s="67" t="str">
        <f>IF(AY163="","",((AY163*'Ship &amp; EF Parameters'!$I36)+(AY163*'Ship &amp; EF Parameters'!$J36)+(AY163*'Ship &amp; EF Parameters'!$K36))/1000000)</f>
        <v/>
      </c>
      <c r="AZ224" s="67">
        <f>IF(AZ163="","",((AZ163*'Ship &amp; EF Parameters'!$I36)+(AZ163*'Ship &amp; EF Parameters'!$J36)+(AZ163*'Ship &amp; EF Parameters'!$K36))/1000000)</f>
        <v>9608.8382812500004</v>
      </c>
      <c r="BA224" s="67">
        <f>IF(BA163="","",((BA163*'Ship &amp; EF Parameters'!$I36)+(BA163*'Ship &amp; EF Parameters'!$J36)+(BA163*'Ship &amp; EF Parameters'!$K36))/1000000)</f>
        <v>10587.643902439024</v>
      </c>
      <c r="BB224" s="67">
        <f>IF(BB163="","",((BB163*'Ship &amp; EF Parameters'!$I36)+(BB163*'Ship &amp; EF Parameters'!$J36)+(BB163*'Ship &amp; EF Parameters'!$K36))/1000000)</f>
        <v>11036.272881355932</v>
      </c>
      <c r="BC224" s="67">
        <f>IF(BC163="","",((BC163*'Ship &amp; EF Parameters'!$I36)+(BC163*'Ship &amp; EF Parameters'!$J36)+(BC163*'Ship &amp; EF Parameters'!$K36))/1000000)</f>
        <v>12164.859292035399</v>
      </c>
      <c r="BD224" s="67">
        <f>IF(BD163="","",((BD163*'Ship &amp; EF Parameters'!$I36)+(BD163*'Ship &amp; EF Parameters'!$J36)+(BD163*'Ship &amp; EF Parameters'!$K36))/1000000)</f>
        <v>13397.944444444443</v>
      </c>
      <c r="BE224" s="67">
        <f>IF(BE163="","",((BE163*'Ship &amp; EF Parameters'!$I36)+(BE163*'Ship &amp; EF Parameters'!$J36)+(BE163*'Ship &amp; EF Parameters'!$K36))/1000000)</f>
        <v>14750.746601941746</v>
      </c>
      <c r="BF224" s="68">
        <f>IF(BF163="","",((BF163*'Ship &amp; EF Parameters'!$I36)+(BF163*'Ship &amp; EF Parameters'!$J36)+(BF163*'Ship &amp; EF Parameters'!$K36))/1000000)</f>
        <v>15916.758</v>
      </c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</row>
    <row r="225" spans="1:77" s="40" customFormat="1">
      <c r="A225" s="58" t="str">
        <f>A$20</f>
        <v>Bulk</v>
      </c>
      <c r="B225" s="59" t="str">
        <f t="shared" si="201"/>
        <v>Handymax</v>
      </c>
      <c r="C225" s="59"/>
      <c r="D225" s="69" t="str">
        <f>IF(D164="","",((D164*'Ship &amp; EF Parameters'!$I37)+(D164*'Ship &amp; EF Parameters'!$J37)+(D164*'Ship &amp; EF Parameters'!$K37))/1000000)</f>
        <v/>
      </c>
      <c r="E225" s="70" t="str">
        <f>IF(E164="","",((E164*'Ship &amp; EF Parameters'!$I37)+(E164*'Ship &amp; EF Parameters'!$J37)+(E164*'Ship &amp; EF Parameters'!$K37))/1000000)</f>
        <v/>
      </c>
      <c r="F225" s="70" t="str">
        <f>IF(F164="","",((F164*'Ship &amp; EF Parameters'!$I37)+(F164*'Ship &amp; EF Parameters'!$J37)+(F164*'Ship &amp; EF Parameters'!$K37))/1000000)</f>
        <v/>
      </c>
      <c r="G225" s="70" t="str">
        <f>IF(G164="","",((G164*'Ship &amp; EF Parameters'!$I37)+(G164*'Ship &amp; EF Parameters'!$J37)+(G164*'Ship &amp; EF Parameters'!$K37))/1000000)</f>
        <v/>
      </c>
      <c r="H225" s="70" t="str">
        <f>IF(H164="","",((H164*'Ship &amp; EF Parameters'!$I37)+(H164*'Ship &amp; EF Parameters'!$J37)+(H164*'Ship &amp; EF Parameters'!$K37))/1000000)</f>
        <v/>
      </c>
      <c r="I225" s="70" t="str">
        <f>IF(I164="","",((I164*'Ship &amp; EF Parameters'!$I37)+(I164*'Ship &amp; EF Parameters'!$J37)+(I164*'Ship &amp; EF Parameters'!$K37))/1000000)</f>
        <v/>
      </c>
      <c r="J225" s="70" t="str">
        <f>IF(J164="","",((J164*'Ship &amp; EF Parameters'!$I37)+(J164*'Ship &amp; EF Parameters'!$J37)+(J164*'Ship &amp; EF Parameters'!$K37))/1000000)</f>
        <v/>
      </c>
      <c r="K225" s="70" t="str">
        <f>IF(K164="","",((K164*'Ship &amp; EF Parameters'!$I37)+(K164*'Ship &amp; EF Parameters'!$J37)+(K164*'Ship &amp; EF Parameters'!$K37))/1000000)</f>
        <v/>
      </c>
      <c r="L225" s="70" t="str">
        <f>IF(L164="","",((L164*'Ship &amp; EF Parameters'!$I37)+(L164*'Ship &amp; EF Parameters'!$J37)+(L164*'Ship &amp; EF Parameters'!$K37))/1000000)</f>
        <v/>
      </c>
      <c r="M225" s="70" t="str">
        <f>IF(M164="","",((M164*'Ship &amp; EF Parameters'!$I37)+(M164*'Ship &amp; EF Parameters'!$J37)+(M164*'Ship &amp; EF Parameters'!$K37))/1000000)</f>
        <v/>
      </c>
      <c r="N225" s="71" t="str">
        <f>IF(N164="","",((N164*'Ship &amp; EF Parameters'!$I37)+(N164*'Ship &amp; EF Parameters'!$J37)+(N164*'Ship &amp; EF Parameters'!$K37))/1000000)</f>
        <v/>
      </c>
      <c r="O225" s="69" t="str">
        <f>IF(O164="","",((O164*'Ship &amp; EF Parameters'!$I37)+(O164*'Ship &amp; EF Parameters'!$J37)+(O164*'Ship &amp; EF Parameters'!$K37))/1000000)</f>
        <v/>
      </c>
      <c r="P225" s="70" t="str">
        <f>IF(P164="","",((P164*'Ship &amp; EF Parameters'!$I37)+(P164*'Ship &amp; EF Parameters'!$J37)+(P164*'Ship &amp; EF Parameters'!$K37))/1000000)</f>
        <v/>
      </c>
      <c r="Q225" s="70" t="str">
        <f>IF(Q164="","",((Q164*'Ship &amp; EF Parameters'!$I37)+(Q164*'Ship &amp; EF Parameters'!$J37)+(Q164*'Ship &amp; EF Parameters'!$K37))/1000000)</f>
        <v/>
      </c>
      <c r="R225" s="70" t="str">
        <f>IF(R164="","",((R164*'Ship &amp; EF Parameters'!$I37)+(R164*'Ship &amp; EF Parameters'!$J37)+(R164*'Ship &amp; EF Parameters'!$K37))/1000000)</f>
        <v/>
      </c>
      <c r="S225" s="70" t="str">
        <f>IF(S164="","",((S164*'Ship &amp; EF Parameters'!$I37)+(S164*'Ship &amp; EF Parameters'!$J37)+(S164*'Ship &amp; EF Parameters'!$K37))/1000000)</f>
        <v/>
      </c>
      <c r="T225" s="70" t="str">
        <f>IF(T164="","",((T164*'Ship &amp; EF Parameters'!$I37)+(T164*'Ship &amp; EF Parameters'!$J37)+(T164*'Ship &amp; EF Parameters'!$K37))/1000000)</f>
        <v/>
      </c>
      <c r="U225" s="70" t="str">
        <f>IF(U164="","",((U164*'Ship &amp; EF Parameters'!$I37)+(U164*'Ship &amp; EF Parameters'!$J37)+(U164*'Ship &amp; EF Parameters'!$K37))/1000000)</f>
        <v/>
      </c>
      <c r="V225" s="70" t="str">
        <f>IF(V164="","",((V164*'Ship &amp; EF Parameters'!$I37)+(V164*'Ship &amp; EF Parameters'!$J37)+(V164*'Ship &amp; EF Parameters'!$K37))/1000000)</f>
        <v/>
      </c>
      <c r="W225" s="70" t="str">
        <f>IF(W164="","",((W164*'Ship &amp; EF Parameters'!$I37)+(W164*'Ship &amp; EF Parameters'!$J37)+(W164*'Ship &amp; EF Parameters'!$K37))/1000000)</f>
        <v/>
      </c>
      <c r="X225" s="70" t="str">
        <f>IF(X164="","",((X164*'Ship &amp; EF Parameters'!$I37)+(X164*'Ship &amp; EF Parameters'!$J37)+(X164*'Ship &amp; EF Parameters'!$K37))/1000000)</f>
        <v/>
      </c>
      <c r="Y225" s="71" t="str">
        <f>IF(Y164="","",((Y164*'Ship &amp; EF Parameters'!$I37)+(Y164*'Ship &amp; EF Parameters'!$J37)+(Y164*'Ship &amp; EF Parameters'!$K37))/1000000)</f>
        <v/>
      </c>
      <c r="Z225" s="69" t="str">
        <f>IF(Z164="","",((Z164*'Ship &amp; EF Parameters'!$I37)+(Z164*'Ship &amp; EF Parameters'!$J37)+(Z164*'Ship &amp; EF Parameters'!$K37))/1000000)</f>
        <v/>
      </c>
      <c r="AA225" s="70" t="str">
        <f>IF(AA164="","",((AA164*'Ship &amp; EF Parameters'!$I37)+(AA164*'Ship &amp; EF Parameters'!$J37)+(AA164*'Ship &amp; EF Parameters'!$K37))/1000000)</f>
        <v/>
      </c>
      <c r="AB225" s="70" t="str">
        <f>IF(AB164="","",((AB164*'Ship &amp; EF Parameters'!$I37)+(AB164*'Ship &amp; EF Parameters'!$J37)+(AB164*'Ship &amp; EF Parameters'!$K37))/1000000)</f>
        <v/>
      </c>
      <c r="AC225" s="70" t="str">
        <f>IF(AC164="","",((AC164*'Ship &amp; EF Parameters'!$I37)+(AC164*'Ship &amp; EF Parameters'!$J37)+(AC164*'Ship &amp; EF Parameters'!$K37))/1000000)</f>
        <v/>
      </c>
      <c r="AD225" s="70" t="str">
        <f>IF(AD164="","",((AD164*'Ship &amp; EF Parameters'!$I37)+(AD164*'Ship &amp; EF Parameters'!$J37)+(AD164*'Ship &amp; EF Parameters'!$K37))/1000000)</f>
        <v/>
      </c>
      <c r="AE225" s="70" t="str">
        <f>IF(AE164="","",((AE164*'Ship &amp; EF Parameters'!$I37)+(AE164*'Ship &amp; EF Parameters'!$J37)+(AE164*'Ship &amp; EF Parameters'!$K37))/1000000)</f>
        <v/>
      </c>
      <c r="AF225" s="70" t="str">
        <f>IF(AF164="","",((AF164*'Ship &amp; EF Parameters'!$I37)+(AF164*'Ship &amp; EF Parameters'!$J37)+(AF164*'Ship &amp; EF Parameters'!$K37))/1000000)</f>
        <v/>
      </c>
      <c r="AG225" s="70" t="str">
        <f>IF(AG164="","",((AG164*'Ship &amp; EF Parameters'!$I37)+(AG164*'Ship &amp; EF Parameters'!$J37)+(AG164*'Ship &amp; EF Parameters'!$K37))/1000000)</f>
        <v/>
      </c>
      <c r="AH225" s="70" t="str">
        <f>IF(AH164="","",((AH164*'Ship &amp; EF Parameters'!$I37)+(AH164*'Ship &amp; EF Parameters'!$J37)+(AH164*'Ship &amp; EF Parameters'!$K37))/1000000)</f>
        <v/>
      </c>
      <c r="AI225" s="70" t="str">
        <f>IF(AI164="","",((AI164*'Ship &amp; EF Parameters'!$I37)+(AI164*'Ship &amp; EF Parameters'!$J37)+(AI164*'Ship &amp; EF Parameters'!$K37))/1000000)</f>
        <v/>
      </c>
      <c r="AJ225" s="71" t="str">
        <f>IF(AJ164="","",((AJ164*'Ship &amp; EF Parameters'!$I37)+(AJ164*'Ship &amp; EF Parameters'!$J37)+(AJ164*'Ship &amp; EF Parameters'!$K37))/1000000)</f>
        <v/>
      </c>
      <c r="AK225" s="69" t="str">
        <f>IF(AK164="","",((AK164*'Ship &amp; EF Parameters'!$I37)+(AK164*'Ship &amp; EF Parameters'!$J37)+(AK164*'Ship &amp; EF Parameters'!$K37))/1000000)</f>
        <v/>
      </c>
      <c r="AL225" s="70" t="str">
        <f>IF(AL164="","",((AL164*'Ship &amp; EF Parameters'!$I37)+(AL164*'Ship &amp; EF Parameters'!$J37)+(AL164*'Ship &amp; EF Parameters'!$K37))/1000000)</f>
        <v/>
      </c>
      <c r="AM225" s="70" t="str">
        <f>IF(AM164="","",((AM164*'Ship &amp; EF Parameters'!$I37)+(AM164*'Ship &amp; EF Parameters'!$J37)+(AM164*'Ship &amp; EF Parameters'!$K37))/1000000)</f>
        <v/>
      </c>
      <c r="AN225" s="70" t="str">
        <f>IF(AN164="","",((AN164*'Ship &amp; EF Parameters'!$I37)+(AN164*'Ship &amp; EF Parameters'!$J37)+(AN164*'Ship &amp; EF Parameters'!$K37))/1000000)</f>
        <v/>
      </c>
      <c r="AO225" s="70" t="str">
        <f>IF(AO164="","",((AO164*'Ship &amp; EF Parameters'!$I37)+(AO164*'Ship &amp; EF Parameters'!$J37)+(AO164*'Ship &amp; EF Parameters'!$K37))/1000000)</f>
        <v/>
      </c>
      <c r="AP225" s="70" t="str">
        <f>IF(AP164="","",((AP164*'Ship &amp; EF Parameters'!$I37)+(AP164*'Ship &amp; EF Parameters'!$J37)+(AP164*'Ship &amp; EF Parameters'!$K37))/1000000)</f>
        <v/>
      </c>
      <c r="AQ225" s="70" t="str">
        <f>IF(AQ164="","",((AQ164*'Ship &amp; EF Parameters'!$I37)+(AQ164*'Ship &amp; EF Parameters'!$J37)+(AQ164*'Ship &amp; EF Parameters'!$K37))/1000000)</f>
        <v/>
      </c>
      <c r="AR225" s="70" t="str">
        <f>IF(AR164="","",((AR164*'Ship &amp; EF Parameters'!$I37)+(AR164*'Ship &amp; EF Parameters'!$J37)+(AR164*'Ship &amp; EF Parameters'!$K37))/1000000)</f>
        <v/>
      </c>
      <c r="AS225" s="70" t="str">
        <f>IF(AS164="","",((AS164*'Ship &amp; EF Parameters'!$I37)+(AS164*'Ship &amp; EF Parameters'!$J37)+(AS164*'Ship &amp; EF Parameters'!$K37))/1000000)</f>
        <v/>
      </c>
      <c r="AT225" s="70" t="str">
        <f>IF(AT164="","",((AT164*'Ship &amp; EF Parameters'!$I37)+(AT164*'Ship &amp; EF Parameters'!$J37)+(AT164*'Ship &amp; EF Parameters'!$K37))/1000000)</f>
        <v/>
      </c>
      <c r="AU225" s="71" t="str">
        <f>IF(AU164="","",((AU164*'Ship &amp; EF Parameters'!$I37)+(AU164*'Ship &amp; EF Parameters'!$J37)+(AU164*'Ship &amp; EF Parameters'!$K37))/1000000)</f>
        <v/>
      </c>
      <c r="AV225" s="69" t="str">
        <f>IF(AV164="","",((AV164*'Ship &amp; EF Parameters'!$I37)+(AV164*'Ship &amp; EF Parameters'!$J37)+(AV164*'Ship &amp; EF Parameters'!$K37))/1000000)</f>
        <v/>
      </c>
      <c r="AW225" s="70" t="str">
        <f>IF(AW164="","",((AW164*'Ship &amp; EF Parameters'!$I37)+(AW164*'Ship &amp; EF Parameters'!$J37)+(AW164*'Ship &amp; EF Parameters'!$K37))/1000000)</f>
        <v/>
      </c>
      <c r="AX225" s="70" t="str">
        <f>IF(AX164="","",((AX164*'Ship &amp; EF Parameters'!$I37)+(AX164*'Ship &amp; EF Parameters'!$J37)+(AX164*'Ship &amp; EF Parameters'!$K37))/1000000)</f>
        <v/>
      </c>
      <c r="AY225" s="70" t="str">
        <f>IF(AY164="","",((AY164*'Ship &amp; EF Parameters'!$I37)+(AY164*'Ship &amp; EF Parameters'!$J37)+(AY164*'Ship &amp; EF Parameters'!$K37))/1000000)</f>
        <v/>
      </c>
      <c r="AZ225" s="70" t="str">
        <f>IF(AZ164="","",((AZ164*'Ship &amp; EF Parameters'!$I37)+(AZ164*'Ship &amp; EF Parameters'!$J37)+(AZ164*'Ship &amp; EF Parameters'!$K37))/1000000)</f>
        <v/>
      </c>
      <c r="BA225" s="70" t="str">
        <f>IF(BA164="","",((BA164*'Ship &amp; EF Parameters'!$I37)+(BA164*'Ship &amp; EF Parameters'!$J37)+(BA164*'Ship &amp; EF Parameters'!$K37))/1000000)</f>
        <v/>
      </c>
      <c r="BB225" s="70" t="str">
        <f>IF(BB164="","",((BB164*'Ship &amp; EF Parameters'!$I37)+(BB164*'Ship &amp; EF Parameters'!$J37)+(BB164*'Ship &amp; EF Parameters'!$K37))/1000000)</f>
        <v/>
      </c>
      <c r="BC225" s="70" t="str">
        <f>IF(BC164="","",((BC164*'Ship &amp; EF Parameters'!$I37)+(BC164*'Ship &amp; EF Parameters'!$J37)+(BC164*'Ship &amp; EF Parameters'!$K37))/1000000)</f>
        <v/>
      </c>
      <c r="BD225" s="70" t="str">
        <f>IF(BD164="","",((BD164*'Ship &amp; EF Parameters'!$I37)+(BD164*'Ship &amp; EF Parameters'!$J37)+(BD164*'Ship &amp; EF Parameters'!$K37))/1000000)</f>
        <v/>
      </c>
      <c r="BE225" s="70" t="str">
        <f>IF(BE164="","",((BE164*'Ship &amp; EF Parameters'!$I37)+(BE164*'Ship &amp; EF Parameters'!$J37)+(BE164*'Ship &amp; EF Parameters'!$K37))/1000000)</f>
        <v/>
      </c>
      <c r="BF225" s="71" t="str">
        <f>IF(BF164="","",((BF164*'Ship &amp; EF Parameters'!$I37)+(BF164*'Ship &amp; EF Parameters'!$J37)+(BF164*'Ship &amp; EF Parameters'!$K37))/1000000)</f>
        <v/>
      </c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</row>
    <row r="226" spans="1:77" s="40" customFormat="1">
      <c r="A226" s="49"/>
      <c r="B226" s="50" t="str">
        <f t="shared" si="201"/>
        <v>Panamax</v>
      </c>
      <c r="C226" s="50"/>
      <c r="D226" s="63" t="str">
        <f>IF(D165="","",((D165*'Ship &amp; EF Parameters'!$I38)+(D165*'Ship &amp; EF Parameters'!$J38)+(D165*'Ship &amp; EF Parameters'!$K38))/1000000)</f>
        <v/>
      </c>
      <c r="E226" s="64" t="str">
        <f>IF(E165="","",((E165*'Ship &amp; EF Parameters'!$I38)+(E165*'Ship &amp; EF Parameters'!$J38)+(E165*'Ship &amp; EF Parameters'!$K38))/1000000)</f>
        <v/>
      </c>
      <c r="F226" s="64" t="str">
        <f>IF(F165="","",((F165*'Ship &amp; EF Parameters'!$I38)+(F165*'Ship &amp; EF Parameters'!$J38)+(F165*'Ship &amp; EF Parameters'!$K38))/1000000)</f>
        <v/>
      </c>
      <c r="G226" s="64" t="str">
        <f>IF(G165="","",((G165*'Ship &amp; EF Parameters'!$I38)+(G165*'Ship &amp; EF Parameters'!$J38)+(G165*'Ship &amp; EF Parameters'!$K38))/1000000)</f>
        <v/>
      </c>
      <c r="H226" s="64" t="str">
        <f>IF(H165="","",((H165*'Ship &amp; EF Parameters'!$I38)+(H165*'Ship &amp; EF Parameters'!$J38)+(H165*'Ship &amp; EF Parameters'!$K38))/1000000)</f>
        <v/>
      </c>
      <c r="I226" s="64" t="str">
        <f>IF(I165="","",((I165*'Ship &amp; EF Parameters'!$I38)+(I165*'Ship &amp; EF Parameters'!$J38)+(I165*'Ship &amp; EF Parameters'!$K38))/1000000)</f>
        <v/>
      </c>
      <c r="J226" s="64" t="str">
        <f>IF(J165="","",((J165*'Ship &amp; EF Parameters'!$I38)+(J165*'Ship &amp; EF Parameters'!$J38)+(J165*'Ship &amp; EF Parameters'!$K38))/1000000)</f>
        <v/>
      </c>
      <c r="K226" s="64" t="str">
        <f>IF(K165="","",((K165*'Ship &amp; EF Parameters'!$I38)+(K165*'Ship &amp; EF Parameters'!$J38)+(K165*'Ship &amp; EF Parameters'!$K38))/1000000)</f>
        <v/>
      </c>
      <c r="L226" s="64" t="str">
        <f>IF(L165="","",((L165*'Ship &amp; EF Parameters'!$I38)+(L165*'Ship &amp; EF Parameters'!$J38)+(L165*'Ship &amp; EF Parameters'!$K38))/1000000)</f>
        <v/>
      </c>
      <c r="M226" s="64" t="str">
        <f>IF(M165="","",((M165*'Ship &amp; EF Parameters'!$I38)+(M165*'Ship &amp; EF Parameters'!$J38)+(M165*'Ship &amp; EF Parameters'!$K38))/1000000)</f>
        <v/>
      </c>
      <c r="N226" s="65" t="str">
        <f>IF(N165="","",((N165*'Ship &amp; EF Parameters'!$I38)+(N165*'Ship &amp; EF Parameters'!$J38)+(N165*'Ship &amp; EF Parameters'!$K38))/1000000)</f>
        <v/>
      </c>
      <c r="O226" s="63" t="str">
        <f>IF(O165="","",((O165*'Ship &amp; EF Parameters'!$I38)+(O165*'Ship &amp; EF Parameters'!$J38)+(O165*'Ship &amp; EF Parameters'!$K38))/1000000)</f>
        <v/>
      </c>
      <c r="P226" s="64" t="str">
        <f>IF(P165="","",((P165*'Ship &amp; EF Parameters'!$I38)+(P165*'Ship &amp; EF Parameters'!$J38)+(P165*'Ship &amp; EF Parameters'!$K38))/1000000)</f>
        <v/>
      </c>
      <c r="Q226" s="64" t="str">
        <f>IF(Q165="","",((Q165*'Ship &amp; EF Parameters'!$I38)+(Q165*'Ship &amp; EF Parameters'!$J38)+(Q165*'Ship &amp; EF Parameters'!$K38))/1000000)</f>
        <v/>
      </c>
      <c r="R226" s="64" t="str">
        <f>IF(R165="","",((R165*'Ship &amp; EF Parameters'!$I38)+(R165*'Ship &amp; EF Parameters'!$J38)+(R165*'Ship &amp; EF Parameters'!$K38))/1000000)</f>
        <v/>
      </c>
      <c r="S226" s="64" t="str">
        <f>IF(S165="","",((S165*'Ship &amp; EF Parameters'!$I38)+(S165*'Ship &amp; EF Parameters'!$J38)+(S165*'Ship &amp; EF Parameters'!$K38))/1000000)</f>
        <v/>
      </c>
      <c r="T226" s="64" t="str">
        <f>IF(T165="","",((T165*'Ship &amp; EF Parameters'!$I38)+(T165*'Ship &amp; EF Parameters'!$J38)+(T165*'Ship &amp; EF Parameters'!$K38))/1000000)</f>
        <v/>
      </c>
      <c r="U226" s="64" t="str">
        <f>IF(U165="","",((U165*'Ship &amp; EF Parameters'!$I38)+(U165*'Ship &amp; EF Parameters'!$J38)+(U165*'Ship &amp; EF Parameters'!$K38))/1000000)</f>
        <v/>
      </c>
      <c r="V226" s="64" t="str">
        <f>IF(V165="","",((V165*'Ship &amp; EF Parameters'!$I38)+(V165*'Ship &amp; EF Parameters'!$J38)+(V165*'Ship &amp; EF Parameters'!$K38))/1000000)</f>
        <v/>
      </c>
      <c r="W226" s="64" t="str">
        <f>IF(W165="","",((W165*'Ship &amp; EF Parameters'!$I38)+(W165*'Ship &amp; EF Parameters'!$J38)+(W165*'Ship &amp; EF Parameters'!$K38))/1000000)</f>
        <v/>
      </c>
      <c r="X226" s="64" t="str">
        <f>IF(X165="","",((X165*'Ship &amp; EF Parameters'!$I38)+(X165*'Ship &amp; EF Parameters'!$J38)+(X165*'Ship &amp; EF Parameters'!$K38))/1000000)</f>
        <v/>
      </c>
      <c r="Y226" s="65" t="str">
        <f>IF(Y165="","",((Y165*'Ship &amp; EF Parameters'!$I38)+(Y165*'Ship &amp; EF Parameters'!$J38)+(Y165*'Ship &amp; EF Parameters'!$K38))/1000000)</f>
        <v/>
      </c>
      <c r="Z226" s="63" t="str">
        <f>IF(Z165="","",((Z165*'Ship &amp; EF Parameters'!$I38)+(Z165*'Ship &amp; EF Parameters'!$J38)+(Z165*'Ship &amp; EF Parameters'!$K38))/1000000)</f>
        <v/>
      </c>
      <c r="AA226" s="64" t="str">
        <f>IF(AA165="","",((AA165*'Ship &amp; EF Parameters'!$I38)+(AA165*'Ship &amp; EF Parameters'!$J38)+(AA165*'Ship &amp; EF Parameters'!$K38))/1000000)</f>
        <v/>
      </c>
      <c r="AB226" s="64" t="str">
        <f>IF(AB165="","",((AB165*'Ship &amp; EF Parameters'!$I38)+(AB165*'Ship &amp; EF Parameters'!$J38)+(AB165*'Ship &amp; EF Parameters'!$K38))/1000000)</f>
        <v/>
      </c>
      <c r="AC226" s="64" t="str">
        <f>IF(AC165="","",((AC165*'Ship &amp; EF Parameters'!$I38)+(AC165*'Ship &amp; EF Parameters'!$J38)+(AC165*'Ship &amp; EF Parameters'!$K38))/1000000)</f>
        <v/>
      </c>
      <c r="AD226" s="64" t="str">
        <f>IF(AD165="","",((AD165*'Ship &amp; EF Parameters'!$I38)+(AD165*'Ship &amp; EF Parameters'!$J38)+(AD165*'Ship &amp; EF Parameters'!$K38))/1000000)</f>
        <v/>
      </c>
      <c r="AE226" s="64" t="str">
        <f>IF(AE165="","",((AE165*'Ship &amp; EF Parameters'!$I38)+(AE165*'Ship &amp; EF Parameters'!$J38)+(AE165*'Ship &amp; EF Parameters'!$K38))/1000000)</f>
        <v/>
      </c>
      <c r="AF226" s="64" t="str">
        <f>IF(AF165="","",((AF165*'Ship &amp; EF Parameters'!$I38)+(AF165*'Ship &amp; EF Parameters'!$J38)+(AF165*'Ship &amp; EF Parameters'!$K38))/1000000)</f>
        <v/>
      </c>
      <c r="AG226" s="64" t="str">
        <f>IF(AG165="","",((AG165*'Ship &amp; EF Parameters'!$I38)+(AG165*'Ship &amp; EF Parameters'!$J38)+(AG165*'Ship &amp; EF Parameters'!$K38))/1000000)</f>
        <v/>
      </c>
      <c r="AH226" s="64" t="str">
        <f>IF(AH165="","",((AH165*'Ship &amp; EF Parameters'!$I38)+(AH165*'Ship &amp; EF Parameters'!$J38)+(AH165*'Ship &amp; EF Parameters'!$K38))/1000000)</f>
        <v/>
      </c>
      <c r="AI226" s="64" t="str">
        <f>IF(AI165="","",((AI165*'Ship &amp; EF Parameters'!$I38)+(AI165*'Ship &amp; EF Parameters'!$J38)+(AI165*'Ship &amp; EF Parameters'!$K38))/1000000)</f>
        <v/>
      </c>
      <c r="AJ226" s="65" t="str">
        <f>IF(AJ165="","",((AJ165*'Ship &amp; EF Parameters'!$I38)+(AJ165*'Ship &amp; EF Parameters'!$J38)+(AJ165*'Ship &amp; EF Parameters'!$K38))/1000000)</f>
        <v/>
      </c>
      <c r="AK226" s="63" t="str">
        <f>IF(AK165="","",((AK165*'Ship &amp; EF Parameters'!$I38)+(AK165*'Ship &amp; EF Parameters'!$J38)+(AK165*'Ship &amp; EF Parameters'!$K38))/1000000)</f>
        <v/>
      </c>
      <c r="AL226" s="64" t="str">
        <f>IF(AL165="","",((AL165*'Ship &amp; EF Parameters'!$I38)+(AL165*'Ship &amp; EF Parameters'!$J38)+(AL165*'Ship &amp; EF Parameters'!$K38))/1000000)</f>
        <v/>
      </c>
      <c r="AM226" s="64" t="str">
        <f>IF(AM165="","",((AM165*'Ship &amp; EF Parameters'!$I38)+(AM165*'Ship &amp; EF Parameters'!$J38)+(AM165*'Ship &amp; EF Parameters'!$K38))/1000000)</f>
        <v/>
      </c>
      <c r="AN226" s="64" t="str">
        <f>IF(AN165="","",((AN165*'Ship &amp; EF Parameters'!$I38)+(AN165*'Ship &amp; EF Parameters'!$J38)+(AN165*'Ship &amp; EF Parameters'!$K38))/1000000)</f>
        <v/>
      </c>
      <c r="AO226" s="64" t="str">
        <f>IF(AO165="","",((AO165*'Ship &amp; EF Parameters'!$I38)+(AO165*'Ship &amp; EF Parameters'!$J38)+(AO165*'Ship &amp; EF Parameters'!$K38))/1000000)</f>
        <v/>
      </c>
      <c r="AP226" s="64" t="str">
        <f>IF(AP165="","",((AP165*'Ship &amp; EF Parameters'!$I38)+(AP165*'Ship &amp; EF Parameters'!$J38)+(AP165*'Ship &amp; EF Parameters'!$K38))/1000000)</f>
        <v/>
      </c>
      <c r="AQ226" s="64" t="str">
        <f>IF(AQ165="","",((AQ165*'Ship &amp; EF Parameters'!$I38)+(AQ165*'Ship &amp; EF Parameters'!$J38)+(AQ165*'Ship &amp; EF Parameters'!$K38))/1000000)</f>
        <v/>
      </c>
      <c r="AR226" s="64" t="str">
        <f>IF(AR165="","",((AR165*'Ship &amp; EF Parameters'!$I38)+(AR165*'Ship &amp; EF Parameters'!$J38)+(AR165*'Ship &amp; EF Parameters'!$K38))/1000000)</f>
        <v/>
      </c>
      <c r="AS226" s="64" t="str">
        <f>IF(AS165="","",((AS165*'Ship &amp; EF Parameters'!$I38)+(AS165*'Ship &amp; EF Parameters'!$J38)+(AS165*'Ship &amp; EF Parameters'!$K38))/1000000)</f>
        <v/>
      </c>
      <c r="AT226" s="64" t="str">
        <f>IF(AT165="","",((AT165*'Ship &amp; EF Parameters'!$I38)+(AT165*'Ship &amp; EF Parameters'!$J38)+(AT165*'Ship &amp; EF Parameters'!$K38))/1000000)</f>
        <v/>
      </c>
      <c r="AU226" s="65" t="str">
        <f>IF(AU165="","",((AU165*'Ship &amp; EF Parameters'!$I38)+(AU165*'Ship &amp; EF Parameters'!$J38)+(AU165*'Ship &amp; EF Parameters'!$K38))/1000000)</f>
        <v/>
      </c>
      <c r="AV226" s="63" t="str">
        <f>IF(AV165="","",((AV165*'Ship &amp; EF Parameters'!$I38)+(AV165*'Ship &amp; EF Parameters'!$J38)+(AV165*'Ship &amp; EF Parameters'!$K38))/1000000)</f>
        <v/>
      </c>
      <c r="AW226" s="64" t="str">
        <f>IF(AW165="","",((AW165*'Ship &amp; EF Parameters'!$I38)+(AW165*'Ship &amp; EF Parameters'!$J38)+(AW165*'Ship &amp; EF Parameters'!$K38))/1000000)</f>
        <v/>
      </c>
      <c r="AX226" s="64" t="str">
        <f>IF(AX165="","",((AX165*'Ship &amp; EF Parameters'!$I38)+(AX165*'Ship &amp; EF Parameters'!$J38)+(AX165*'Ship &amp; EF Parameters'!$K38))/1000000)</f>
        <v/>
      </c>
      <c r="AY226" s="64" t="str">
        <f>IF(AY165="","",((AY165*'Ship &amp; EF Parameters'!$I38)+(AY165*'Ship &amp; EF Parameters'!$J38)+(AY165*'Ship &amp; EF Parameters'!$K38))/1000000)</f>
        <v/>
      </c>
      <c r="AZ226" s="64" t="str">
        <f>IF(AZ165="","",((AZ165*'Ship &amp; EF Parameters'!$I38)+(AZ165*'Ship &amp; EF Parameters'!$J38)+(AZ165*'Ship &amp; EF Parameters'!$K38))/1000000)</f>
        <v/>
      </c>
      <c r="BA226" s="64" t="str">
        <f>IF(BA165="","",((BA165*'Ship &amp; EF Parameters'!$I38)+(BA165*'Ship &amp; EF Parameters'!$J38)+(BA165*'Ship &amp; EF Parameters'!$K38))/1000000)</f>
        <v/>
      </c>
      <c r="BB226" s="64" t="str">
        <f>IF(BB165="","",((BB165*'Ship &amp; EF Parameters'!$I38)+(BB165*'Ship &amp; EF Parameters'!$J38)+(BB165*'Ship &amp; EF Parameters'!$K38))/1000000)</f>
        <v/>
      </c>
      <c r="BC226" s="64" t="str">
        <f>IF(BC165="","",((BC165*'Ship &amp; EF Parameters'!$I38)+(BC165*'Ship &amp; EF Parameters'!$J38)+(BC165*'Ship &amp; EF Parameters'!$K38))/1000000)</f>
        <v/>
      </c>
      <c r="BD226" s="64" t="str">
        <f>IF(BD165="","",((BD165*'Ship &amp; EF Parameters'!$I38)+(BD165*'Ship &amp; EF Parameters'!$J38)+(BD165*'Ship &amp; EF Parameters'!$K38))/1000000)</f>
        <v/>
      </c>
      <c r="BE226" s="64" t="str">
        <f>IF(BE165="","",((BE165*'Ship &amp; EF Parameters'!$I38)+(BE165*'Ship &amp; EF Parameters'!$J38)+(BE165*'Ship &amp; EF Parameters'!$K38))/1000000)</f>
        <v/>
      </c>
      <c r="BF226" s="65" t="str">
        <f>IF(BF165="","",((BF165*'Ship &amp; EF Parameters'!$I38)+(BF165*'Ship &amp; EF Parameters'!$J38)+(BF165*'Ship &amp; EF Parameters'!$K38))/1000000)</f>
        <v/>
      </c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</row>
    <row r="227" spans="1:77" s="40" customFormat="1">
      <c r="A227" s="49"/>
      <c r="B227" s="54" t="str">
        <f t="shared" si="201"/>
        <v>Capesize</v>
      </c>
      <c r="C227" s="54"/>
      <c r="D227" s="66" t="str">
        <f>IF(D166="","",((D166*'Ship &amp; EF Parameters'!$I39)+(D166*'Ship &amp; EF Parameters'!$J39)+(D166*'Ship &amp; EF Parameters'!$K39))/1000000)</f>
        <v/>
      </c>
      <c r="E227" s="67" t="str">
        <f>IF(E166="","",((E166*'Ship &amp; EF Parameters'!$I39)+(E166*'Ship &amp; EF Parameters'!$J39)+(E166*'Ship &amp; EF Parameters'!$K39))/1000000)</f>
        <v/>
      </c>
      <c r="F227" s="67" t="str">
        <f>IF(F166="","",((F166*'Ship &amp; EF Parameters'!$I39)+(F166*'Ship &amp; EF Parameters'!$J39)+(F166*'Ship &amp; EF Parameters'!$K39))/1000000)</f>
        <v/>
      </c>
      <c r="G227" s="67" t="str">
        <f>IF(G166="","",((G166*'Ship &amp; EF Parameters'!$I39)+(G166*'Ship &amp; EF Parameters'!$J39)+(G166*'Ship &amp; EF Parameters'!$K39))/1000000)</f>
        <v/>
      </c>
      <c r="H227" s="67" t="str">
        <f>IF(H166="","",((H166*'Ship &amp; EF Parameters'!$I39)+(H166*'Ship &amp; EF Parameters'!$J39)+(H166*'Ship &amp; EF Parameters'!$K39))/1000000)</f>
        <v/>
      </c>
      <c r="I227" s="67" t="str">
        <f>IF(I166="","",((I166*'Ship &amp; EF Parameters'!$I39)+(I166*'Ship &amp; EF Parameters'!$J39)+(I166*'Ship &amp; EF Parameters'!$K39))/1000000)</f>
        <v/>
      </c>
      <c r="J227" s="67" t="str">
        <f>IF(J166="","",((J166*'Ship &amp; EF Parameters'!$I39)+(J166*'Ship &amp; EF Parameters'!$J39)+(J166*'Ship &amp; EF Parameters'!$K39))/1000000)</f>
        <v/>
      </c>
      <c r="K227" s="67" t="str">
        <f>IF(K166="","",((K166*'Ship &amp; EF Parameters'!$I39)+(K166*'Ship &amp; EF Parameters'!$J39)+(K166*'Ship &amp; EF Parameters'!$K39))/1000000)</f>
        <v/>
      </c>
      <c r="L227" s="67" t="str">
        <f>IF(L166="","",((L166*'Ship &amp; EF Parameters'!$I39)+(L166*'Ship &amp; EF Parameters'!$J39)+(L166*'Ship &amp; EF Parameters'!$K39))/1000000)</f>
        <v/>
      </c>
      <c r="M227" s="67" t="str">
        <f>IF(M166="","",((M166*'Ship &amp; EF Parameters'!$I39)+(M166*'Ship &amp; EF Parameters'!$J39)+(M166*'Ship &amp; EF Parameters'!$K39))/1000000)</f>
        <v/>
      </c>
      <c r="N227" s="68" t="str">
        <f>IF(N166="","",((N166*'Ship &amp; EF Parameters'!$I39)+(N166*'Ship &amp; EF Parameters'!$J39)+(N166*'Ship &amp; EF Parameters'!$K39))/1000000)</f>
        <v/>
      </c>
      <c r="O227" s="66" t="str">
        <f>IF(O166="","",((O166*'Ship &amp; EF Parameters'!$I39)+(O166*'Ship &amp; EF Parameters'!$J39)+(O166*'Ship &amp; EF Parameters'!$K39))/1000000)</f>
        <v/>
      </c>
      <c r="P227" s="67" t="str">
        <f>IF(P166="","",((P166*'Ship &amp; EF Parameters'!$I39)+(P166*'Ship &amp; EF Parameters'!$J39)+(P166*'Ship &amp; EF Parameters'!$K39))/1000000)</f>
        <v/>
      </c>
      <c r="Q227" s="67" t="str">
        <f>IF(Q166="","",((Q166*'Ship &amp; EF Parameters'!$I39)+(Q166*'Ship &amp; EF Parameters'!$J39)+(Q166*'Ship &amp; EF Parameters'!$K39))/1000000)</f>
        <v/>
      </c>
      <c r="R227" s="67" t="str">
        <f>IF(R166="","",((R166*'Ship &amp; EF Parameters'!$I39)+(R166*'Ship &amp; EF Parameters'!$J39)+(R166*'Ship &amp; EF Parameters'!$K39))/1000000)</f>
        <v/>
      </c>
      <c r="S227" s="67" t="str">
        <f>IF(S166="","",((S166*'Ship &amp; EF Parameters'!$I39)+(S166*'Ship &amp; EF Parameters'!$J39)+(S166*'Ship &amp; EF Parameters'!$K39))/1000000)</f>
        <v/>
      </c>
      <c r="T227" s="67" t="str">
        <f>IF(T166="","",((T166*'Ship &amp; EF Parameters'!$I39)+(T166*'Ship &amp; EF Parameters'!$J39)+(T166*'Ship &amp; EF Parameters'!$K39))/1000000)</f>
        <v/>
      </c>
      <c r="U227" s="67" t="str">
        <f>IF(U166="","",((U166*'Ship &amp; EF Parameters'!$I39)+(U166*'Ship &amp; EF Parameters'!$J39)+(U166*'Ship &amp; EF Parameters'!$K39))/1000000)</f>
        <v/>
      </c>
      <c r="V227" s="67" t="str">
        <f>IF(V166="","",((V166*'Ship &amp; EF Parameters'!$I39)+(V166*'Ship &amp; EF Parameters'!$J39)+(V166*'Ship &amp; EF Parameters'!$K39))/1000000)</f>
        <v/>
      </c>
      <c r="W227" s="67" t="str">
        <f>IF(W166="","",((W166*'Ship &amp; EF Parameters'!$I39)+(W166*'Ship &amp; EF Parameters'!$J39)+(W166*'Ship &amp; EF Parameters'!$K39))/1000000)</f>
        <v/>
      </c>
      <c r="X227" s="67" t="str">
        <f>IF(X166="","",((X166*'Ship &amp; EF Parameters'!$I39)+(X166*'Ship &amp; EF Parameters'!$J39)+(X166*'Ship &amp; EF Parameters'!$K39))/1000000)</f>
        <v/>
      </c>
      <c r="Y227" s="68" t="str">
        <f>IF(Y166="","",((Y166*'Ship &amp; EF Parameters'!$I39)+(Y166*'Ship &amp; EF Parameters'!$J39)+(Y166*'Ship &amp; EF Parameters'!$K39))/1000000)</f>
        <v/>
      </c>
      <c r="Z227" s="66" t="str">
        <f>IF(Z166="","",((Z166*'Ship &amp; EF Parameters'!$I39)+(Z166*'Ship &amp; EF Parameters'!$J39)+(Z166*'Ship &amp; EF Parameters'!$K39))/1000000)</f>
        <v/>
      </c>
      <c r="AA227" s="67" t="str">
        <f>IF(AA166="","",((AA166*'Ship &amp; EF Parameters'!$I39)+(AA166*'Ship &amp; EF Parameters'!$J39)+(AA166*'Ship &amp; EF Parameters'!$K39))/1000000)</f>
        <v/>
      </c>
      <c r="AB227" s="67" t="str">
        <f>IF(AB166="","",((AB166*'Ship &amp; EF Parameters'!$I39)+(AB166*'Ship &amp; EF Parameters'!$J39)+(AB166*'Ship &amp; EF Parameters'!$K39))/1000000)</f>
        <v/>
      </c>
      <c r="AC227" s="67" t="str">
        <f>IF(AC166="","",((AC166*'Ship &amp; EF Parameters'!$I39)+(AC166*'Ship &amp; EF Parameters'!$J39)+(AC166*'Ship &amp; EF Parameters'!$K39))/1000000)</f>
        <v/>
      </c>
      <c r="AD227" s="67" t="str">
        <f>IF(AD166="","",((AD166*'Ship &amp; EF Parameters'!$I39)+(AD166*'Ship &amp; EF Parameters'!$J39)+(AD166*'Ship &amp; EF Parameters'!$K39))/1000000)</f>
        <v/>
      </c>
      <c r="AE227" s="67" t="str">
        <f>IF(AE166="","",((AE166*'Ship &amp; EF Parameters'!$I39)+(AE166*'Ship &amp; EF Parameters'!$J39)+(AE166*'Ship &amp; EF Parameters'!$K39))/1000000)</f>
        <v/>
      </c>
      <c r="AF227" s="67" t="str">
        <f>IF(AF166="","",((AF166*'Ship &amp; EF Parameters'!$I39)+(AF166*'Ship &amp; EF Parameters'!$J39)+(AF166*'Ship &amp; EF Parameters'!$K39))/1000000)</f>
        <v/>
      </c>
      <c r="AG227" s="67" t="str">
        <f>IF(AG166="","",((AG166*'Ship &amp; EF Parameters'!$I39)+(AG166*'Ship &amp; EF Parameters'!$J39)+(AG166*'Ship &amp; EF Parameters'!$K39))/1000000)</f>
        <v/>
      </c>
      <c r="AH227" s="67" t="str">
        <f>IF(AH166="","",((AH166*'Ship &amp; EF Parameters'!$I39)+(AH166*'Ship &amp; EF Parameters'!$J39)+(AH166*'Ship &amp; EF Parameters'!$K39))/1000000)</f>
        <v/>
      </c>
      <c r="AI227" s="67" t="str">
        <f>IF(AI166="","",((AI166*'Ship &amp; EF Parameters'!$I39)+(AI166*'Ship &amp; EF Parameters'!$J39)+(AI166*'Ship &amp; EF Parameters'!$K39))/1000000)</f>
        <v/>
      </c>
      <c r="AJ227" s="68" t="str">
        <f>IF(AJ166="","",((AJ166*'Ship &amp; EF Parameters'!$I39)+(AJ166*'Ship &amp; EF Parameters'!$J39)+(AJ166*'Ship &amp; EF Parameters'!$K39))/1000000)</f>
        <v/>
      </c>
      <c r="AK227" s="66" t="str">
        <f>IF(AK166="","",((AK166*'Ship &amp; EF Parameters'!$I39)+(AK166*'Ship &amp; EF Parameters'!$J39)+(AK166*'Ship &amp; EF Parameters'!$K39))/1000000)</f>
        <v/>
      </c>
      <c r="AL227" s="67" t="str">
        <f>IF(AL166="","",((AL166*'Ship &amp; EF Parameters'!$I39)+(AL166*'Ship &amp; EF Parameters'!$J39)+(AL166*'Ship &amp; EF Parameters'!$K39))/1000000)</f>
        <v/>
      </c>
      <c r="AM227" s="67" t="str">
        <f>IF(AM166="","",((AM166*'Ship &amp; EF Parameters'!$I39)+(AM166*'Ship &amp; EF Parameters'!$J39)+(AM166*'Ship &amp; EF Parameters'!$K39))/1000000)</f>
        <v/>
      </c>
      <c r="AN227" s="67" t="str">
        <f>IF(AN166="","",((AN166*'Ship &amp; EF Parameters'!$I39)+(AN166*'Ship &amp; EF Parameters'!$J39)+(AN166*'Ship &amp; EF Parameters'!$K39))/1000000)</f>
        <v/>
      </c>
      <c r="AO227" s="67" t="str">
        <f>IF(AO166="","",((AO166*'Ship &amp; EF Parameters'!$I39)+(AO166*'Ship &amp; EF Parameters'!$J39)+(AO166*'Ship &amp; EF Parameters'!$K39))/1000000)</f>
        <v/>
      </c>
      <c r="AP227" s="67" t="str">
        <f>IF(AP166="","",((AP166*'Ship &amp; EF Parameters'!$I39)+(AP166*'Ship &amp; EF Parameters'!$J39)+(AP166*'Ship &amp; EF Parameters'!$K39))/1000000)</f>
        <v/>
      </c>
      <c r="AQ227" s="67" t="str">
        <f>IF(AQ166="","",((AQ166*'Ship &amp; EF Parameters'!$I39)+(AQ166*'Ship &amp; EF Parameters'!$J39)+(AQ166*'Ship &amp; EF Parameters'!$K39))/1000000)</f>
        <v/>
      </c>
      <c r="AR227" s="67" t="str">
        <f>IF(AR166="","",((AR166*'Ship &amp; EF Parameters'!$I39)+(AR166*'Ship &amp; EF Parameters'!$J39)+(AR166*'Ship &amp; EF Parameters'!$K39))/1000000)</f>
        <v/>
      </c>
      <c r="AS227" s="67" t="str">
        <f>IF(AS166="","",((AS166*'Ship &amp; EF Parameters'!$I39)+(AS166*'Ship &amp; EF Parameters'!$J39)+(AS166*'Ship &amp; EF Parameters'!$K39))/1000000)</f>
        <v/>
      </c>
      <c r="AT227" s="67" t="str">
        <f>IF(AT166="","",((AT166*'Ship &amp; EF Parameters'!$I39)+(AT166*'Ship &amp; EF Parameters'!$J39)+(AT166*'Ship &amp; EF Parameters'!$K39))/1000000)</f>
        <v/>
      </c>
      <c r="AU227" s="68" t="str">
        <f>IF(AU166="","",((AU166*'Ship &amp; EF Parameters'!$I39)+(AU166*'Ship &amp; EF Parameters'!$J39)+(AU166*'Ship &amp; EF Parameters'!$K39))/1000000)</f>
        <v/>
      </c>
      <c r="AV227" s="66" t="str">
        <f>IF(AV166="","",((AV166*'Ship &amp; EF Parameters'!$I39)+(AV166*'Ship &amp; EF Parameters'!$J39)+(AV166*'Ship &amp; EF Parameters'!$K39))/1000000)</f>
        <v/>
      </c>
      <c r="AW227" s="67" t="str">
        <f>IF(AW166="","",((AW166*'Ship &amp; EF Parameters'!$I39)+(AW166*'Ship &amp; EF Parameters'!$J39)+(AW166*'Ship &amp; EF Parameters'!$K39))/1000000)</f>
        <v/>
      </c>
      <c r="AX227" s="67" t="str">
        <f>IF(AX166="","",((AX166*'Ship &amp; EF Parameters'!$I39)+(AX166*'Ship &amp; EF Parameters'!$J39)+(AX166*'Ship &amp; EF Parameters'!$K39))/1000000)</f>
        <v/>
      </c>
      <c r="AY227" s="67" t="str">
        <f>IF(AY166="","",((AY166*'Ship &amp; EF Parameters'!$I39)+(AY166*'Ship &amp; EF Parameters'!$J39)+(AY166*'Ship &amp; EF Parameters'!$K39))/1000000)</f>
        <v/>
      </c>
      <c r="AZ227" s="67" t="str">
        <f>IF(AZ166="","",((AZ166*'Ship &amp; EF Parameters'!$I39)+(AZ166*'Ship &amp; EF Parameters'!$J39)+(AZ166*'Ship &amp; EF Parameters'!$K39))/1000000)</f>
        <v/>
      </c>
      <c r="BA227" s="67" t="str">
        <f>IF(BA166="","",((BA166*'Ship &amp; EF Parameters'!$I39)+(BA166*'Ship &amp; EF Parameters'!$J39)+(BA166*'Ship &amp; EF Parameters'!$K39))/1000000)</f>
        <v/>
      </c>
      <c r="BB227" s="67" t="str">
        <f>IF(BB166="","",((BB166*'Ship &amp; EF Parameters'!$I39)+(BB166*'Ship &amp; EF Parameters'!$J39)+(BB166*'Ship &amp; EF Parameters'!$K39))/1000000)</f>
        <v/>
      </c>
      <c r="BC227" s="67" t="str">
        <f>IF(BC166="","",((BC166*'Ship &amp; EF Parameters'!$I39)+(BC166*'Ship &amp; EF Parameters'!$J39)+(BC166*'Ship &amp; EF Parameters'!$K39))/1000000)</f>
        <v/>
      </c>
      <c r="BD227" s="67" t="str">
        <f>IF(BD166="","",((BD166*'Ship &amp; EF Parameters'!$I39)+(BD166*'Ship &amp; EF Parameters'!$J39)+(BD166*'Ship &amp; EF Parameters'!$K39))/1000000)</f>
        <v/>
      </c>
      <c r="BE227" s="67" t="str">
        <f>IF(BE166="","",((BE166*'Ship &amp; EF Parameters'!$I39)+(BE166*'Ship &amp; EF Parameters'!$J39)+(BE166*'Ship &amp; EF Parameters'!$K39))/1000000)</f>
        <v/>
      </c>
      <c r="BF227" s="68" t="str">
        <f>IF(BF166="","",((BF166*'Ship &amp; EF Parameters'!$I39)+(BF166*'Ship &amp; EF Parameters'!$J39)+(BF166*'Ship &amp; EF Parameters'!$K39))/1000000)</f>
        <v/>
      </c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</row>
    <row r="228" spans="1:77" s="40" customFormat="1"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</row>
    <row r="229" spans="1:77" s="40" customFormat="1"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</row>
    <row r="230" spans="1:77" s="40" customFormat="1"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  <c r="AM230" s="276"/>
      <c r="AN230" s="276"/>
      <c r="AO230" s="276"/>
      <c r="AP230" s="276"/>
      <c r="AQ230" s="276"/>
      <c r="AR230" s="276"/>
      <c r="AS230" s="276"/>
      <c r="AT230" s="276"/>
      <c r="AU230" s="276"/>
      <c r="AV230" s="276"/>
      <c r="AW230" s="276"/>
      <c r="AX230" s="276"/>
      <c r="AY230" s="276"/>
      <c r="AZ230" s="276"/>
      <c r="BA230" s="276"/>
      <c r="BB230" s="276"/>
      <c r="BC230" s="276"/>
      <c r="BD230" s="276"/>
      <c r="BE230" s="276"/>
      <c r="BF230" s="276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</row>
    <row r="231" spans="1:77" s="40" customFormat="1"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  <c r="AJ231" s="276"/>
      <c r="AK231" s="276"/>
      <c r="AL231" s="276"/>
      <c r="AM231" s="276"/>
      <c r="AN231" s="276"/>
      <c r="AO231" s="276"/>
      <c r="AP231" s="276"/>
      <c r="AQ231" s="276"/>
      <c r="AR231" s="276"/>
      <c r="AS231" s="276"/>
      <c r="AT231" s="276"/>
      <c r="AU231" s="276"/>
      <c r="AV231" s="276"/>
      <c r="AW231" s="276"/>
      <c r="AX231" s="276"/>
      <c r="AY231" s="276"/>
      <c r="AZ231" s="276"/>
      <c r="BA231" s="276"/>
      <c r="BB231" s="276"/>
      <c r="BC231" s="276"/>
      <c r="BD231" s="276"/>
      <c r="BE231" s="276"/>
      <c r="BF231" s="276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</row>
    <row r="232" spans="1:77" ht="18.75">
      <c r="A232" s="7" t="s">
        <v>135</v>
      </c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  <c r="AJ232" s="276"/>
      <c r="AK232" s="276"/>
      <c r="AL232" s="276"/>
      <c r="AM232" s="276"/>
      <c r="AN232" s="276"/>
      <c r="AO232" s="276"/>
      <c r="AP232" s="276"/>
      <c r="AQ232" s="276"/>
      <c r="AR232" s="276"/>
      <c r="AS232" s="276"/>
      <c r="AT232" s="276"/>
      <c r="AU232" s="276"/>
      <c r="AV232" s="276"/>
      <c r="AW232" s="276"/>
      <c r="AX232" s="276"/>
      <c r="AY232" s="276"/>
      <c r="AZ232" s="276"/>
      <c r="BA232" s="276"/>
      <c r="BB232" s="276"/>
      <c r="BC232" s="276"/>
      <c r="BD232" s="276"/>
      <c r="BE232" s="276"/>
      <c r="BF232" s="276"/>
    </row>
    <row r="233" spans="1:77" ht="18" customHeight="1">
      <c r="A233" s="5"/>
      <c r="B233" s="6"/>
      <c r="C233" s="6"/>
      <c r="D233" s="281" t="s">
        <v>72</v>
      </c>
      <c r="E233" s="282"/>
      <c r="F233" s="282"/>
      <c r="G233" s="282"/>
      <c r="H233" s="282"/>
      <c r="I233" s="282"/>
      <c r="J233" s="282"/>
      <c r="K233" s="282"/>
      <c r="L233" s="282"/>
      <c r="M233" s="282"/>
      <c r="N233" s="283"/>
      <c r="O233" s="281" t="s">
        <v>72</v>
      </c>
      <c r="P233" s="282"/>
      <c r="Q233" s="282"/>
      <c r="R233" s="282"/>
      <c r="S233" s="282"/>
      <c r="T233" s="282"/>
      <c r="U233" s="282"/>
      <c r="V233" s="282"/>
      <c r="W233" s="282"/>
      <c r="X233" s="282"/>
      <c r="Y233" s="283"/>
      <c r="Z233" s="281" t="s">
        <v>72</v>
      </c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283"/>
      <c r="AK233" s="281" t="s">
        <v>72</v>
      </c>
      <c r="AL233" s="282"/>
      <c r="AM233" s="282"/>
      <c r="AN233" s="282"/>
      <c r="AO233" s="282"/>
      <c r="AP233" s="282"/>
      <c r="AQ233" s="282"/>
      <c r="AR233" s="282"/>
      <c r="AS233" s="282"/>
      <c r="AT233" s="282"/>
      <c r="AU233" s="283"/>
      <c r="AV233" s="281" t="s">
        <v>72</v>
      </c>
      <c r="AW233" s="282"/>
      <c r="AX233" s="282"/>
      <c r="AY233" s="282"/>
      <c r="AZ233" s="282"/>
      <c r="BA233" s="282"/>
      <c r="BB233" s="282"/>
      <c r="BC233" s="282"/>
      <c r="BD233" s="282"/>
      <c r="BE233" s="282"/>
      <c r="BF233" s="283"/>
    </row>
    <row r="234" spans="1:77">
      <c r="A234" s="5" t="s">
        <v>0</v>
      </c>
      <c r="B234" s="6" t="s">
        <v>3</v>
      </c>
      <c r="C234" s="6"/>
      <c r="D234" s="281" t="s">
        <v>16</v>
      </c>
      <c r="E234" s="282"/>
      <c r="F234" s="282"/>
      <c r="G234" s="282"/>
      <c r="H234" s="282"/>
      <c r="I234" s="282"/>
      <c r="J234" s="282"/>
      <c r="K234" s="282"/>
      <c r="L234" s="282"/>
      <c r="M234" s="282"/>
      <c r="N234" s="283"/>
      <c r="O234" s="281" t="s">
        <v>8</v>
      </c>
      <c r="P234" s="282"/>
      <c r="Q234" s="282"/>
      <c r="R234" s="282"/>
      <c r="S234" s="282"/>
      <c r="T234" s="282"/>
      <c r="U234" s="282"/>
      <c r="V234" s="282"/>
      <c r="W234" s="282"/>
      <c r="X234" s="282"/>
      <c r="Y234" s="283"/>
      <c r="Z234" s="281" t="s">
        <v>9</v>
      </c>
      <c r="AA234" s="282"/>
      <c r="AB234" s="282"/>
      <c r="AC234" s="282"/>
      <c r="AD234" s="282"/>
      <c r="AE234" s="282"/>
      <c r="AF234" s="282"/>
      <c r="AG234" s="282"/>
      <c r="AH234" s="282"/>
      <c r="AI234" s="282"/>
      <c r="AJ234" s="283"/>
      <c r="AK234" s="281" t="s">
        <v>10</v>
      </c>
      <c r="AL234" s="282"/>
      <c r="AM234" s="282"/>
      <c r="AN234" s="282"/>
      <c r="AO234" s="282"/>
      <c r="AP234" s="282"/>
      <c r="AQ234" s="282"/>
      <c r="AR234" s="282"/>
      <c r="AS234" s="282"/>
      <c r="AT234" s="282"/>
      <c r="AU234" s="283"/>
      <c r="AV234" s="281" t="s">
        <v>11</v>
      </c>
      <c r="AW234" s="282"/>
      <c r="AX234" s="282"/>
      <c r="AY234" s="282"/>
      <c r="AZ234" s="282"/>
      <c r="BA234" s="282"/>
      <c r="BB234" s="282"/>
      <c r="BC234" s="282"/>
      <c r="BD234" s="282"/>
      <c r="BE234" s="282"/>
      <c r="BF234" s="283"/>
    </row>
    <row r="235" spans="1:77">
      <c r="A235" s="5"/>
      <c r="B235" s="6"/>
      <c r="C235" s="6"/>
      <c r="D235" s="14"/>
      <c r="E235" s="15" t="s">
        <v>32</v>
      </c>
      <c r="F235" s="15" t="s">
        <v>33</v>
      </c>
      <c r="G235" s="15" t="s">
        <v>34</v>
      </c>
      <c r="H235" s="15" t="s">
        <v>19</v>
      </c>
      <c r="I235" s="15" t="s">
        <v>35</v>
      </c>
      <c r="J235" s="15" t="s">
        <v>20</v>
      </c>
      <c r="K235" s="15" t="s">
        <v>36</v>
      </c>
      <c r="L235" s="15" t="s">
        <v>21</v>
      </c>
      <c r="M235" s="15" t="s">
        <v>38</v>
      </c>
      <c r="N235" s="15" t="s">
        <v>39</v>
      </c>
      <c r="O235" s="14"/>
      <c r="P235" s="15" t="s">
        <v>32</v>
      </c>
      <c r="Q235" s="15" t="s">
        <v>33</v>
      </c>
      <c r="R235" s="15" t="s">
        <v>34</v>
      </c>
      <c r="S235" s="15" t="s">
        <v>19</v>
      </c>
      <c r="T235" s="15" t="s">
        <v>35</v>
      </c>
      <c r="U235" s="15" t="s">
        <v>20</v>
      </c>
      <c r="V235" s="15" t="s">
        <v>36</v>
      </c>
      <c r="W235" s="15" t="s">
        <v>21</v>
      </c>
      <c r="X235" s="15" t="s">
        <v>38</v>
      </c>
      <c r="Y235" s="15" t="s">
        <v>39</v>
      </c>
      <c r="Z235" s="14"/>
      <c r="AA235" s="15" t="s">
        <v>32</v>
      </c>
      <c r="AB235" s="15" t="s">
        <v>33</v>
      </c>
      <c r="AC235" s="15" t="s">
        <v>34</v>
      </c>
      <c r="AD235" s="15" t="s">
        <v>19</v>
      </c>
      <c r="AE235" s="15" t="s">
        <v>35</v>
      </c>
      <c r="AF235" s="15" t="s">
        <v>20</v>
      </c>
      <c r="AG235" s="15" t="s">
        <v>36</v>
      </c>
      <c r="AH235" s="15" t="s">
        <v>21</v>
      </c>
      <c r="AI235" s="15" t="s">
        <v>38</v>
      </c>
      <c r="AJ235" s="15" t="s">
        <v>39</v>
      </c>
      <c r="AK235" s="14"/>
      <c r="AL235" s="15" t="s">
        <v>32</v>
      </c>
      <c r="AM235" s="15" t="s">
        <v>33</v>
      </c>
      <c r="AN235" s="15" t="s">
        <v>34</v>
      </c>
      <c r="AO235" s="15" t="s">
        <v>19</v>
      </c>
      <c r="AP235" s="15" t="s">
        <v>35</v>
      </c>
      <c r="AQ235" s="15" t="s">
        <v>20</v>
      </c>
      <c r="AR235" s="15" t="s">
        <v>36</v>
      </c>
      <c r="AS235" s="15" t="s">
        <v>21</v>
      </c>
      <c r="AT235" s="15" t="s">
        <v>38</v>
      </c>
      <c r="AU235" s="15" t="s">
        <v>39</v>
      </c>
      <c r="AV235" s="14"/>
      <c r="AW235" s="15" t="s">
        <v>32</v>
      </c>
      <c r="AX235" s="15" t="s">
        <v>33</v>
      </c>
      <c r="AY235" s="15" t="s">
        <v>34</v>
      </c>
      <c r="AZ235" s="15" t="s">
        <v>19</v>
      </c>
      <c r="BA235" s="15" t="s">
        <v>35</v>
      </c>
      <c r="BB235" s="15" t="s">
        <v>20</v>
      </c>
      <c r="BC235" s="15" t="s">
        <v>36</v>
      </c>
      <c r="BD235" s="15" t="s">
        <v>21</v>
      </c>
      <c r="BE235" s="15" t="s">
        <v>38</v>
      </c>
      <c r="BF235" s="16" t="s">
        <v>39</v>
      </c>
    </row>
    <row r="236" spans="1:77">
      <c r="A236" s="5"/>
      <c r="B236" s="6"/>
      <c r="C236" s="6"/>
      <c r="D236" s="14"/>
      <c r="E236" s="15"/>
      <c r="F236" s="15"/>
      <c r="G236" s="15"/>
      <c r="H236" s="15"/>
      <c r="I236" s="15"/>
      <c r="J236" s="15"/>
      <c r="K236" s="15"/>
      <c r="L236" s="15"/>
      <c r="M236" s="15"/>
      <c r="N236" s="16"/>
      <c r="O236" s="14"/>
      <c r="P236" s="15"/>
      <c r="Q236" s="15"/>
      <c r="R236" s="15"/>
      <c r="S236" s="15"/>
      <c r="T236" s="15"/>
      <c r="U236" s="15"/>
      <c r="V236" s="15"/>
      <c r="W236" s="15"/>
      <c r="X236" s="15"/>
      <c r="Y236" s="16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6"/>
      <c r="AK236" s="14"/>
      <c r="AL236" s="15"/>
      <c r="AM236" s="15"/>
      <c r="AN236" s="15"/>
      <c r="AO236" s="15"/>
      <c r="AP236" s="15"/>
      <c r="AQ236" s="15"/>
      <c r="AR236" s="15"/>
      <c r="AS236" s="15"/>
      <c r="AT236" s="15"/>
      <c r="AU236" s="16"/>
      <c r="AV236" s="14"/>
      <c r="AW236" s="15"/>
      <c r="AX236" s="15"/>
      <c r="AY236" s="15"/>
      <c r="AZ236" s="15"/>
      <c r="BA236" s="15"/>
      <c r="BB236" s="15"/>
      <c r="BC236" s="15"/>
      <c r="BD236" s="15"/>
      <c r="BE236" s="15"/>
      <c r="BF236" s="16"/>
    </row>
    <row r="237" spans="1:77">
      <c r="A237" s="49" t="str">
        <f>A$14</f>
        <v>Container</v>
      </c>
      <c r="B237" s="2" t="str">
        <f>B219</f>
        <v>1,000 teu</v>
      </c>
      <c r="C237" s="2"/>
      <c r="D237" s="35"/>
      <c r="E237" s="75">
        <f>IF(E201="","",(SUM(E183,E201,E219)-SUM($D183,$D201,$D219))/SUM($D183,$D201,$D219))</f>
        <v>-3.859468182867995E-2</v>
      </c>
      <c r="F237" s="75">
        <f>IF(F201="","",(SUM(F183,F201,F219)-SUM($D183,$D201,$D219))/SUM($D183,$D201,$D219))</f>
        <v>-7.5404845912646221E-2</v>
      </c>
      <c r="G237" s="75">
        <f t="shared" ref="G237:N237" si="202">IF(G201="","",(SUM(G183,G201,G219)-SUM($D183,$D201,$D219))/SUM($D183,$D201,$D219))</f>
        <v>-0.11056665517524697</v>
      </c>
      <c r="H237" s="75">
        <f t="shared" si="202"/>
        <v>-0.14420139135296317</v>
      </c>
      <c r="I237" s="75">
        <f>IF(I201="","",(SUM(I183,I201,I219)-SUM($D183,$D201,$D219))/SUM($D183,$D201,$D219))</f>
        <v>-0.17907713027367589</v>
      </c>
      <c r="J237" s="75">
        <f t="shared" si="202"/>
        <v>-0.21264413788983003</v>
      </c>
      <c r="K237" s="75">
        <f t="shared" si="202"/>
        <v>-0.2449175314909483</v>
      </c>
      <c r="L237" s="75">
        <f t="shared" si="202"/>
        <v>-0.19842856268724773</v>
      </c>
      <c r="M237" s="75">
        <f t="shared" si="202"/>
        <v>-0.22756956234929229</v>
      </c>
      <c r="N237" s="76">
        <f t="shared" si="202"/>
        <v>-0.247098716201476</v>
      </c>
      <c r="O237" s="35"/>
      <c r="P237" s="75">
        <f>IF(P201="","",(SUM(P183,P201,P219)-SUM($O183,$O201,$O219))/SUM($O183,$O201,$O219))</f>
        <v>-3.8594681828680234E-2</v>
      </c>
      <c r="Q237" s="75">
        <f t="shared" ref="Q237:Y237" si="203">IF(Q201="","",(SUM(Q183,Q201,Q219)-SUM($O183,$O201,$O219))/SUM($O183,$O201,$O219))</f>
        <v>-7.5404845912646318E-2</v>
      </c>
      <c r="R237" s="75">
        <f t="shared" si="203"/>
        <v>-0.11056665517524694</v>
      </c>
      <c r="S237" s="75">
        <f t="shared" si="203"/>
        <v>-0.144201391352963</v>
      </c>
      <c r="T237" s="75">
        <f t="shared" si="203"/>
        <v>-0.17907713027367578</v>
      </c>
      <c r="U237" s="75">
        <f t="shared" si="203"/>
        <v>-0.21264413788982994</v>
      </c>
      <c r="V237" s="75">
        <f t="shared" si="203"/>
        <v>-0.24491753149094855</v>
      </c>
      <c r="W237" s="75">
        <f t="shared" si="203"/>
        <v>-0.1984285626872479</v>
      </c>
      <c r="X237" s="75">
        <f t="shared" si="203"/>
        <v>-0.22756956234929251</v>
      </c>
      <c r="Y237" s="76">
        <f t="shared" si="203"/>
        <v>-0.24709871620147617</v>
      </c>
      <c r="Z237" s="35"/>
      <c r="AA237" s="75">
        <f>IF(AA201="","",(SUM(AA183,AA201,AA219)-SUM($Z183,$Z201,$Z219))/SUM($Z183,$Z201,$Z219))</f>
        <v>-3.8594681828680047E-2</v>
      </c>
      <c r="AB237" s="75">
        <f t="shared" ref="AB237:AJ237" si="204">IF(AB201="","",(SUM(AB183,AB201,AB219)-SUM($Z183,$Z201,$Z219))/SUM($Z183,$Z201,$Z219))</f>
        <v>-7.5404845912646096E-2</v>
      </c>
      <c r="AC237" s="75">
        <f t="shared" si="204"/>
        <v>-0.11056665517524697</v>
      </c>
      <c r="AD237" s="75">
        <f t="shared" si="204"/>
        <v>-0.14420139135296317</v>
      </c>
      <c r="AE237" s="75">
        <f t="shared" si="204"/>
        <v>-0.17907713027367594</v>
      </c>
      <c r="AF237" s="75">
        <f t="shared" si="204"/>
        <v>-0.21264413788983005</v>
      </c>
      <c r="AG237" s="75">
        <f t="shared" si="204"/>
        <v>-0.18199399244852771</v>
      </c>
      <c r="AH237" s="75">
        <f t="shared" si="204"/>
        <v>-0.1316309429111851</v>
      </c>
      <c r="AI237" s="75">
        <f t="shared" si="204"/>
        <v>-9.883115607417424E-2</v>
      </c>
      <c r="AJ237" s="76">
        <f t="shared" si="204"/>
        <v>-0.12161516890172211</v>
      </c>
      <c r="AK237" s="35"/>
      <c r="AL237" s="75">
        <f>IF(AL201="","",(SUM(AL183,AL201,AL219)-SUM($AK183,$AK201,$AK219))/SUM($AK183,$AK201,$AK219))</f>
        <v>-3.8594681828680213E-2</v>
      </c>
      <c r="AM237" s="75">
        <f t="shared" ref="AM237:AU237" si="205">IF(AM201="","",(SUM(AM183,AM201,AM219)-SUM($AK183,$AK201,$AK219))/SUM($AK183,$AK201,$AK219))</f>
        <v>-7.5404845912646193E-2</v>
      </c>
      <c r="AN237" s="75">
        <f t="shared" si="205"/>
        <v>-0.11056665517524707</v>
      </c>
      <c r="AO237" s="75">
        <f t="shared" si="205"/>
        <v>-0.14420139135296328</v>
      </c>
      <c r="AP237" s="75">
        <f t="shared" si="205"/>
        <v>-0.11066689112981529</v>
      </c>
      <c r="AQ237" s="75">
        <f t="shared" si="205"/>
        <v>-0.14703114938064898</v>
      </c>
      <c r="AR237" s="75">
        <f t="shared" si="205"/>
        <v>-0.11907045340610661</v>
      </c>
      <c r="AS237" s="75">
        <f t="shared" si="205"/>
        <v>-6.4833323135122467E-2</v>
      </c>
      <c r="AT237" s="75">
        <f t="shared" si="205"/>
        <v>-3.4461952936615622E-2</v>
      </c>
      <c r="AU237" s="76">
        <f t="shared" si="205"/>
        <v>-5.8873395251845248E-2</v>
      </c>
      <c r="AV237" s="35"/>
      <c r="AW237" s="75">
        <f>IF(AW201="","",(SUM(AW183,AW201,AW219)-SUM($AV183,$AV201,$AV219))/SUM($AV183,$AV201,$AV219))</f>
        <v>-3.8594681828679873E-2</v>
      </c>
      <c r="AX237" s="75">
        <f t="shared" ref="AX237:BF237" si="206">IF(AX201="","",(SUM(AX183,AX201,AX219)-SUM($AV183,$AV201,$AV219))/SUM($AV183,$AV201,$AV219))</f>
        <v>-7.540484591264611E-2</v>
      </c>
      <c r="AY237" s="75">
        <f t="shared" si="206"/>
        <v>-0.11056665517524714</v>
      </c>
      <c r="AZ237" s="75">
        <f t="shared" si="206"/>
        <v>-7.2884840632376532E-2</v>
      </c>
      <c r="BA237" s="75">
        <f t="shared" si="206"/>
        <v>-0.11066689112981512</v>
      </c>
      <c r="BB237" s="75">
        <f t="shared" si="206"/>
        <v>-8.1418160871468193E-2</v>
      </c>
      <c r="BC237" s="75">
        <f t="shared" si="206"/>
        <v>-0.11907045340610654</v>
      </c>
      <c r="BD237" s="75">
        <f t="shared" si="206"/>
        <v>1.9642966409400388E-3</v>
      </c>
      <c r="BE237" s="75">
        <f t="shared" si="206"/>
        <v>-3.4461952936615768E-2</v>
      </c>
      <c r="BF237" s="76">
        <f t="shared" si="206"/>
        <v>3.8683783980320162E-3</v>
      </c>
    </row>
    <row r="238" spans="1:77">
      <c r="A238" s="49"/>
      <c r="B238" s="3" t="str">
        <f t="shared" ref="B238:B245" si="207">B220</f>
        <v>3,000 teu</v>
      </c>
      <c r="C238" s="3"/>
      <c r="D238" s="22"/>
      <c r="E238" s="77">
        <f t="shared" ref="E238:N238" si="208">IF(E202="","",(SUM(E184,E202,E220)-SUM($D184,$D202,$D220))/SUM($D184,$D202,$D220))</f>
        <v>-5.8514952165930202E-2</v>
      </c>
      <c r="F238" s="77">
        <f t="shared" si="208"/>
        <v>-0.11618597451276218</v>
      </c>
      <c r="G238" s="77">
        <f t="shared" si="208"/>
        <v>-0.17103154586359615</v>
      </c>
      <c r="H238" s="77">
        <f t="shared" si="208"/>
        <v>-0.22330421650568763</v>
      </c>
      <c r="I238" s="77">
        <f t="shared" si="208"/>
        <v>-0.27598096222616814</v>
      </c>
      <c r="J238" s="77">
        <f t="shared" si="208"/>
        <v>-0.27281253227966262</v>
      </c>
      <c r="K238" s="77">
        <f t="shared" si="208"/>
        <v>-0.3203676787913215</v>
      </c>
      <c r="L238" s="77">
        <f t="shared" si="208"/>
        <v>-0.36492970188392465</v>
      </c>
      <c r="M238" s="77">
        <f t="shared" si="208"/>
        <v>-0.40631373192022474</v>
      </c>
      <c r="N238" s="78">
        <f t="shared" si="208"/>
        <v>-0.42166011322796232</v>
      </c>
      <c r="O238" s="22"/>
      <c r="P238" s="77">
        <f t="shared" ref="P238:Y238" si="209">IF(P202="","",(SUM(P184,P202,P220)-SUM($O184,$O202,$O220))/SUM($O184,$O202,$O220))</f>
        <v>-5.851495216593007E-2</v>
      </c>
      <c r="Q238" s="77">
        <f t="shared" si="209"/>
        <v>-0.11618597451276179</v>
      </c>
      <c r="R238" s="77">
        <f t="shared" si="209"/>
        <v>-0.17103154586359609</v>
      </c>
      <c r="S238" s="77">
        <f t="shared" si="209"/>
        <v>-0.22330421650568749</v>
      </c>
      <c r="T238" s="77">
        <f t="shared" si="209"/>
        <v>-0.27598096222616758</v>
      </c>
      <c r="U238" s="77">
        <f t="shared" si="209"/>
        <v>-0.27281253227966246</v>
      </c>
      <c r="V238" s="77">
        <f t="shared" si="209"/>
        <v>-0.32036767879132111</v>
      </c>
      <c r="W238" s="77">
        <f t="shared" si="209"/>
        <v>-0.31200717704091802</v>
      </c>
      <c r="X238" s="77">
        <f t="shared" si="209"/>
        <v>-0.35683987624690983</v>
      </c>
      <c r="Y238" s="78">
        <f t="shared" si="209"/>
        <v>-0.32527013209928901</v>
      </c>
      <c r="Z238" s="22"/>
      <c r="AA238" s="77">
        <f t="shared" ref="AA238:AJ238" si="210">IF(AA202="","",(SUM(AA184,AA202,AA220)-SUM($Z184,$Z202,$Z220))/SUM($Z184,$Z202,$Z220))</f>
        <v>-5.8514952165930216E-2</v>
      </c>
      <c r="AB238" s="77">
        <f t="shared" si="210"/>
        <v>-0.11618597451276169</v>
      </c>
      <c r="AC238" s="77">
        <f t="shared" si="210"/>
        <v>-0.17103154586359601</v>
      </c>
      <c r="AD238" s="77">
        <f t="shared" si="210"/>
        <v>-0.22330421650568757</v>
      </c>
      <c r="AE238" s="77">
        <f t="shared" si="210"/>
        <v>-0.215646042411682</v>
      </c>
      <c r="AF238" s="77">
        <f t="shared" si="210"/>
        <v>-0.21221357663630125</v>
      </c>
      <c r="AG238" s="77">
        <f t="shared" si="210"/>
        <v>-0.20709562525654152</v>
      </c>
      <c r="AH238" s="77">
        <f t="shared" si="210"/>
        <v>-0.20616212735490583</v>
      </c>
      <c r="AI238" s="77">
        <f t="shared" si="210"/>
        <v>-0.20841830922696603</v>
      </c>
      <c r="AJ238" s="78">
        <f t="shared" si="210"/>
        <v>-0.22888015097061645</v>
      </c>
      <c r="AK238" s="22"/>
      <c r="AL238" s="77">
        <f t="shared" ref="AL238:AU238" si="211">IF(AL202="","",(SUM(AL184,AL202,AL220)-SUM($AK184,$AK202,$AK220))/SUM($AK184,$AK202,$AK220))</f>
        <v>-5.8514952165930612E-2</v>
      </c>
      <c r="AM238" s="77">
        <f t="shared" si="211"/>
        <v>-0.11618597451276211</v>
      </c>
      <c r="AN238" s="77">
        <f t="shared" si="211"/>
        <v>-0.17103154586359601</v>
      </c>
      <c r="AO238" s="77">
        <f t="shared" si="211"/>
        <v>-0.15857956788116168</v>
      </c>
      <c r="AP238" s="77">
        <f t="shared" si="211"/>
        <v>-0.21564604241168214</v>
      </c>
      <c r="AQ238" s="77">
        <f t="shared" si="211"/>
        <v>-0.15161462099294007</v>
      </c>
      <c r="AR238" s="77">
        <f t="shared" si="211"/>
        <v>-0.15045959848915177</v>
      </c>
      <c r="AS238" s="77">
        <f t="shared" si="211"/>
        <v>-0.15323960251189964</v>
      </c>
      <c r="AT238" s="77">
        <f t="shared" si="211"/>
        <v>-0.15894445355365158</v>
      </c>
      <c r="AU238" s="78">
        <f t="shared" si="211"/>
        <v>-0.18068516040627983</v>
      </c>
      <c r="AV238" s="22"/>
      <c r="AW238" s="77">
        <f t="shared" ref="AW238:BF238" si="212">IF(AW202="","",(SUM(AW184,AW202,AW220)-SUM($AV184,$AV202,$AV220))/SUM($AV184,$AV202,$AV220))</f>
        <v>-5.8514952165930223E-2</v>
      </c>
      <c r="AX238" s="77">
        <f t="shared" si="212"/>
        <v>-0.11618597451276183</v>
      </c>
      <c r="AY238" s="77">
        <f t="shared" si="212"/>
        <v>-0.10195084135222908</v>
      </c>
      <c r="AZ238" s="77">
        <f t="shared" si="212"/>
        <v>-0.15857956788116148</v>
      </c>
      <c r="BA238" s="77">
        <f t="shared" si="212"/>
        <v>-0.15531112259719584</v>
      </c>
      <c r="BB238" s="77">
        <f t="shared" si="212"/>
        <v>-9.1015665349578223E-2</v>
      </c>
      <c r="BC238" s="77">
        <f t="shared" si="212"/>
        <v>-0.15045959848915152</v>
      </c>
      <c r="BD238" s="77">
        <f t="shared" si="212"/>
        <v>-0.15323960251189944</v>
      </c>
      <c r="BE238" s="77">
        <f t="shared" si="212"/>
        <v>-0.15894445355365144</v>
      </c>
      <c r="BF238" s="78">
        <f t="shared" si="212"/>
        <v>-0.13249016984194353</v>
      </c>
    </row>
    <row r="239" spans="1:77">
      <c r="A239" s="49"/>
      <c r="B239" s="2" t="str">
        <f t="shared" si="207"/>
        <v>6,000 teu</v>
      </c>
      <c r="C239" s="2"/>
      <c r="D239" s="21"/>
      <c r="E239" s="75">
        <f t="shared" ref="E239:N239" si="213">IF(E203="","",(SUM(E185,E203,E221)-SUM($D185,$D203,$D221))/SUM($D185,$D203,$D221))</f>
        <v>-5.6245053449886076E-2</v>
      </c>
      <c r="F239" s="75">
        <f t="shared" si="213"/>
        <v>-0.11700167957618286</v>
      </c>
      <c r="G239" s="75">
        <f t="shared" si="213"/>
        <v>-0.17229645334698035</v>
      </c>
      <c r="H239" s="75">
        <f t="shared" si="213"/>
        <v>-0.17813497552113502</v>
      </c>
      <c r="I239" s="75">
        <f t="shared" si="213"/>
        <v>-0.22992621833587978</v>
      </c>
      <c r="J239" s="75">
        <f t="shared" si="213"/>
        <v>-0.27924453191765208</v>
      </c>
      <c r="K239" s="75">
        <f t="shared" si="213"/>
        <v>-0.32868001223441029</v>
      </c>
      <c r="L239" s="75">
        <f t="shared" si="213"/>
        <v>-0.37501770499617365</v>
      </c>
      <c r="M239" s="75">
        <f t="shared" si="213"/>
        <v>-0.41806678639087658</v>
      </c>
      <c r="N239" s="76">
        <f t="shared" si="213"/>
        <v>-0.44452722110428705</v>
      </c>
      <c r="O239" s="21"/>
      <c r="P239" s="75">
        <f t="shared" ref="P239:Y239" si="214">IF(P203="","",(SUM(P185,P203,P221)-SUM($O185,$O203,$O221))/SUM($O185,$O203,$O221))</f>
        <v>-5.6245053449885736E-2</v>
      </c>
      <c r="Q239" s="75">
        <f t="shared" si="214"/>
        <v>-0.1170016795761825</v>
      </c>
      <c r="R239" s="75">
        <f t="shared" si="214"/>
        <v>-0.17229645334698016</v>
      </c>
      <c r="S239" s="75">
        <f t="shared" si="214"/>
        <v>-0.17813497552113505</v>
      </c>
      <c r="T239" s="75">
        <f t="shared" si="214"/>
        <v>-0.22992621833587934</v>
      </c>
      <c r="U239" s="75">
        <f t="shared" si="214"/>
        <v>-0.27924453191765203</v>
      </c>
      <c r="V239" s="75">
        <f t="shared" si="214"/>
        <v>-0.2727366799206109</v>
      </c>
      <c r="W239" s="75">
        <f t="shared" si="214"/>
        <v>-0.32293584707918777</v>
      </c>
      <c r="X239" s="75">
        <f t="shared" si="214"/>
        <v>-0.32107791745602238</v>
      </c>
      <c r="Y239" s="76">
        <f t="shared" si="214"/>
        <v>-0.30565902638035852</v>
      </c>
      <c r="Z239" s="21"/>
      <c r="AA239" s="75">
        <f t="shared" ref="AA239:AJ239" si="215">IF(AA203="","",(SUM(AA185,AA203,AA221)-SUM($Z185,$Z203,$Z221))/SUM($Z185,$Z203,$Z221))</f>
        <v>-5.6245053449885854E-2</v>
      </c>
      <c r="AB239" s="75">
        <f t="shared" si="215"/>
        <v>-0.11700167957618279</v>
      </c>
      <c r="AC239" s="75">
        <f t="shared" si="215"/>
        <v>-0.1722964533469801</v>
      </c>
      <c r="AD239" s="75">
        <f t="shared" si="215"/>
        <v>-0.17813497552113491</v>
      </c>
      <c r="AE239" s="75">
        <f t="shared" si="215"/>
        <v>-0.16575340319720294</v>
      </c>
      <c r="AF239" s="75">
        <f t="shared" si="215"/>
        <v>-0.15911862057059403</v>
      </c>
      <c r="AG239" s="75">
        <f t="shared" si="215"/>
        <v>-0.21679334760681163</v>
      </c>
      <c r="AH239" s="75">
        <f t="shared" si="215"/>
        <v>-0.21877213124521677</v>
      </c>
      <c r="AI239" s="75">
        <f t="shared" si="215"/>
        <v>-0.22408904852116837</v>
      </c>
      <c r="AJ239" s="76">
        <f t="shared" si="215"/>
        <v>-0.21308022989773973</v>
      </c>
      <c r="AK239" s="21"/>
      <c r="AL239" s="75">
        <f t="shared" ref="AL239:AU239" si="216">IF(AL203="","",(SUM(AL185,AL203,AL221)-SUM($AK185,$AK203,$AK221))/SUM($AK185,$AK203,$AK221))</f>
        <v>-5.6245053449885951E-2</v>
      </c>
      <c r="AM239" s="75">
        <f t="shared" si="216"/>
        <v>-0.11700167957618271</v>
      </c>
      <c r="AN239" s="75">
        <f t="shared" si="216"/>
        <v>-0.1722964533469801</v>
      </c>
      <c r="AO239" s="75">
        <f t="shared" si="216"/>
        <v>-0.10964622348122989</v>
      </c>
      <c r="AP239" s="75">
        <f t="shared" si="216"/>
        <v>-0.10158058805852632</v>
      </c>
      <c r="AQ239" s="75">
        <f t="shared" si="216"/>
        <v>-0.15911862057059403</v>
      </c>
      <c r="AR239" s="75">
        <f t="shared" si="216"/>
        <v>-0.16085001529301296</v>
      </c>
      <c r="AS239" s="75">
        <f t="shared" si="216"/>
        <v>-0.16669027332823141</v>
      </c>
      <c r="AT239" s="75">
        <f t="shared" si="216"/>
        <v>-0.17559461405374147</v>
      </c>
      <c r="AU239" s="76">
        <f t="shared" si="216"/>
        <v>-0.16679083165643038</v>
      </c>
      <c r="AV239" s="21"/>
      <c r="AW239" s="75">
        <f t="shared" ref="AW239:BF239" si="217">IF(AW203="","",(SUM(AW185,AW203,AW221)-SUM($AV185,$AV203,$AV221))/SUM($AV185,$AV203,$AV221))</f>
        <v>-5.6245053449886291E-2</v>
      </c>
      <c r="AX239" s="75">
        <f t="shared" si="217"/>
        <v>-0.11700167957618315</v>
      </c>
      <c r="AY239" s="75">
        <f t="shared" si="217"/>
        <v>-0.10332115779256201</v>
      </c>
      <c r="AZ239" s="75">
        <f t="shared" si="217"/>
        <v>-0.10964622348122985</v>
      </c>
      <c r="BA239" s="75">
        <f t="shared" si="217"/>
        <v>-0.10158058805852627</v>
      </c>
      <c r="BB239" s="75">
        <f t="shared" si="217"/>
        <v>-9.9055664897065285E-2</v>
      </c>
      <c r="BC239" s="75">
        <f t="shared" si="217"/>
        <v>-0.16085001529301304</v>
      </c>
      <c r="BD239" s="75">
        <f t="shared" si="217"/>
        <v>-0.16669027332823158</v>
      </c>
      <c r="BE239" s="75">
        <f t="shared" si="217"/>
        <v>-0.17559461405374177</v>
      </c>
      <c r="BF239" s="76">
        <f t="shared" si="217"/>
        <v>-0.16679083165643036</v>
      </c>
    </row>
    <row r="240" spans="1:77">
      <c r="A240" s="49"/>
      <c r="B240" s="3" t="str">
        <f t="shared" si="207"/>
        <v>9,000 teu</v>
      </c>
      <c r="C240" s="3"/>
      <c r="D240" s="22"/>
      <c r="E240" s="77">
        <f t="shared" ref="E240:N240" si="218">IF(E204="","",(SUM(E186,E204,E222)-SUM($D186,$D204,$D222))/SUM($D186,$D204,$D222))</f>
        <v>-5.8422757650208004E-2</v>
      </c>
      <c r="F240" s="77">
        <f t="shared" si="218"/>
        <v>-0.11415330643188366</v>
      </c>
      <c r="G240" s="77">
        <f t="shared" si="218"/>
        <v>-0.17054621228489733</v>
      </c>
      <c r="H240" s="77">
        <f t="shared" si="218"/>
        <v>-0.22472666539098005</v>
      </c>
      <c r="I240" s="77">
        <f t="shared" si="218"/>
        <v>-0.22555716545858195</v>
      </c>
      <c r="J240" s="77">
        <f t="shared" si="218"/>
        <v>-0.27565350208515393</v>
      </c>
      <c r="K240" s="77">
        <f t="shared" si="218"/>
        <v>-0.32309949402332688</v>
      </c>
      <c r="L240" s="77">
        <f t="shared" si="218"/>
        <v>-0.37021936760647289</v>
      </c>
      <c r="M240" s="77">
        <f t="shared" si="218"/>
        <v>-0.41176412743466434</v>
      </c>
      <c r="N240" s="78">
        <f t="shared" si="218"/>
        <v>-0.44095744503540379</v>
      </c>
      <c r="O240" s="22"/>
      <c r="P240" s="77">
        <f t="shared" ref="P240:Y240" si="219">IF(P204="","",(SUM(P186,P204,P222)-SUM($O186,$O204,$O222))/SUM($O186,$O204,$O222))</f>
        <v>-5.8422757650207928E-2</v>
      </c>
      <c r="Q240" s="77">
        <f t="shared" si="219"/>
        <v>-0.11415330643188391</v>
      </c>
      <c r="R240" s="77">
        <f t="shared" si="219"/>
        <v>-0.17054621228489728</v>
      </c>
      <c r="S240" s="77">
        <f t="shared" si="219"/>
        <v>-0.22472666539097999</v>
      </c>
      <c r="T240" s="77">
        <f t="shared" si="219"/>
        <v>-0.22555716545858187</v>
      </c>
      <c r="U240" s="77">
        <f t="shared" si="219"/>
        <v>-0.21529129392558347</v>
      </c>
      <c r="V240" s="77">
        <f t="shared" si="219"/>
        <v>-0.26669111852527072</v>
      </c>
      <c r="W240" s="77">
        <f t="shared" si="219"/>
        <v>-0.26525592887421834</v>
      </c>
      <c r="X240" s="77">
        <f t="shared" si="219"/>
        <v>-0.26470515929333016</v>
      </c>
      <c r="Y240" s="78">
        <f t="shared" si="219"/>
        <v>-0.25460992671387156</v>
      </c>
      <c r="Z240" s="22"/>
      <c r="AA240" s="77">
        <f t="shared" ref="AA240:AJ240" si="220">IF(AA204="","",(SUM(AA186,AA204,AA222)-SUM($Z186,$Z204,$Z222))/SUM($Z186,$Z204,$Z222))</f>
        <v>-5.8422757650207949E-2</v>
      </c>
      <c r="AB240" s="77">
        <f t="shared" si="220"/>
        <v>-0.11415330643188393</v>
      </c>
      <c r="AC240" s="77">
        <f t="shared" si="220"/>
        <v>-0.17054621228489728</v>
      </c>
      <c r="AD240" s="77">
        <f t="shared" si="220"/>
        <v>-0.16012055417356155</v>
      </c>
      <c r="AE240" s="77">
        <f t="shared" si="220"/>
        <v>-0.16102026258013055</v>
      </c>
      <c r="AF240" s="77">
        <f t="shared" si="220"/>
        <v>-0.15492908576601319</v>
      </c>
      <c r="AG240" s="77">
        <f t="shared" si="220"/>
        <v>-0.15387436752915878</v>
      </c>
      <c r="AH240" s="77">
        <f t="shared" si="220"/>
        <v>-0.21277420950809131</v>
      </c>
      <c r="AI240" s="77">
        <f t="shared" si="220"/>
        <v>-0.21568550324621891</v>
      </c>
      <c r="AJ240" s="78">
        <f t="shared" si="220"/>
        <v>-0.20802304713348865</v>
      </c>
      <c r="AK240" s="22"/>
      <c r="AL240" s="77">
        <f t="shared" ref="AL240:AU240" si="221">IF(AL204="","",(SUM(AL186,AL204,AL222)-SUM($AK186,$AK204,$AK222))/SUM($AK186,$AK204,$AK222))</f>
        <v>-5.842275765020806E-2</v>
      </c>
      <c r="AM240" s="77">
        <f t="shared" si="221"/>
        <v>-0.11415330643188402</v>
      </c>
      <c r="AN240" s="77">
        <f t="shared" si="221"/>
        <v>-0.10142506330863875</v>
      </c>
      <c r="AO240" s="77">
        <f t="shared" si="221"/>
        <v>-0.16012055417356158</v>
      </c>
      <c r="AP240" s="77">
        <f t="shared" si="221"/>
        <v>-9.6483359701678831E-2</v>
      </c>
      <c r="AQ240" s="77">
        <f t="shared" si="221"/>
        <v>-9.4566877606442695E-2</v>
      </c>
      <c r="AR240" s="77">
        <f t="shared" si="221"/>
        <v>-0.15387436752915859</v>
      </c>
      <c r="AS240" s="77">
        <f t="shared" si="221"/>
        <v>-0.16029249014196398</v>
      </c>
      <c r="AT240" s="77">
        <f t="shared" si="221"/>
        <v>-0.16666584719910749</v>
      </c>
      <c r="AU240" s="78">
        <f t="shared" si="221"/>
        <v>-0.16143616755310547</v>
      </c>
      <c r="AV240" s="22"/>
      <c r="AW240" s="77">
        <f t="shared" ref="AW240:BF240" si="222">IF(AW204="","",(SUM(AW186,AW204,AW222)-SUM($AV186,$AV204,$AV222))/SUM($AV186,$AV204,$AV222))</f>
        <v>-5.8422757650207824E-2</v>
      </c>
      <c r="AX240" s="77">
        <f t="shared" si="222"/>
        <v>-0.11415330643188372</v>
      </c>
      <c r="AY240" s="77">
        <f t="shared" si="222"/>
        <v>-0.10142506330863842</v>
      </c>
      <c r="AZ240" s="77">
        <f t="shared" si="222"/>
        <v>-9.5514442956143142E-2</v>
      </c>
      <c r="BA240" s="77">
        <f t="shared" si="222"/>
        <v>-9.6483359701678581E-2</v>
      </c>
      <c r="BB240" s="77">
        <f t="shared" si="222"/>
        <v>-9.4566877606442418E-2</v>
      </c>
      <c r="BC240" s="77">
        <f t="shared" si="222"/>
        <v>-9.7465992031102344E-2</v>
      </c>
      <c r="BD240" s="77">
        <f t="shared" si="222"/>
        <v>-0.10781077077583655</v>
      </c>
      <c r="BE240" s="77">
        <f t="shared" si="222"/>
        <v>-0.11764619115199611</v>
      </c>
      <c r="BF240" s="78">
        <f t="shared" si="222"/>
        <v>-0.16143616755310514</v>
      </c>
    </row>
    <row r="241" spans="1:111">
      <c r="A241" s="49"/>
      <c r="B241" s="2" t="str">
        <f t="shared" si="207"/>
        <v>14,000 teu</v>
      </c>
      <c r="C241" s="2"/>
      <c r="D241" s="21"/>
      <c r="E241" s="75">
        <f t="shared" ref="E241:N241" si="223">IF(E205="","",(SUM(E187,E205,E223)-SUM($D187,$D205,$D223))/SUM($D187,$D205,$D223))</f>
        <v>-6.0043592010797966E-2</v>
      </c>
      <c r="F241" s="75">
        <f t="shared" si="223"/>
        <v>-0.11722296685292459</v>
      </c>
      <c r="G241" s="75">
        <f t="shared" si="223"/>
        <v>-0.17478451213842508</v>
      </c>
      <c r="H241" s="75">
        <f t="shared" si="223"/>
        <v>-0.22706781736892342</v>
      </c>
      <c r="I241" s="75">
        <f t="shared" si="223"/>
        <v>-0.22764597453097954</v>
      </c>
      <c r="J241" s="75">
        <f t="shared" si="223"/>
        <v>-0.27542722641525036</v>
      </c>
      <c r="K241" s="75">
        <f t="shared" si="223"/>
        <v>-0.32328407638003226</v>
      </c>
      <c r="L241" s="75">
        <f t="shared" si="223"/>
        <v>-0.3682169211321808</v>
      </c>
      <c r="M241" s="75">
        <f t="shared" si="223"/>
        <v>-0.41226477737586942</v>
      </c>
      <c r="N241" s="76">
        <f t="shared" si="223"/>
        <v>-0.42773326353258589</v>
      </c>
      <c r="O241" s="21"/>
      <c r="P241" s="75">
        <f t="shared" ref="P241:Y241" si="224">IF(P205="","",(SUM(P187,P205,P223)-SUM($O187,$O205,$O223))/SUM($O187,$O205,$O223))</f>
        <v>-6.0043592010798022E-2</v>
      </c>
      <c r="Q241" s="75">
        <f t="shared" si="224"/>
        <v>-0.1172229668529246</v>
      </c>
      <c r="R241" s="75">
        <f t="shared" si="224"/>
        <v>-0.17478451213842519</v>
      </c>
      <c r="S241" s="75">
        <f t="shared" si="224"/>
        <v>-0.2270678173689237</v>
      </c>
      <c r="T241" s="75">
        <f t="shared" si="224"/>
        <v>-0.22764597453097987</v>
      </c>
      <c r="U241" s="75">
        <f t="shared" si="224"/>
        <v>-0.22712237484293404</v>
      </c>
      <c r="V241" s="75">
        <f t="shared" si="224"/>
        <v>-0.23305528656403687</v>
      </c>
      <c r="W241" s="75">
        <f t="shared" si="224"/>
        <v>-0.24186030535861708</v>
      </c>
      <c r="X241" s="75">
        <f t="shared" si="224"/>
        <v>-0.25553538467610121</v>
      </c>
      <c r="Y241" s="76">
        <f t="shared" si="224"/>
        <v>-0.23697768471011482</v>
      </c>
      <c r="Z241" s="21"/>
      <c r="AA241" s="75">
        <f t="shared" ref="AA241:AJ241" si="225">IF(AA205="","",(SUM(AA187,AA205,AA223)-SUM($Z187,$Z205,$Z223))/SUM($Z187,$Z205,$Z223))</f>
        <v>-6.0043592010798008E-2</v>
      </c>
      <c r="AB241" s="75">
        <f t="shared" si="225"/>
        <v>-0.11722296685292448</v>
      </c>
      <c r="AC241" s="75">
        <f t="shared" si="225"/>
        <v>-0.17478451213842505</v>
      </c>
      <c r="AD241" s="75">
        <f t="shared" si="225"/>
        <v>-0.17553900519351839</v>
      </c>
      <c r="AE241" s="75">
        <f t="shared" si="225"/>
        <v>-0.12466543780177698</v>
      </c>
      <c r="AF241" s="75">
        <f t="shared" si="225"/>
        <v>-0.13051267169830066</v>
      </c>
      <c r="AG241" s="75">
        <f t="shared" si="225"/>
        <v>-0.14282649674804102</v>
      </c>
      <c r="AH241" s="75">
        <f t="shared" si="225"/>
        <v>-0.15762256150957427</v>
      </c>
      <c r="AI241" s="75">
        <f t="shared" si="225"/>
        <v>-0.17717068832621718</v>
      </c>
      <c r="AJ241" s="76">
        <f t="shared" si="225"/>
        <v>-0.1988265689456202</v>
      </c>
      <c r="AK241" s="21"/>
      <c r="AL241" s="75">
        <f t="shared" ref="AL241:AU241" si="226">IF(AL205="","",(SUM(AL187,AL205,AL223)-SUM($AK187,$AK205,$AK223))/SUM($AK187,$AK205,$AK223))</f>
        <v>-6.0043592010797932E-2</v>
      </c>
      <c r="AM241" s="75">
        <f t="shared" si="226"/>
        <v>-0.11722296685292448</v>
      </c>
      <c r="AN241" s="75">
        <f t="shared" si="226"/>
        <v>-0.11977014628098663</v>
      </c>
      <c r="AO241" s="75">
        <f t="shared" si="226"/>
        <v>-0.12401019301811313</v>
      </c>
      <c r="AP241" s="75">
        <f t="shared" si="226"/>
        <v>-0.12466543780177707</v>
      </c>
      <c r="AQ241" s="75">
        <f t="shared" si="226"/>
        <v>-0.13051267169830064</v>
      </c>
      <c r="AR241" s="75">
        <f t="shared" si="226"/>
        <v>-0.14282649674804096</v>
      </c>
      <c r="AS241" s="75">
        <f t="shared" si="226"/>
        <v>-0.15762256150957432</v>
      </c>
      <c r="AT241" s="75">
        <f t="shared" si="226"/>
        <v>-0.13798834015127501</v>
      </c>
      <c r="AU241" s="76">
        <f t="shared" si="226"/>
        <v>-0.16067545318112608</v>
      </c>
      <c r="AV241" s="21"/>
      <c r="AW241" s="75">
        <f t="shared" ref="AW241:BF241" si="227">IF(AW205="","",(SUM(AW187,AW205,AW223)-SUM($AV187,$AV205,$AV223))/SUM($AV187,$AV205,$AV223))</f>
        <v>-6.0043592010798279E-2</v>
      </c>
      <c r="AX241" s="75">
        <f t="shared" si="227"/>
        <v>-5.8371164643119686E-2</v>
      </c>
      <c r="AY241" s="75">
        <f t="shared" si="227"/>
        <v>-0.11977014628098673</v>
      </c>
      <c r="AZ241" s="75">
        <f t="shared" si="227"/>
        <v>-0.12401019301811324</v>
      </c>
      <c r="BA241" s="75">
        <f t="shared" si="227"/>
        <v>-7.3175169437175822E-2</v>
      </c>
      <c r="BB241" s="75">
        <f t="shared" si="227"/>
        <v>-8.2207820125983891E-2</v>
      </c>
      <c r="BC241" s="75">
        <f t="shared" si="227"/>
        <v>-9.7712101840043225E-2</v>
      </c>
      <c r="BD241" s="75">
        <f t="shared" si="227"/>
        <v>-0.1155036895850533</v>
      </c>
      <c r="BE241" s="75">
        <f t="shared" si="227"/>
        <v>-0.13798834015127517</v>
      </c>
      <c r="BF241" s="76">
        <f t="shared" si="227"/>
        <v>-0.12252433741663181</v>
      </c>
    </row>
    <row r="242" spans="1:111">
      <c r="A242" s="189"/>
      <c r="B242" s="3" t="str">
        <f t="shared" si="207"/>
        <v>17,000 teu</v>
      </c>
      <c r="C242" s="3"/>
      <c r="D242" s="22"/>
      <c r="E242" s="77">
        <f t="shared" ref="E242:N242" si="228">IF(E206="","",(SUM(E188,E206,E224)-SUM($D188,$D206,$D224))/SUM($D188,$D206,$D224))</f>
        <v>-4.7977940774803447E-2</v>
      </c>
      <c r="F242" s="77">
        <f t="shared" si="228"/>
        <v>-9.7666392381351275E-2</v>
      </c>
      <c r="G242" s="77">
        <f t="shared" si="228"/>
        <v>-0.14249540536168698</v>
      </c>
      <c r="H242" s="77">
        <f t="shared" si="228"/>
        <v>-0.16144382404607627</v>
      </c>
      <c r="I242" s="77">
        <f t="shared" si="228"/>
        <v>-0.20531581766224316</v>
      </c>
      <c r="J242" s="77">
        <f t="shared" si="228"/>
        <v>-0.24759434730277188</v>
      </c>
      <c r="K242" s="77">
        <f t="shared" si="228"/>
        <v>-0.29115885495664728</v>
      </c>
      <c r="L242" s="77">
        <f t="shared" si="228"/>
        <v>-0.33277951614380791</v>
      </c>
      <c r="M242" s="77">
        <f t="shared" si="228"/>
        <v>-0.37237396437205023</v>
      </c>
      <c r="N242" s="78">
        <f t="shared" si="228"/>
        <v>-0.39560527076818292</v>
      </c>
      <c r="O242" s="22"/>
      <c r="P242" s="77">
        <f t="shared" ref="P242:Y242" si="229">IF(P206="","",(SUM(P188,P206,P224)-SUM($O188,$O206,$O224))/SUM($O188,$O206,$O224))</f>
        <v>-4.7977940774803385E-2</v>
      </c>
      <c r="Q242" s="77">
        <f t="shared" si="229"/>
        <v>-9.766639238135158E-2</v>
      </c>
      <c r="R242" s="77">
        <f t="shared" si="229"/>
        <v>-0.14249540536168703</v>
      </c>
      <c r="S242" s="77">
        <f t="shared" si="229"/>
        <v>-0.10554007898248156</v>
      </c>
      <c r="T242" s="77">
        <f t="shared" si="229"/>
        <v>-0.15233687217305941</v>
      </c>
      <c r="U242" s="77">
        <f t="shared" si="229"/>
        <v>-0.14727359360980824</v>
      </c>
      <c r="V242" s="77">
        <f t="shared" si="229"/>
        <v>-0.14939062594797692</v>
      </c>
      <c r="W242" s="77">
        <f t="shared" si="229"/>
        <v>-0.19933541937256941</v>
      </c>
      <c r="X242" s="77">
        <f t="shared" si="229"/>
        <v>-0.20500702153793041</v>
      </c>
      <c r="Y242" s="78">
        <f t="shared" si="229"/>
        <v>-0.19414036102424395</v>
      </c>
      <c r="Z242" s="22"/>
      <c r="AA242" s="77">
        <f t="shared" ref="AA242:AJ242" si="230">IF(AA206="","",(SUM(AA188,AA206,AA224)-SUM($Z188,$Z206,$Z224))/SUM($Z188,$Z206,$Z224))</f>
        <v>-4.7977940774803142E-2</v>
      </c>
      <c r="AB242" s="77">
        <f t="shared" si="230"/>
        <v>-9.766639238135133E-2</v>
      </c>
      <c r="AC242" s="77">
        <f t="shared" si="230"/>
        <v>-8.5328432385799124E-2</v>
      </c>
      <c r="AD242" s="77">
        <f t="shared" si="230"/>
        <v>-0.10554007898248129</v>
      </c>
      <c r="AE242" s="77">
        <f t="shared" si="230"/>
        <v>-9.9357926683875275E-2</v>
      </c>
      <c r="AF242" s="77">
        <f t="shared" si="230"/>
        <v>-9.7113216763326279E-2</v>
      </c>
      <c r="AG242" s="77">
        <f t="shared" si="230"/>
        <v>-0.10213454961175326</v>
      </c>
      <c r="AH242" s="77">
        <f t="shared" si="230"/>
        <v>-0.15485405378215633</v>
      </c>
      <c r="AI242" s="77">
        <f t="shared" si="230"/>
        <v>-0.16316528582940024</v>
      </c>
      <c r="AJ242" s="78">
        <f t="shared" si="230"/>
        <v>-0.15384737907545593</v>
      </c>
      <c r="AK242" s="22"/>
      <c r="AL242" s="77">
        <f t="shared" ref="AL242:AU242" si="231">IF(AL206="","",(SUM(AL188,AL206,AL224)-SUM($AK188,$AK206,$AK224))/SUM($AK188,$AK206,$AK224))</f>
        <v>-4.7977940774803648E-2</v>
      </c>
      <c r="AM242" s="77">
        <f t="shared" si="231"/>
        <v>-3.751081854010848E-2</v>
      </c>
      <c r="AN242" s="77">
        <f t="shared" si="231"/>
        <v>-8.5328432385799388E-2</v>
      </c>
      <c r="AO242" s="77">
        <f t="shared" si="231"/>
        <v>-4.9636333918886742E-2</v>
      </c>
      <c r="AP242" s="77">
        <f t="shared" si="231"/>
        <v>-4.637898119469188E-2</v>
      </c>
      <c r="AQ242" s="77">
        <f t="shared" si="231"/>
        <v>-9.7113216763326501E-2</v>
      </c>
      <c r="AR242" s="77">
        <f t="shared" si="231"/>
        <v>-0.10213454961175354</v>
      </c>
      <c r="AS242" s="77">
        <f t="shared" si="231"/>
        <v>-0.11037268819174377</v>
      </c>
      <c r="AT242" s="77">
        <f t="shared" si="231"/>
        <v>-0.12132355012087041</v>
      </c>
      <c r="AU242" s="78">
        <f t="shared" si="231"/>
        <v>-0.15384737907545593</v>
      </c>
      <c r="AV242" s="22"/>
      <c r="AW242" s="77">
        <f t="shared" ref="AW242:BF242" si="232">IF(AW206="","",(SUM(AW188,AW206,AW224)-SUM($AV188,$AV206,$AV224))/SUM($AV188,$AV206,$AV224))</f>
        <v>-4.7977940774803399E-2</v>
      </c>
      <c r="AX242" s="77">
        <f t="shared" si="232"/>
        <v>-3.7510818540108605E-2</v>
      </c>
      <c r="AY242" s="77">
        <f t="shared" si="232"/>
        <v>-8.532843238579943E-2</v>
      </c>
      <c r="AZ242" s="77">
        <f t="shared" si="232"/>
        <v>-4.9636333918886381E-2</v>
      </c>
      <c r="BA242" s="77">
        <f t="shared" si="232"/>
        <v>-4.6378981194691762E-2</v>
      </c>
      <c r="BB242" s="77">
        <f t="shared" si="232"/>
        <v>-9.7113216763326432E-2</v>
      </c>
      <c r="BC242" s="77">
        <f t="shared" si="232"/>
        <v>-0.1021345496117536</v>
      </c>
      <c r="BD242" s="77">
        <f t="shared" si="232"/>
        <v>-0.11037268819174383</v>
      </c>
      <c r="BE242" s="77">
        <f t="shared" si="232"/>
        <v>-0.12132355012087041</v>
      </c>
      <c r="BF242" s="78">
        <f t="shared" si="232"/>
        <v>-0.11355439712666818</v>
      </c>
    </row>
    <row r="243" spans="1:111">
      <c r="A243" s="58" t="str">
        <f>A$20</f>
        <v>Bulk</v>
      </c>
      <c r="B243" s="9" t="str">
        <f t="shared" si="207"/>
        <v>Handymax</v>
      </c>
      <c r="C243" s="9"/>
      <c r="D243" s="23"/>
      <c r="E243" s="79">
        <f t="shared" ref="E243:N243" si="233">IF(E207="","",(SUM(E189,E207,E225)-SUM($D189,$D207,$D225))/SUM($D189,$D207,$D225))</f>
        <v>-2.7098987470546471E-2</v>
      </c>
      <c r="F243" s="79">
        <f t="shared" si="233"/>
        <v>-5.3068684377096942E-2</v>
      </c>
      <c r="G243" s="79">
        <f t="shared" si="233"/>
        <v>-7.6987046998731115E-2</v>
      </c>
      <c r="H243" s="79">
        <f t="shared" si="233"/>
        <v>-0.10069597537919893</v>
      </c>
      <c r="I243" s="79">
        <f t="shared" si="233"/>
        <v>-0.1234810623472017</v>
      </c>
      <c r="J243" s="79">
        <f t="shared" si="233"/>
        <v>-0.14540116610309251</v>
      </c>
      <c r="K243" s="79">
        <f t="shared" si="233"/>
        <v>-0.16820820158619401</v>
      </c>
      <c r="L243" s="79">
        <f t="shared" si="233"/>
        <v>-0.18870882151896079</v>
      </c>
      <c r="M243" s="79">
        <f t="shared" si="233"/>
        <v>-0.20849460347672416</v>
      </c>
      <c r="N243" s="80">
        <f t="shared" si="233"/>
        <v>-0.22963957940903656</v>
      </c>
      <c r="O243" s="23"/>
      <c r="P243" s="79">
        <f t="shared" ref="P243:Y243" si="234">IF(P207="","",(SUM(P189,P207,P225)-SUM($O189,$O207,$O225))/SUM($O189,$O207,$O225))</f>
        <v>-2.709898747054645E-2</v>
      </c>
      <c r="Q243" s="79">
        <f t="shared" si="234"/>
        <v>-5.3068684377096852E-2</v>
      </c>
      <c r="R243" s="79">
        <f t="shared" si="234"/>
        <v>-7.6987046998731198E-2</v>
      </c>
      <c r="S243" s="79">
        <f t="shared" si="234"/>
        <v>-0.10069597537919898</v>
      </c>
      <c r="T243" s="79">
        <f t="shared" si="234"/>
        <v>-0.12348106234720164</v>
      </c>
      <c r="U243" s="79">
        <f t="shared" si="234"/>
        <v>-0.14540116610309242</v>
      </c>
      <c r="V243" s="79">
        <f t="shared" si="234"/>
        <v>-0.16820820158619407</v>
      </c>
      <c r="W243" s="79">
        <f t="shared" si="234"/>
        <v>-0.18870882151896076</v>
      </c>
      <c r="X243" s="79">
        <f t="shared" si="234"/>
        <v>-0.20849460347672441</v>
      </c>
      <c r="Y243" s="80">
        <f t="shared" si="234"/>
        <v>-0.2296395794090367</v>
      </c>
      <c r="Z243" s="23"/>
      <c r="AA243" s="79">
        <f t="shared" ref="AA243:AJ243" si="235">IF(AA207="","",(SUM(AA189,AA207,AA225)-SUM($Z189,$Z207,$Z225))/SUM($Z189,$Z207,$Z225))</f>
        <v>-2.7098987470546471E-2</v>
      </c>
      <c r="AB243" s="79">
        <f t="shared" si="235"/>
        <v>-5.3068684377096942E-2</v>
      </c>
      <c r="AC243" s="79">
        <f t="shared" si="235"/>
        <v>-7.6987046998731115E-2</v>
      </c>
      <c r="AD243" s="79">
        <f t="shared" si="235"/>
        <v>-0.10069597537919893</v>
      </c>
      <c r="AE243" s="79">
        <f t="shared" si="235"/>
        <v>-0.1234810623472017</v>
      </c>
      <c r="AF243" s="79">
        <f t="shared" si="235"/>
        <v>-0.14540116610309251</v>
      </c>
      <c r="AG243" s="79">
        <f t="shared" si="235"/>
        <v>-9.8892218385043543E-2</v>
      </c>
      <c r="AH243" s="79">
        <f t="shared" si="235"/>
        <v>-0.12110122331220737</v>
      </c>
      <c r="AI243" s="79">
        <f t="shared" si="235"/>
        <v>-0.14253582043311783</v>
      </c>
      <c r="AJ243" s="80">
        <f t="shared" si="235"/>
        <v>-0.16544287769312307</v>
      </c>
      <c r="AK243" s="23"/>
      <c r="AL243" s="79">
        <f t="shared" ref="AL243:AU243" si="236">IF(AL207="","",(SUM(AL189,AL207,AL225)-SUM($AK189,$AK207,$AK225))/SUM($AK189,$AK207,$AK225))</f>
        <v>-2.7098987470546353E-2</v>
      </c>
      <c r="AM243" s="79">
        <f t="shared" si="236"/>
        <v>-5.3068684377096789E-2</v>
      </c>
      <c r="AN243" s="79">
        <f t="shared" si="236"/>
        <v>-7.6987046998730962E-2</v>
      </c>
      <c r="AO243" s="79">
        <f t="shared" si="236"/>
        <v>-0.10069597537919904</v>
      </c>
      <c r="AP243" s="79">
        <f t="shared" si="236"/>
        <v>-5.0437817542801758E-2</v>
      </c>
      <c r="AQ243" s="79">
        <f t="shared" si="236"/>
        <v>-7.4184596611683362E-2</v>
      </c>
      <c r="AR243" s="79">
        <f t="shared" si="236"/>
        <v>-9.8892218385043293E-2</v>
      </c>
      <c r="AS243" s="79">
        <f t="shared" si="236"/>
        <v>-0.12110122331220727</v>
      </c>
      <c r="AT243" s="79">
        <f t="shared" si="236"/>
        <v>-0.1425358204331178</v>
      </c>
      <c r="AU243" s="80">
        <f t="shared" si="236"/>
        <v>-0.10124617597720928</v>
      </c>
      <c r="AV243" s="23"/>
      <c r="AW243" s="79">
        <f t="shared" ref="AW243:BF243" si="237">IF(AW207="","",(SUM(AW189,AW207,AW225)-SUM($AV189,$AV207,$AV225))/SUM($AV189,$AV207,$AV225))</f>
        <v>-2.7098987470546388E-2</v>
      </c>
      <c r="AX243" s="79">
        <f t="shared" si="237"/>
        <v>-5.3068684377096699E-2</v>
      </c>
      <c r="AY243" s="79">
        <f t="shared" si="237"/>
        <v>-7.6987046998731282E-2</v>
      </c>
      <c r="AZ243" s="79">
        <f t="shared" si="237"/>
        <v>-2.5753973327465565E-2</v>
      </c>
      <c r="BA243" s="79">
        <f t="shared" si="237"/>
        <v>-5.0437817542801744E-2</v>
      </c>
      <c r="BB243" s="79">
        <f t="shared" si="237"/>
        <v>-7.4184596611683251E-2</v>
      </c>
      <c r="BC243" s="79">
        <f t="shared" si="237"/>
        <v>-9.8892218385043335E-2</v>
      </c>
      <c r="BD243" s="79">
        <f t="shared" si="237"/>
        <v>-0.12110122331220741</v>
      </c>
      <c r="BE243" s="79">
        <f t="shared" si="237"/>
        <v>-7.6577037389511382E-2</v>
      </c>
      <c r="BF243" s="80">
        <f t="shared" si="237"/>
        <v>-0.1012461759772091</v>
      </c>
    </row>
    <row r="244" spans="1:111">
      <c r="A244" s="49"/>
      <c r="B244" s="2" t="str">
        <f t="shared" si="207"/>
        <v>Panamax</v>
      </c>
      <c r="C244" s="2"/>
      <c r="D244" s="21"/>
      <c r="E244" s="75">
        <f t="shared" ref="E244:N244" si="238">IF(E208="","",(SUM(E190,E208,E226)-SUM($D190,$D208,$D226))/SUM($D190,$D208,$D226))</f>
        <v>-2.5525711825805198E-2</v>
      </c>
      <c r="F244" s="75">
        <f t="shared" si="238"/>
        <v>-4.8908873062404892E-2</v>
      </c>
      <c r="G244" s="75">
        <f t="shared" si="238"/>
        <v>-7.2182021263708401E-2</v>
      </c>
      <c r="H244" s="75">
        <f t="shared" si="238"/>
        <v>-9.6003709066048173E-2</v>
      </c>
      <c r="I244" s="75">
        <f t="shared" si="238"/>
        <v>-0.11766655833073432</v>
      </c>
      <c r="J244" s="75">
        <f t="shared" si="238"/>
        <v>-0.1385105132595339</v>
      </c>
      <c r="K244" s="75">
        <f t="shared" si="238"/>
        <v>-0.15858980436946571</v>
      </c>
      <c r="L244" s="75">
        <f t="shared" si="238"/>
        <v>-0.17996352551142375</v>
      </c>
      <c r="M244" s="75">
        <f t="shared" si="238"/>
        <v>-0.19878845446126545</v>
      </c>
      <c r="N244" s="76">
        <f t="shared" si="238"/>
        <v>-0.21916204254203406</v>
      </c>
      <c r="O244" s="21"/>
      <c r="P244" s="75">
        <f t="shared" ref="P244:Y244" si="239">IF(P208="","",(SUM(P190,P208,P226)-SUM($O190,$O208,$O226))/SUM($O190,$O208,$O226))</f>
        <v>-2.5525711825804855E-2</v>
      </c>
      <c r="Q244" s="75">
        <f t="shared" si="239"/>
        <v>-4.8908873062404615E-2</v>
      </c>
      <c r="R244" s="75">
        <f t="shared" si="239"/>
        <v>-7.2182021263708332E-2</v>
      </c>
      <c r="S244" s="75">
        <f t="shared" si="239"/>
        <v>-9.6003709066047577E-2</v>
      </c>
      <c r="T244" s="75">
        <f t="shared" si="239"/>
        <v>-0.11766655833073406</v>
      </c>
      <c r="U244" s="75">
        <f t="shared" si="239"/>
        <v>-0.13851051325953384</v>
      </c>
      <c r="V244" s="75">
        <f t="shared" si="239"/>
        <v>-0.15858980436946557</v>
      </c>
      <c r="W244" s="75">
        <f t="shared" si="239"/>
        <v>-0.17996352551142372</v>
      </c>
      <c r="X244" s="75">
        <f t="shared" si="239"/>
        <v>-0.19878845446126545</v>
      </c>
      <c r="Y244" s="76">
        <f t="shared" si="239"/>
        <v>-0.15409221275387003</v>
      </c>
      <c r="Z244" s="21"/>
      <c r="AA244" s="75">
        <f t="shared" ref="AA244:AJ244" si="240">IF(AA208="","",(SUM(AA190,AA208,AA226)-SUM($Z190,$Z208,$Z226))/SUM($Z190,$Z208,$Z226))</f>
        <v>-2.5525711825805097E-2</v>
      </c>
      <c r="AB244" s="75">
        <f t="shared" si="240"/>
        <v>-4.890887306240449E-2</v>
      </c>
      <c r="AC244" s="75">
        <f t="shared" si="240"/>
        <v>-7.2182021263708401E-2</v>
      </c>
      <c r="AD244" s="75">
        <f t="shared" si="240"/>
        <v>-9.6003709066047715E-2</v>
      </c>
      <c r="AE244" s="75">
        <f t="shared" si="240"/>
        <v>-0.11766655833073433</v>
      </c>
      <c r="AF244" s="75">
        <f t="shared" si="240"/>
        <v>-6.6719722697828263E-2</v>
      </c>
      <c r="AG244" s="75">
        <f t="shared" si="240"/>
        <v>-8.8472288066921159E-2</v>
      </c>
      <c r="AH244" s="75">
        <f t="shared" si="240"/>
        <v>-0.11162715263737577</v>
      </c>
      <c r="AI244" s="75">
        <f t="shared" si="240"/>
        <v>-0.13202082566637097</v>
      </c>
      <c r="AJ244" s="76">
        <f t="shared" si="240"/>
        <v>-0.15409221275387033</v>
      </c>
      <c r="AK244" s="21"/>
      <c r="AL244" s="75">
        <f t="shared" ref="AL244:AU244" si="241">IF(AL208="","",(SUM(AL190,AL208,AL226)-SUM($AK190,$AK208,$AK226))/SUM($AK190,$AK208,$AK226))</f>
        <v>-2.5525711825804875E-2</v>
      </c>
      <c r="AM244" s="75">
        <f t="shared" si="241"/>
        <v>-4.8908873062404844E-2</v>
      </c>
      <c r="AN244" s="75">
        <f t="shared" si="241"/>
        <v>-7.2182021263708485E-2</v>
      </c>
      <c r="AO244" s="75">
        <f t="shared" si="241"/>
        <v>-2.0670684821551918E-2</v>
      </c>
      <c r="AP244" s="75">
        <f t="shared" si="241"/>
        <v>-4.4138771524962241E-2</v>
      </c>
      <c r="AQ244" s="75">
        <f t="shared" si="241"/>
        <v>-6.6719722697828318E-2</v>
      </c>
      <c r="AR244" s="75">
        <f t="shared" si="241"/>
        <v>-8.8472288066920937E-2</v>
      </c>
      <c r="AS244" s="75">
        <f t="shared" si="241"/>
        <v>-0.11162715263737566</v>
      </c>
      <c r="AT244" s="75">
        <f t="shared" si="241"/>
        <v>-6.5253196871476377E-2</v>
      </c>
      <c r="AU244" s="76">
        <f t="shared" si="241"/>
        <v>-8.9022382965706567E-2</v>
      </c>
      <c r="AV244" s="21"/>
      <c r="AW244" s="75">
        <f t="shared" ref="AW244:BF244" si="242">IF(AW208="","",(SUM(AW190,AW208,AW226)-SUM($AV190,$AV208,$AV226))/SUM($AV190,$AV208,$AV226))</f>
        <v>-2.5525711825804896E-2</v>
      </c>
      <c r="AX244" s="75">
        <f t="shared" si="242"/>
        <v>-4.890887306240483E-2</v>
      </c>
      <c r="AY244" s="75">
        <f t="shared" si="242"/>
        <v>5.1361436309828442E-3</v>
      </c>
      <c r="AZ244" s="75">
        <f t="shared" si="242"/>
        <v>-2.0670684821551523E-2</v>
      </c>
      <c r="BA244" s="75">
        <f t="shared" si="242"/>
        <v>-4.4138771524962012E-2</v>
      </c>
      <c r="BB244" s="75">
        <f t="shared" si="242"/>
        <v>-6.6719722697828138E-2</v>
      </c>
      <c r="BC244" s="75">
        <f t="shared" si="242"/>
        <v>-8.8472288066920965E-2</v>
      </c>
      <c r="BD244" s="75">
        <f t="shared" si="242"/>
        <v>-4.3290779763327264E-2</v>
      </c>
      <c r="BE244" s="75">
        <f t="shared" si="242"/>
        <v>-6.5253196871476182E-2</v>
      </c>
      <c r="BF244" s="76">
        <f t="shared" si="242"/>
        <v>-8.9022382965706595E-2</v>
      </c>
    </row>
    <row r="245" spans="1:111">
      <c r="A245" s="49"/>
      <c r="B245" s="3" t="str">
        <f t="shared" si="207"/>
        <v>Capesize</v>
      </c>
      <c r="C245" s="3"/>
      <c r="D245" s="22"/>
      <c r="E245" s="77">
        <f t="shared" ref="E245:N245" si="243">IF(E209="","",(SUM(E191,E209,E227)-SUM($D191,$D209,$D227))/SUM($D191,$D209,$D227))</f>
        <v>-2.5682808242539309E-2</v>
      </c>
      <c r="F245" s="77">
        <f t="shared" si="243"/>
        <v>-5.0352728319044048E-2</v>
      </c>
      <c r="G245" s="77">
        <f t="shared" si="243"/>
        <v>-7.4073694013013225E-2</v>
      </c>
      <c r="H245" s="77">
        <f t="shared" si="243"/>
        <v>-9.8631795049984455E-2</v>
      </c>
      <c r="I245" s="77">
        <f t="shared" si="243"/>
        <v>-0.12080368519731172</v>
      </c>
      <c r="J245" s="77">
        <f t="shared" si="243"/>
        <v>-0.14219095933071371</v>
      </c>
      <c r="K245" s="77">
        <f t="shared" si="243"/>
        <v>-0.16496152859874891</v>
      </c>
      <c r="L245" s="77">
        <f t="shared" si="243"/>
        <v>-0.18507107030135128</v>
      </c>
      <c r="M245" s="77">
        <f t="shared" si="243"/>
        <v>-0.20683405938531105</v>
      </c>
      <c r="N245" s="78">
        <f t="shared" si="243"/>
        <v>-0.2161100417354396</v>
      </c>
      <c r="O245" s="22"/>
      <c r="P245" s="77">
        <f t="shared" ref="P245:Y245" si="244">IF(P209="","",(SUM(P191,P209,P227)-SUM($O191,$O209,$O227))/SUM($O191,$O209,$O227))</f>
        <v>-2.5682808242539271E-2</v>
      </c>
      <c r="Q245" s="77">
        <f t="shared" si="244"/>
        <v>-5.0352728319044623E-2</v>
      </c>
      <c r="R245" s="77">
        <f t="shared" si="244"/>
        <v>-7.4073694013014085E-2</v>
      </c>
      <c r="S245" s="77">
        <f t="shared" si="244"/>
        <v>-9.8631795049984858E-2</v>
      </c>
      <c r="T245" s="77">
        <f t="shared" si="244"/>
        <v>-0.1208036851973123</v>
      </c>
      <c r="U245" s="77">
        <f t="shared" si="244"/>
        <v>-0.14219095933071427</v>
      </c>
      <c r="V245" s="77">
        <f t="shared" si="244"/>
        <v>-0.1649615285987493</v>
      </c>
      <c r="W245" s="77">
        <f t="shared" si="244"/>
        <v>-0.18507107030135164</v>
      </c>
      <c r="X245" s="77">
        <f t="shared" si="244"/>
        <v>-0.14073689766742084</v>
      </c>
      <c r="Y245" s="78">
        <f t="shared" si="244"/>
        <v>-0.15078587854672676</v>
      </c>
      <c r="Z245" s="22"/>
      <c r="AA245" s="77">
        <f t="shared" ref="AA245:AJ245" si="245">IF(AA209="","",(SUM(AA191,AA209,AA227)-SUM($Z191,$Z209,$Z227))/SUM($Z191,$Z209,$Z227))</f>
        <v>-2.5682808242539209E-2</v>
      </c>
      <c r="AB245" s="77">
        <f t="shared" si="245"/>
        <v>-5.0352728319044103E-2</v>
      </c>
      <c r="AC245" s="77">
        <f t="shared" si="245"/>
        <v>-7.4073694013013835E-2</v>
      </c>
      <c r="AD245" s="77">
        <f t="shared" si="245"/>
        <v>-9.8631795049984775E-2</v>
      </c>
      <c r="AE245" s="77">
        <f t="shared" si="245"/>
        <v>-4.7537325630421338E-2</v>
      </c>
      <c r="AF245" s="77">
        <f t="shared" si="245"/>
        <v>-7.0706872608273574E-2</v>
      </c>
      <c r="AG245" s="77">
        <f t="shared" si="245"/>
        <v>-9.5374989315311492E-2</v>
      </c>
      <c r="AH245" s="77">
        <f t="shared" si="245"/>
        <v>-0.11716032615979745</v>
      </c>
      <c r="AI245" s="77">
        <f t="shared" si="245"/>
        <v>-0.14073689766742048</v>
      </c>
      <c r="AJ245" s="78">
        <f t="shared" si="245"/>
        <v>-8.5461715358013057E-2</v>
      </c>
      <c r="AK245" s="22"/>
      <c r="AL245" s="77">
        <f t="shared" ref="AL245:AU245" si="246">IF(AL209="","",(SUM(AL191,AL209,AL227)-SUM($AK191,$AK209,$AK227))/SUM($AK191,$AK209,$AK227))</f>
        <v>-2.5682808242539518E-2</v>
      </c>
      <c r="AM245" s="77">
        <f t="shared" si="246"/>
        <v>-5.0352728319044408E-2</v>
      </c>
      <c r="AN245" s="77">
        <f t="shared" si="246"/>
        <v>-7.4073694013013988E-2</v>
      </c>
      <c r="AO245" s="77">
        <f t="shared" si="246"/>
        <v>-2.3517777970817038E-2</v>
      </c>
      <c r="AP245" s="77">
        <f t="shared" si="246"/>
        <v>-4.7537325630421845E-2</v>
      </c>
      <c r="AQ245" s="77">
        <f t="shared" si="246"/>
        <v>-7.0706872608273796E-2</v>
      </c>
      <c r="AR245" s="77">
        <f t="shared" si="246"/>
        <v>-9.5374989315311409E-2</v>
      </c>
      <c r="AS245" s="77">
        <f t="shared" si="246"/>
        <v>-0.11716032615979775</v>
      </c>
      <c r="AT245" s="77">
        <f t="shared" si="246"/>
        <v>-7.4639735949530259E-2</v>
      </c>
      <c r="AU245" s="78">
        <f t="shared" si="246"/>
        <v>-8.5461715358013154E-2</v>
      </c>
      <c r="AV245" s="22"/>
      <c r="AW245" s="77">
        <f t="shared" ref="AW245:BF245" si="247">IF(AW209="","",(SUM(AW191,AW209,AW227)-SUM($AV191,$AV209,$AV227))/SUM($AV191,$AV209,$AV227))</f>
        <v>-2.5682808242539615E-2</v>
      </c>
      <c r="AX245" s="77">
        <f t="shared" si="247"/>
        <v>-5.03527283190447E-2</v>
      </c>
      <c r="AY245" s="77">
        <f t="shared" si="247"/>
        <v>3.0868314859014206E-3</v>
      </c>
      <c r="AZ245" s="77">
        <f t="shared" si="247"/>
        <v>-2.3517777970817076E-2</v>
      </c>
      <c r="BA245" s="77">
        <f t="shared" si="247"/>
        <v>-4.7537325630421269E-2</v>
      </c>
      <c r="BB245" s="77">
        <f t="shared" si="247"/>
        <v>-7.0706872608274032E-2</v>
      </c>
      <c r="BC245" s="77">
        <f t="shared" si="247"/>
        <v>-9.5374989315311881E-2</v>
      </c>
      <c r="BD245" s="77">
        <f t="shared" si="247"/>
        <v>-4.9249582018243691E-2</v>
      </c>
      <c r="BE245" s="77">
        <f t="shared" si="247"/>
        <v>-7.4639735949530397E-2</v>
      </c>
      <c r="BF245" s="78">
        <f t="shared" si="247"/>
        <v>-8.5461715358013654E-2</v>
      </c>
    </row>
    <row r="246" spans="1:111" s="40" customFormat="1"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</row>
    <row r="247" spans="1:111" s="40" customFormat="1"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BQ247" s="41"/>
      <c r="BR247" s="41"/>
      <c r="BS247" s="41"/>
      <c r="BT247" s="41"/>
      <c r="BU247" s="41"/>
      <c r="BV247" s="41"/>
      <c r="BW247" s="41"/>
      <c r="BX247" s="41"/>
      <c r="BY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</row>
    <row r="248" spans="1:111" s="40" customFormat="1"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BQ248" s="41"/>
      <c r="BR248" s="41"/>
      <c r="BS248" s="41"/>
      <c r="BT248" s="41"/>
      <c r="BU248" s="41"/>
      <c r="BV248" s="41"/>
      <c r="BW248" s="41"/>
      <c r="BX248" s="41"/>
      <c r="BY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</row>
    <row r="249" spans="1:111" s="40" customFormat="1" ht="18.75"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BQ249" s="41"/>
      <c r="BR249" s="41"/>
      <c r="BS249" s="41"/>
      <c r="BT249" s="41"/>
      <c r="BU249" s="41"/>
      <c r="BV249" s="41"/>
      <c r="BW249" s="41"/>
      <c r="BX249" s="41"/>
      <c r="BY249" s="41"/>
      <c r="DG249" s="105"/>
    </row>
    <row r="250" spans="1:111" s="103" customFormat="1" ht="18.75">
      <c r="X250" s="185"/>
      <c r="AS250" s="104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</row>
    <row r="251" spans="1:111"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</row>
    <row r="252" spans="1:111" ht="18.75">
      <c r="A252" s="280" t="s">
        <v>102</v>
      </c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 t="s">
        <v>101</v>
      </c>
      <c r="M252" s="280"/>
      <c r="N252" s="280"/>
      <c r="O252" s="280"/>
      <c r="P252" s="280"/>
      <c r="Q252" s="280"/>
      <c r="R252" s="280"/>
      <c r="S252" s="280"/>
      <c r="T252" s="280"/>
      <c r="U252" s="19"/>
      <c r="V252" s="280" t="s">
        <v>105</v>
      </c>
      <c r="W252" s="280"/>
      <c r="X252" s="280"/>
      <c r="Y252" s="280"/>
      <c r="Z252" s="280"/>
      <c r="AA252" s="280"/>
      <c r="AB252" s="280"/>
      <c r="AC252" s="280"/>
      <c r="AD252" s="280"/>
      <c r="AE252" s="280"/>
      <c r="AF252" s="280"/>
      <c r="AG252" s="280" t="s">
        <v>106</v>
      </c>
      <c r="AH252" s="280"/>
      <c r="AI252" s="280"/>
      <c r="AJ252" s="280"/>
      <c r="AK252" s="280"/>
      <c r="AL252" s="280"/>
      <c r="AM252" s="280"/>
      <c r="AN252" s="280"/>
      <c r="AO252" s="280"/>
      <c r="AQ252" s="280" t="s">
        <v>108</v>
      </c>
      <c r="AR252" s="280"/>
      <c r="AS252" s="280"/>
      <c r="AT252" s="280"/>
      <c r="AU252" s="280"/>
      <c r="AV252" s="280"/>
      <c r="AW252" s="280"/>
      <c r="AX252" s="280"/>
      <c r="AY252" s="280"/>
      <c r="AZ252" s="280"/>
      <c r="BA252" s="280"/>
      <c r="BB252" s="280" t="s">
        <v>109</v>
      </c>
      <c r="BC252" s="280"/>
      <c r="BD252" s="280"/>
      <c r="BE252" s="280"/>
      <c r="BF252" s="280"/>
      <c r="BG252" s="280"/>
      <c r="BH252" s="280"/>
      <c r="BI252" s="280"/>
      <c r="BJ252" s="280"/>
      <c r="BL252" s="280" t="s">
        <v>110</v>
      </c>
      <c r="BM252" s="280"/>
      <c r="BN252" s="280"/>
      <c r="BO252" s="280"/>
      <c r="BP252" s="280"/>
      <c r="BQ252" s="280"/>
      <c r="BR252" s="280"/>
      <c r="BS252" s="280"/>
      <c r="BT252" s="280"/>
      <c r="BU252" s="280"/>
      <c r="BV252" s="280"/>
      <c r="BW252" s="280" t="s">
        <v>111</v>
      </c>
      <c r="BX252" s="280"/>
      <c r="BY252" s="280"/>
      <c r="BZ252" s="280"/>
      <c r="CA252" s="280"/>
      <c r="CB252" s="280"/>
      <c r="CC252" s="280"/>
      <c r="CD252" s="280"/>
      <c r="CE252" s="280"/>
      <c r="CH252" s="280" t="s">
        <v>103</v>
      </c>
      <c r="CI252" s="280"/>
      <c r="CJ252" s="280"/>
      <c r="CK252" s="280"/>
      <c r="CL252" s="280"/>
      <c r="CM252" s="280"/>
      <c r="CN252" s="280"/>
      <c r="CO252" s="280"/>
      <c r="CP252" s="280"/>
      <c r="CQ252" s="280"/>
      <c r="CR252" s="280"/>
      <c r="CS252" s="280" t="s">
        <v>104</v>
      </c>
      <c r="CT252" s="280"/>
      <c r="CU252" s="280"/>
      <c r="CV252" s="280"/>
      <c r="CW252" s="280"/>
      <c r="CX252" s="280"/>
      <c r="CY252" s="280"/>
      <c r="CZ252" s="280"/>
      <c r="DA252" s="280"/>
      <c r="DB252" s="19"/>
      <c r="DC252" s="19"/>
      <c r="DD252" s="19"/>
      <c r="DE252" s="19"/>
      <c r="DF252" s="19"/>
      <c r="DG252" s="19"/>
    </row>
    <row r="253" spans="1:111">
      <c r="A253" s="40"/>
      <c r="B253" s="40"/>
      <c r="C253" s="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19"/>
      <c r="R253" s="19"/>
      <c r="S253" s="19"/>
      <c r="T253" s="19"/>
      <c r="U253" s="19"/>
      <c r="V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</row>
    <row r="254" spans="1:111">
      <c r="L254" s="41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</row>
    <row r="255" spans="1:111">
      <c r="L255" s="41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</row>
    <row r="256" spans="1:111">
      <c r="L256" s="41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</row>
    <row r="257" spans="8:111">
      <c r="L257" s="41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</row>
    <row r="258" spans="8:111">
      <c r="L258" s="41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</row>
    <row r="259" spans="8:111">
      <c r="L259" s="41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</row>
    <row r="260" spans="8:111">
      <c r="L260" s="41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</row>
    <row r="261" spans="8:111">
      <c r="L261" s="41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</row>
    <row r="262" spans="8:111">
      <c r="L262" s="41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</row>
    <row r="263" spans="8:111">
      <c r="L263" s="41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</row>
    <row r="264" spans="8:111">
      <c r="H264" s="41"/>
      <c r="I264" s="41"/>
      <c r="J264" s="41"/>
      <c r="K264" s="41"/>
      <c r="L264" s="41"/>
      <c r="R264" s="19"/>
      <c r="S264" s="19"/>
      <c r="T264" s="19"/>
      <c r="U264" s="19"/>
      <c r="V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</row>
    <row r="265" spans="8:111">
      <c r="R265" s="19"/>
      <c r="S265" s="19"/>
      <c r="T265" s="19"/>
      <c r="U265" s="19"/>
      <c r="V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</row>
    <row r="266" spans="8:111">
      <c r="R266" s="19"/>
      <c r="S266" s="19"/>
      <c r="T266" s="19"/>
      <c r="U266" s="19"/>
      <c r="V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</row>
    <row r="267" spans="8:111">
      <c r="R267" s="19"/>
      <c r="S267" s="19"/>
      <c r="T267" s="19"/>
      <c r="U267" s="19"/>
      <c r="V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</row>
    <row r="268" spans="8:111">
      <c r="R268" s="19"/>
      <c r="S268" s="19"/>
      <c r="T268" s="19"/>
      <c r="U268" s="19"/>
      <c r="V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</row>
    <row r="269" spans="8:111">
      <c r="R269" s="19"/>
      <c r="S269" s="19"/>
      <c r="T269" s="19"/>
      <c r="U269" s="19"/>
      <c r="V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</row>
    <row r="270" spans="8:111">
      <c r="R270" s="19"/>
      <c r="S270" s="19"/>
      <c r="T270" s="19"/>
      <c r="U270" s="19"/>
      <c r="V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</row>
    <row r="271" spans="8:111">
      <c r="R271" s="19"/>
      <c r="S271" s="19"/>
      <c r="T271" s="19"/>
      <c r="U271" s="19"/>
      <c r="V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</row>
    <row r="272" spans="8:111">
      <c r="R272" s="19"/>
      <c r="S272" s="19"/>
      <c r="T272" s="19"/>
      <c r="U272" s="19"/>
      <c r="V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</row>
    <row r="273" spans="18:111">
      <c r="R273" s="19"/>
      <c r="S273" s="19"/>
      <c r="T273" s="19"/>
      <c r="U273" s="19"/>
      <c r="V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</row>
    <row r="274" spans="18:111">
      <c r="R274" s="19"/>
      <c r="S274" s="19"/>
      <c r="T274" s="19"/>
      <c r="U274" s="19"/>
      <c r="V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</row>
    <row r="275" spans="18:111">
      <c r="R275" s="19"/>
      <c r="S275" s="19"/>
      <c r="T275" s="19"/>
      <c r="U275" s="19"/>
      <c r="V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</row>
    <row r="276" spans="18:111">
      <c r="R276" s="19"/>
      <c r="S276" s="19"/>
      <c r="T276" s="19"/>
      <c r="U276" s="19"/>
      <c r="V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</row>
    <row r="277" spans="18:111">
      <c r="R277" s="19"/>
      <c r="S277" s="19"/>
      <c r="T277" s="19"/>
      <c r="U277" s="19"/>
      <c r="V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</row>
    <row r="278" spans="18:111">
      <c r="R278" s="19"/>
      <c r="S278" s="19"/>
      <c r="T278" s="19"/>
      <c r="U278" s="19"/>
      <c r="V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</row>
    <row r="279" spans="18:111">
      <c r="R279" s="19"/>
      <c r="S279" s="19"/>
      <c r="T279" s="19"/>
      <c r="U279" s="19"/>
      <c r="V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</row>
    <row r="280" spans="18:111">
      <c r="R280" s="19"/>
      <c r="S280" s="19"/>
      <c r="T280" s="19"/>
      <c r="U280" s="19"/>
      <c r="V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</row>
    <row r="281" spans="18:111">
      <c r="R281" s="19"/>
      <c r="S281" s="19"/>
      <c r="T281" s="19"/>
      <c r="U281" s="19"/>
      <c r="V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</row>
    <row r="282" spans="18:111">
      <c r="R282" s="19"/>
      <c r="S282" s="19"/>
      <c r="T282" s="19"/>
      <c r="U282" s="19"/>
      <c r="V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</row>
    <row r="283" spans="18:111">
      <c r="R283" s="19"/>
      <c r="S283" s="19"/>
      <c r="T283" s="19"/>
      <c r="U283" s="19"/>
      <c r="V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</row>
    <row r="284" spans="18:111">
      <c r="R284" s="19"/>
      <c r="S284" s="19"/>
      <c r="T284" s="19"/>
      <c r="U284" s="19"/>
      <c r="V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</row>
    <row r="285" spans="18:111">
      <c r="R285" s="19"/>
      <c r="S285" s="19"/>
      <c r="T285" s="19"/>
      <c r="U285" s="19"/>
      <c r="V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</row>
    <row r="286" spans="18:111">
      <c r="R286" s="19"/>
      <c r="S286" s="19"/>
      <c r="T286" s="19"/>
      <c r="U286" s="19"/>
      <c r="V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</row>
    <row r="287" spans="18:111">
      <c r="R287" s="19"/>
      <c r="S287" s="19"/>
      <c r="T287" s="19"/>
      <c r="U287" s="19"/>
      <c r="V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</row>
    <row r="288" spans="18:111">
      <c r="R288" s="19"/>
      <c r="S288" s="19"/>
      <c r="T288" s="19"/>
      <c r="U288" s="19"/>
      <c r="V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</row>
    <row r="289" spans="18:111">
      <c r="R289" s="19"/>
      <c r="S289" s="19"/>
      <c r="T289" s="19"/>
      <c r="U289" s="19"/>
      <c r="V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</row>
    <row r="290" spans="18:111">
      <c r="R290" s="19"/>
      <c r="S290" s="19"/>
      <c r="T290" s="19"/>
      <c r="U290" s="19"/>
      <c r="V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</row>
    <row r="291" spans="18:111">
      <c r="R291" s="19"/>
      <c r="S291" s="19"/>
      <c r="T291" s="19"/>
      <c r="U291" s="19"/>
      <c r="V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</row>
    <row r="292" spans="18:111">
      <c r="R292" s="19"/>
      <c r="S292" s="19"/>
      <c r="T292" s="19"/>
      <c r="U292" s="19"/>
      <c r="V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</row>
    <row r="293" spans="18:111">
      <c r="R293" s="19"/>
      <c r="S293" s="19"/>
      <c r="T293" s="19"/>
      <c r="U293" s="19"/>
      <c r="V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</row>
    <row r="294" spans="18:111">
      <c r="R294" s="19"/>
      <c r="S294" s="19"/>
      <c r="T294" s="19"/>
      <c r="U294" s="19"/>
      <c r="V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</row>
    <row r="295" spans="18:111">
      <c r="R295" s="19"/>
      <c r="S295" s="19"/>
      <c r="T295" s="19"/>
      <c r="U295" s="19"/>
      <c r="V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</row>
    <row r="296" spans="18:111">
      <c r="R296" s="19"/>
      <c r="S296" s="19"/>
      <c r="T296" s="19"/>
      <c r="U296" s="19"/>
      <c r="V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</row>
    <row r="297" spans="18:111">
      <c r="R297" s="19"/>
      <c r="S297" s="19"/>
      <c r="T297" s="19"/>
      <c r="U297" s="19"/>
      <c r="V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</row>
    <row r="298" spans="18:111">
      <c r="R298" s="19"/>
      <c r="S298" s="19"/>
      <c r="T298" s="19"/>
      <c r="U298" s="19"/>
      <c r="V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</row>
    <row r="299" spans="18:111">
      <c r="R299" s="19"/>
      <c r="S299" s="19"/>
      <c r="T299" s="19"/>
      <c r="U299" s="19"/>
      <c r="V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</row>
    <row r="300" spans="18:111">
      <c r="R300" s="19"/>
      <c r="S300" s="19"/>
      <c r="T300" s="19"/>
      <c r="U300" s="19"/>
      <c r="V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</row>
    <row r="301" spans="18:111">
      <c r="R301" s="19"/>
      <c r="S301" s="19"/>
      <c r="T301" s="19"/>
      <c r="U301" s="19"/>
      <c r="V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</row>
    <row r="302" spans="18:111">
      <c r="R302" s="19"/>
      <c r="S302" s="19"/>
      <c r="T302" s="19"/>
      <c r="U302" s="19"/>
      <c r="V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</row>
    <row r="303" spans="18:111">
      <c r="R303" s="19"/>
      <c r="S303" s="19"/>
      <c r="T303" s="19"/>
      <c r="U303" s="19"/>
      <c r="V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</row>
    <row r="304" spans="18:111">
      <c r="R304" s="19"/>
      <c r="S304" s="19"/>
      <c r="T304" s="19"/>
      <c r="U304" s="19"/>
      <c r="V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</row>
    <row r="305" spans="18:111">
      <c r="R305" s="19"/>
      <c r="S305" s="19"/>
      <c r="T305" s="19"/>
      <c r="U305" s="19"/>
      <c r="V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</row>
    <row r="306" spans="18:111">
      <c r="R306" s="19"/>
      <c r="S306" s="19"/>
      <c r="T306" s="19"/>
      <c r="U306" s="19"/>
      <c r="V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</row>
    <row r="307" spans="18:111">
      <c r="R307" s="19"/>
      <c r="S307" s="19"/>
      <c r="T307" s="19"/>
      <c r="U307" s="19"/>
      <c r="V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</row>
    <row r="308" spans="18:111">
      <c r="R308" s="19"/>
      <c r="S308" s="19"/>
      <c r="T308" s="19"/>
      <c r="U308" s="19"/>
      <c r="V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</row>
    <row r="309" spans="18:111">
      <c r="R309" s="19"/>
      <c r="S309" s="19"/>
      <c r="T309" s="19"/>
      <c r="U309" s="19"/>
      <c r="V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</row>
    <row r="310" spans="18:111">
      <c r="R310" s="19"/>
      <c r="S310" s="19"/>
      <c r="T310" s="19"/>
      <c r="U310" s="19"/>
      <c r="V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</row>
    <row r="311" spans="18:111">
      <c r="R311" s="19"/>
      <c r="S311" s="19"/>
      <c r="T311" s="19"/>
      <c r="U311" s="19"/>
      <c r="V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</row>
    <row r="312" spans="18:111">
      <c r="R312" s="19"/>
      <c r="S312" s="19"/>
      <c r="T312" s="19"/>
      <c r="U312" s="19"/>
      <c r="V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</row>
    <row r="313" spans="18:111">
      <c r="R313" s="19"/>
      <c r="S313" s="19"/>
      <c r="T313" s="19"/>
      <c r="U313" s="19"/>
      <c r="V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</row>
    <row r="314" spans="18:111">
      <c r="R314" s="19"/>
      <c r="S314" s="19"/>
      <c r="T314" s="19"/>
      <c r="U314" s="19"/>
      <c r="V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</row>
    <row r="315" spans="18:111">
      <c r="R315" s="19"/>
      <c r="S315" s="19"/>
      <c r="T315" s="19"/>
      <c r="U315" s="19"/>
      <c r="V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</row>
    <row r="316" spans="18:111">
      <c r="R316" s="19"/>
      <c r="S316" s="19"/>
      <c r="T316" s="19"/>
      <c r="U316" s="19"/>
      <c r="V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</row>
    <row r="317" spans="18:111">
      <c r="R317" s="19"/>
      <c r="S317" s="19"/>
      <c r="T317" s="19"/>
      <c r="U317" s="19"/>
      <c r="V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</row>
    <row r="318" spans="18:111">
      <c r="R318" s="19"/>
      <c r="S318" s="19"/>
      <c r="T318" s="19"/>
      <c r="U318" s="19"/>
      <c r="V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</row>
    <row r="319" spans="18:111">
      <c r="R319" s="19"/>
      <c r="S319" s="19"/>
      <c r="T319" s="19"/>
      <c r="U319" s="19"/>
      <c r="V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</row>
    <row r="320" spans="18:111">
      <c r="R320" s="19"/>
      <c r="S320" s="19"/>
      <c r="T320" s="19"/>
      <c r="U320" s="19"/>
      <c r="V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</row>
    <row r="321" spans="18:111">
      <c r="R321" s="19"/>
      <c r="S321" s="19"/>
      <c r="T321" s="19"/>
      <c r="U321" s="19"/>
      <c r="V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</row>
    <row r="322" spans="18:111">
      <c r="R322" s="19"/>
      <c r="S322" s="19"/>
      <c r="T322" s="19"/>
      <c r="U322" s="19"/>
      <c r="V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</row>
    <row r="323" spans="18:111">
      <c r="R323" s="19"/>
      <c r="S323" s="19"/>
      <c r="T323" s="19"/>
      <c r="U323" s="19"/>
      <c r="V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</row>
    <row r="324" spans="18:111">
      <c r="R324" s="19"/>
      <c r="S324" s="19"/>
      <c r="T324" s="19"/>
      <c r="U324" s="19"/>
      <c r="V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</row>
    <row r="325" spans="18:111">
      <c r="R325" s="19"/>
      <c r="S325" s="19"/>
      <c r="T325" s="19"/>
      <c r="U325" s="19"/>
      <c r="V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</row>
    <row r="326" spans="18:111">
      <c r="R326" s="19"/>
      <c r="S326" s="19"/>
      <c r="T326" s="19"/>
      <c r="U326" s="19"/>
      <c r="V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</row>
    <row r="327" spans="18:111">
      <c r="R327" s="19"/>
      <c r="S327" s="19"/>
      <c r="T327" s="19"/>
      <c r="U327" s="19"/>
      <c r="V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</row>
    <row r="328" spans="18:111">
      <c r="R328" s="19"/>
      <c r="S328" s="19"/>
      <c r="T328" s="19"/>
      <c r="U328" s="19"/>
      <c r="V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</row>
    <row r="329" spans="18:111">
      <c r="R329" s="19"/>
      <c r="S329" s="19"/>
      <c r="T329" s="19"/>
      <c r="U329" s="19"/>
      <c r="V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</row>
    <row r="330" spans="18:111">
      <c r="R330" s="19"/>
      <c r="S330" s="19"/>
      <c r="T330" s="19"/>
      <c r="U330" s="19"/>
      <c r="V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</row>
    <row r="331" spans="18:111">
      <c r="R331" s="19"/>
      <c r="S331" s="19"/>
      <c r="T331" s="19"/>
      <c r="U331" s="19"/>
      <c r="V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</row>
    <row r="332" spans="18:111">
      <c r="R332" s="19"/>
      <c r="S332" s="19"/>
      <c r="T332" s="19"/>
      <c r="U332" s="19"/>
      <c r="V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</row>
    <row r="333" spans="18:111">
      <c r="R333" s="19"/>
      <c r="S333" s="19"/>
      <c r="T333" s="19"/>
      <c r="U333" s="19"/>
      <c r="V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</row>
    <row r="334" spans="18:111">
      <c r="R334" s="19"/>
      <c r="S334" s="19"/>
      <c r="T334" s="19"/>
      <c r="U334" s="19"/>
      <c r="V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</row>
    <row r="335" spans="18:111">
      <c r="R335" s="19"/>
      <c r="S335" s="19"/>
      <c r="T335" s="19"/>
      <c r="U335" s="19"/>
      <c r="V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</row>
    <row r="336" spans="18:111">
      <c r="R336" s="19"/>
      <c r="S336" s="19"/>
      <c r="T336" s="19"/>
      <c r="U336" s="19"/>
      <c r="V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</row>
    <row r="337" spans="18:111">
      <c r="R337" s="19"/>
      <c r="S337" s="19"/>
      <c r="T337" s="19"/>
      <c r="U337" s="19"/>
      <c r="V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</row>
    <row r="338" spans="18:111">
      <c r="R338" s="19"/>
      <c r="S338" s="19"/>
      <c r="T338" s="19"/>
      <c r="U338" s="19"/>
      <c r="V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</row>
    <row r="339" spans="18:111">
      <c r="R339" s="19"/>
      <c r="S339" s="19"/>
      <c r="T339" s="19"/>
      <c r="U339" s="19"/>
      <c r="V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</row>
    <row r="340" spans="18:111">
      <c r="R340" s="19"/>
      <c r="S340" s="19"/>
      <c r="T340" s="19"/>
      <c r="U340" s="19"/>
      <c r="V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</row>
    <row r="341" spans="18:111">
      <c r="R341" s="19"/>
      <c r="S341" s="19"/>
      <c r="T341" s="19"/>
      <c r="U341" s="19"/>
      <c r="V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</row>
    <row r="342" spans="18:111">
      <c r="R342" s="19"/>
      <c r="S342" s="19"/>
      <c r="T342" s="19"/>
      <c r="U342" s="19"/>
      <c r="V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</row>
    <row r="343" spans="18:111">
      <c r="R343" s="19"/>
      <c r="S343" s="19"/>
      <c r="T343" s="19"/>
      <c r="U343" s="19"/>
      <c r="V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</row>
    <row r="344" spans="18:111">
      <c r="R344" s="19"/>
      <c r="S344" s="19"/>
      <c r="T344" s="19"/>
      <c r="U344" s="19"/>
      <c r="V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</row>
    <row r="345" spans="18:111">
      <c r="R345" s="19"/>
      <c r="S345" s="19"/>
      <c r="T345" s="19"/>
      <c r="U345" s="19"/>
      <c r="V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</row>
    <row r="346" spans="18:111">
      <c r="R346" s="19"/>
      <c r="S346" s="19"/>
      <c r="T346" s="19"/>
      <c r="U346" s="19"/>
      <c r="V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</row>
    <row r="347" spans="18:111">
      <c r="R347" s="19"/>
      <c r="S347" s="19"/>
      <c r="T347" s="19"/>
      <c r="U347" s="19"/>
      <c r="V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</row>
    <row r="348" spans="18:111">
      <c r="R348" s="19"/>
      <c r="S348" s="19"/>
      <c r="T348" s="19"/>
      <c r="U348" s="19"/>
      <c r="V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</row>
    <row r="349" spans="18:111">
      <c r="R349" s="19"/>
      <c r="S349" s="19"/>
      <c r="T349" s="19"/>
      <c r="U349" s="19"/>
      <c r="V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</row>
    <row r="350" spans="18:111">
      <c r="R350" s="19"/>
      <c r="S350" s="19"/>
      <c r="T350" s="19"/>
      <c r="U350" s="19"/>
      <c r="V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</row>
    <row r="351" spans="18:111">
      <c r="R351" s="19"/>
      <c r="S351" s="19"/>
      <c r="T351" s="19"/>
      <c r="U351" s="19"/>
      <c r="V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</row>
    <row r="352" spans="18:111">
      <c r="R352" s="19"/>
      <c r="S352" s="19"/>
      <c r="T352" s="19"/>
      <c r="U352" s="19"/>
      <c r="V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</row>
    <row r="353" spans="18:111">
      <c r="R353" s="19"/>
      <c r="S353" s="19"/>
      <c r="T353" s="19"/>
      <c r="U353" s="19"/>
      <c r="V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</row>
    <row r="354" spans="18:111">
      <c r="R354" s="19"/>
      <c r="S354" s="19"/>
      <c r="T354" s="19"/>
      <c r="U354" s="19"/>
      <c r="V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</row>
    <row r="355" spans="18:111">
      <c r="R355" s="19"/>
      <c r="S355" s="19"/>
      <c r="T355" s="19"/>
      <c r="U355" s="19"/>
      <c r="V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</row>
    <row r="356" spans="18:111">
      <c r="R356" s="19"/>
      <c r="S356" s="19"/>
      <c r="T356" s="19"/>
      <c r="U356" s="19"/>
      <c r="V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</row>
    <row r="357" spans="18:111">
      <c r="R357" s="19"/>
      <c r="S357" s="19"/>
      <c r="T357" s="19"/>
      <c r="U357" s="19"/>
      <c r="V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</row>
    <row r="358" spans="18:111">
      <c r="R358" s="19"/>
      <c r="S358" s="19"/>
      <c r="T358" s="19"/>
      <c r="U358" s="19"/>
      <c r="V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</row>
    <row r="359" spans="18:111">
      <c r="R359" s="19"/>
      <c r="S359" s="19"/>
      <c r="T359" s="19"/>
      <c r="U359" s="19"/>
      <c r="V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</row>
    <row r="360" spans="18:111">
      <c r="R360" s="19"/>
      <c r="S360" s="19"/>
      <c r="T360" s="19"/>
      <c r="U360" s="19"/>
      <c r="V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</row>
    <row r="361" spans="18:111">
      <c r="R361" s="19"/>
      <c r="S361" s="19"/>
      <c r="T361" s="19"/>
      <c r="U361" s="19"/>
      <c r="V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</row>
    <row r="362" spans="18:111">
      <c r="R362" s="19"/>
      <c r="S362" s="19"/>
      <c r="T362" s="19"/>
      <c r="U362" s="19"/>
      <c r="V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</row>
    <row r="363" spans="18:111">
      <c r="R363" s="19"/>
      <c r="S363" s="19"/>
      <c r="T363" s="19"/>
      <c r="U363" s="19"/>
      <c r="V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</row>
    <row r="364" spans="18:111">
      <c r="R364" s="19"/>
      <c r="S364" s="19"/>
      <c r="T364" s="19"/>
      <c r="U364" s="19"/>
      <c r="V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</row>
    <row r="365" spans="18:111">
      <c r="R365" s="19"/>
      <c r="S365" s="19"/>
      <c r="T365" s="19"/>
      <c r="U365" s="19"/>
      <c r="V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</row>
    <row r="366" spans="18:111">
      <c r="R366" s="19"/>
      <c r="S366" s="19"/>
      <c r="T366" s="19"/>
      <c r="U366" s="19"/>
      <c r="V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</row>
    <row r="367" spans="18:111">
      <c r="R367" s="19"/>
      <c r="S367" s="19"/>
      <c r="T367" s="19"/>
      <c r="U367" s="19"/>
      <c r="V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</row>
    <row r="368" spans="18:111">
      <c r="R368" s="19"/>
      <c r="S368" s="19"/>
      <c r="T368" s="19"/>
      <c r="U368" s="19"/>
      <c r="V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</row>
    <row r="369" spans="18:111">
      <c r="R369" s="19"/>
      <c r="S369" s="19"/>
      <c r="T369" s="19"/>
      <c r="U369" s="19"/>
      <c r="V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</row>
    <row r="370" spans="18:111">
      <c r="R370" s="19"/>
      <c r="S370" s="19"/>
      <c r="T370" s="19"/>
      <c r="U370" s="19"/>
      <c r="V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</row>
    <row r="371" spans="18:111">
      <c r="R371" s="19"/>
      <c r="S371" s="19"/>
      <c r="T371" s="19"/>
      <c r="U371" s="19"/>
      <c r="V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</row>
    <row r="372" spans="18:111">
      <c r="R372" s="19"/>
      <c r="S372" s="19"/>
      <c r="T372" s="19"/>
      <c r="U372" s="19"/>
      <c r="V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</row>
    <row r="373" spans="18:111">
      <c r="R373" s="19"/>
      <c r="S373" s="19"/>
      <c r="T373" s="19"/>
      <c r="U373" s="19"/>
      <c r="V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</row>
    <row r="374" spans="18:111">
      <c r="R374" s="19"/>
      <c r="S374" s="19"/>
      <c r="T374" s="19"/>
      <c r="U374" s="19"/>
      <c r="V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</row>
    <row r="375" spans="18:111">
      <c r="R375" s="19"/>
      <c r="S375" s="19"/>
      <c r="T375" s="19"/>
      <c r="U375" s="19"/>
      <c r="V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</row>
    <row r="376" spans="18:111">
      <c r="R376" s="19"/>
      <c r="S376" s="19"/>
      <c r="T376" s="19"/>
      <c r="U376" s="19"/>
      <c r="V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</row>
    <row r="377" spans="18:111">
      <c r="R377" s="19"/>
      <c r="S377" s="19"/>
      <c r="T377" s="19"/>
      <c r="U377" s="19"/>
      <c r="V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</row>
    <row r="378" spans="18:111">
      <c r="R378" s="19"/>
      <c r="S378" s="19"/>
      <c r="T378" s="19"/>
      <c r="U378" s="19"/>
      <c r="V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</row>
    <row r="379" spans="18:111">
      <c r="R379" s="19"/>
      <c r="S379" s="19"/>
      <c r="T379" s="19"/>
      <c r="U379" s="19"/>
      <c r="V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</row>
    <row r="380" spans="18:111">
      <c r="R380" s="19"/>
      <c r="S380" s="19"/>
      <c r="T380" s="19"/>
      <c r="U380" s="19"/>
      <c r="V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</row>
    <row r="381" spans="18:111">
      <c r="R381" s="19"/>
      <c r="S381" s="19"/>
      <c r="T381" s="19"/>
      <c r="U381" s="19"/>
      <c r="V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</row>
    <row r="382" spans="18:111">
      <c r="R382" s="19"/>
      <c r="S382" s="19"/>
      <c r="T382" s="19"/>
      <c r="U382" s="19"/>
      <c r="V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</row>
    <row r="383" spans="18:111">
      <c r="R383" s="19"/>
      <c r="S383" s="19"/>
      <c r="T383" s="19"/>
      <c r="U383" s="19"/>
      <c r="V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</row>
    <row r="384" spans="18:111">
      <c r="R384" s="19"/>
      <c r="S384" s="19"/>
      <c r="T384" s="19"/>
      <c r="U384" s="19"/>
      <c r="V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</row>
    <row r="385" spans="18:111">
      <c r="R385" s="19"/>
      <c r="S385" s="19"/>
      <c r="T385" s="19"/>
      <c r="U385" s="19"/>
      <c r="V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</row>
    <row r="386" spans="18:111">
      <c r="R386" s="19"/>
      <c r="S386" s="19"/>
      <c r="T386" s="19"/>
      <c r="U386" s="19"/>
      <c r="V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</row>
    <row r="387" spans="18:111">
      <c r="R387" s="19"/>
      <c r="S387" s="19"/>
      <c r="T387" s="19"/>
      <c r="U387" s="19"/>
      <c r="V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</row>
    <row r="388" spans="18:111">
      <c r="R388" s="19"/>
      <c r="S388" s="19"/>
      <c r="T388" s="19"/>
      <c r="U388" s="19"/>
      <c r="V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</row>
    <row r="389" spans="18:111">
      <c r="R389" s="19"/>
      <c r="S389" s="19"/>
      <c r="T389" s="19"/>
      <c r="U389" s="19"/>
      <c r="V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</row>
    <row r="390" spans="18:111">
      <c r="R390" s="19"/>
      <c r="S390" s="19"/>
      <c r="T390" s="19"/>
      <c r="U390" s="19"/>
      <c r="V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</row>
    <row r="391" spans="18:111">
      <c r="R391" s="19"/>
      <c r="S391" s="19"/>
      <c r="T391" s="19"/>
      <c r="U391" s="19"/>
      <c r="V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</row>
    <row r="392" spans="18:111">
      <c r="R392" s="19"/>
      <c r="S392" s="19"/>
      <c r="T392" s="19"/>
      <c r="U392" s="19"/>
      <c r="V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</row>
    <row r="393" spans="18:111">
      <c r="R393" s="19"/>
      <c r="S393" s="19"/>
      <c r="T393" s="19"/>
      <c r="U393" s="19"/>
      <c r="V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</row>
    <row r="394" spans="18:111">
      <c r="R394" s="19"/>
      <c r="S394" s="19"/>
      <c r="T394" s="19"/>
      <c r="U394" s="19"/>
      <c r="V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</row>
    <row r="395" spans="18:111">
      <c r="R395" s="19"/>
      <c r="S395" s="19"/>
      <c r="T395" s="19"/>
      <c r="U395" s="19"/>
      <c r="V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</row>
    <row r="396" spans="18:111">
      <c r="R396" s="19"/>
      <c r="S396" s="19"/>
      <c r="T396" s="19"/>
      <c r="U396" s="19"/>
      <c r="V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</row>
    <row r="397" spans="18:111">
      <c r="R397" s="19"/>
      <c r="S397" s="19"/>
      <c r="T397" s="19"/>
      <c r="U397" s="19"/>
      <c r="V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</row>
    <row r="398" spans="18:111">
      <c r="R398" s="19"/>
      <c r="S398" s="19"/>
      <c r="T398" s="19"/>
      <c r="U398" s="19"/>
      <c r="V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</row>
    <row r="399" spans="18:111">
      <c r="R399" s="19"/>
      <c r="S399" s="19"/>
      <c r="T399" s="19"/>
      <c r="U399" s="19"/>
      <c r="V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</row>
    <row r="400" spans="18:111">
      <c r="R400" s="19"/>
      <c r="S400" s="19"/>
      <c r="T400" s="19"/>
      <c r="U400" s="19"/>
      <c r="V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</row>
    <row r="401" spans="18:111">
      <c r="R401" s="19"/>
      <c r="S401" s="19"/>
      <c r="T401" s="19"/>
      <c r="U401" s="19"/>
      <c r="V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</row>
    <row r="402" spans="18:111">
      <c r="R402" s="19"/>
      <c r="S402" s="19"/>
      <c r="T402" s="19"/>
      <c r="U402" s="19"/>
      <c r="V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</row>
    <row r="403" spans="18:111">
      <c r="R403" s="19"/>
      <c r="S403" s="19"/>
      <c r="T403" s="19"/>
      <c r="U403" s="19"/>
      <c r="V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</row>
    <row r="404" spans="18:111">
      <c r="R404" s="19"/>
      <c r="S404" s="19"/>
      <c r="T404" s="19"/>
      <c r="U404" s="19"/>
      <c r="V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</row>
    <row r="405" spans="18:111">
      <c r="R405" s="19"/>
      <c r="S405" s="19"/>
      <c r="T405" s="19"/>
      <c r="U405" s="19"/>
      <c r="V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</row>
    <row r="406" spans="18:111">
      <c r="R406" s="19"/>
      <c r="S406" s="19"/>
      <c r="T406" s="19"/>
      <c r="U406" s="19"/>
      <c r="V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</row>
    <row r="407" spans="18:111">
      <c r="R407" s="19"/>
      <c r="S407" s="19"/>
      <c r="T407" s="19"/>
      <c r="U407" s="19"/>
      <c r="V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</row>
    <row r="408" spans="18:111">
      <c r="R408" s="19"/>
      <c r="S408" s="19"/>
      <c r="T408" s="19"/>
      <c r="U408" s="19"/>
      <c r="V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</row>
    <row r="409" spans="18:111">
      <c r="R409" s="19"/>
      <c r="S409" s="19"/>
      <c r="T409" s="19"/>
      <c r="U409" s="19"/>
      <c r="V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</row>
    <row r="410" spans="18:111">
      <c r="R410" s="19"/>
      <c r="S410" s="19"/>
      <c r="T410" s="19"/>
      <c r="U410" s="19"/>
      <c r="V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</row>
    <row r="411" spans="18:111">
      <c r="R411" s="19"/>
      <c r="S411" s="19"/>
      <c r="T411" s="19"/>
      <c r="U411" s="19"/>
      <c r="V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</row>
    <row r="412" spans="18:111">
      <c r="R412" s="19"/>
      <c r="S412" s="19"/>
      <c r="T412" s="19"/>
      <c r="U412" s="19"/>
      <c r="V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</row>
    <row r="413" spans="18:111">
      <c r="R413" s="19"/>
      <c r="S413" s="19"/>
      <c r="T413" s="19"/>
      <c r="U413" s="19"/>
      <c r="V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</row>
    <row r="414" spans="18:111">
      <c r="R414" s="19"/>
      <c r="S414" s="19"/>
      <c r="T414" s="19"/>
      <c r="U414" s="19"/>
      <c r="V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</row>
    <row r="415" spans="18:111">
      <c r="R415" s="19"/>
      <c r="S415" s="19"/>
      <c r="T415" s="19"/>
      <c r="U415" s="19"/>
      <c r="V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</row>
    <row r="416" spans="18:111">
      <c r="R416" s="19"/>
      <c r="S416" s="19"/>
      <c r="T416" s="19"/>
      <c r="U416" s="19"/>
      <c r="V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</row>
    <row r="417" spans="18:111">
      <c r="R417" s="19"/>
      <c r="S417" s="19"/>
      <c r="T417" s="19"/>
      <c r="U417" s="19"/>
      <c r="V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</row>
    <row r="418" spans="18:111">
      <c r="R418" s="19"/>
      <c r="S418" s="19"/>
      <c r="T418" s="19"/>
      <c r="U418" s="19"/>
      <c r="V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</row>
    <row r="419" spans="18:111">
      <c r="R419" s="19"/>
      <c r="S419" s="19"/>
      <c r="T419" s="19"/>
      <c r="U419" s="19"/>
      <c r="V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</row>
    <row r="420" spans="18:111">
      <c r="R420" s="19"/>
      <c r="S420" s="19"/>
      <c r="T420" s="19"/>
      <c r="U420" s="19"/>
      <c r="V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</row>
    <row r="421" spans="18:111">
      <c r="R421" s="19"/>
      <c r="S421" s="19"/>
      <c r="T421" s="19"/>
      <c r="U421" s="19"/>
      <c r="V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</row>
    <row r="422" spans="18:111">
      <c r="R422" s="19"/>
      <c r="S422" s="19"/>
      <c r="T422" s="19"/>
      <c r="U422" s="19"/>
      <c r="V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</row>
    <row r="423" spans="18:111">
      <c r="R423" s="19"/>
      <c r="S423" s="19"/>
      <c r="T423" s="19"/>
      <c r="U423" s="19"/>
      <c r="V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</row>
    <row r="424" spans="18:111">
      <c r="R424" s="19"/>
      <c r="S424" s="19"/>
      <c r="T424" s="19"/>
      <c r="U424" s="19"/>
      <c r="V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</row>
    <row r="425" spans="18:111">
      <c r="R425" s="19"/>
      <c r="S425" s="19"/>
      <c r="T425" s="19"/>
      <c r="U425" s="19"/>
      <c r="V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</row>
    <row r="426" spans="18:111">
      <c r="R426" s="19"/>
      <c r="S426" s="19"/>
      <c r="T426" s="19"/>
      <c r="U426" s="19"/>
      <c r="V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</row>
    <row r="427" spans="18:111">
      <c r="R427" s="19"/>
      <c r="S427" s="19"/>
      <c r="T427" s="19"/>
      <c r="U427" s="19"/>
      <c r="V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</row>
    <row r="428" spans="18:111">
      <c r="R428" s="19"/>
      <c r="S428" s="19"/>
      <c r="T428" s="19"/>
      <c r="U428" s="19"/>
      <c r="V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</row>
    <row r="429" spans="18:111">
      <c r="R429" s="19"/>
      <c r="S429" s="19"/>
      <c r="T429" s="19"/>
      <c r="U429" s="19"/>
      <c r="V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</row>
    <row r="430" spans="18:111">
      <c r="R430" s="19"/>
      <c r="S430" s="19"/>
      <c r="T430" s="19"/>
      <c r="U430" s="19"/>
      <c r="V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</row>
    <row r="431" spans="18:111">
      <c r="R431" s="19"/>
      <c r="S431" s="19"/>
      <c r="T431" s="19"/>
      <c r="U431" s="19"/>
      <c r="V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</row>
    <row r="432" spans="18:111">
      <c r="R432" s="19"/>
      <c r="S432" s="19"/>
      <c r="T432" s="19"/>
      <c r="U432" s="19"/>
      <c r="V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</row>
    <row r="433" spans="18:111">
      <c r="R433" s="19"/>
      <c r="S433" s="19"/>
      <c r="T433" s="19"/>
      <c r="U433" s="19"/>
      <c r="V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</row>
    <row r="434" spans="18:111">
      <c r="R434" s="19"/>
      <c r="S434" s="19"/>
      <c r="T434" s="19"/>
      <c r="U434" s="19"/>
      <c r="V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</row>
    <row r="435" spans="18:111">
      <c r="R435" s="19"/>
      <c r="S435" s="19"/>
      <c r="T435" s="19"/>
      <c r="U435" s="19"/>
      <c r="V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</row>
    <row r="436" spans="18:111">
      <c r="R436" s="19"/>
      <c r="S436" s="19"/>
      <c r="T436" s="19"/>
      <c r="U436" s="19"/>
      <c r="V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</row>
    <row r="437" spans="18:111">
      <c r="R437" s="19"/>
      <c r="S437" s="19"/>
      <c r="T437" s="19"/>
      <c r="U437" s="19"/>
      <c r="V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</row>
    <row r="438" spans="18:111">
      <c r="R438" s="19"/>
      <c r="S438" s="19"/>
      <c r="T438" s="19"/>
      <c r="U438" s="19"/>
      <c r="V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</row>
    <row r="439" spans="18:111">
      <c r="R439" s="19"/>
      <c r="S439" s="19"/>
      <c r="T439" s="19"/>
      <c r="U439" s="19"/>
      <c r="V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</row>
    <row r="440" spans="18:111">
      <c r="R440" s="19"/>
      <c r="S440" s="19"/>
      <c r="T440" s="19"/>
      <c r="U440" s="19"/>
      <c r="V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</row>
    <row r="441" spans="18:111">
      <c r="R441" s="19"/>
      <c r="S441" s="19"/>
      <c r="T441" s="19"/>
      <c r="U441" s="19"/>
      <c r="V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</row>
    <row r="442" spans="18:111">
      <c r="R442" s="19"/>
      <c r="S442" s="19"/>
      <c r="T442" s="19"/>
      <c r="U442" s="19"/>
      <c r="V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</row>
    <row r="443" spans="18:111">
      <c r="R443" s="19"/>
      <c r="S443" s="19"/>
      <c r="T443" s="19"/>
      <c r="U443" s="19"/>
      <c r="V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</row>
    <row r="444" spans="18:111">
      <c r="R444" s="19"/>
      <c r="S444" s="19"/>
      <c r="T444" s="19"/>
      <c r="U444" s="19"/>
      <c r="V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</row>
    <row r="445" spans="18:111">
      <c r="R445" s="19"/>
      <c r="S445" s="19"/>
      <c r="T445" s="19"/>
      <c r="U445" s="19"/>
      <c r="V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</row>
    <row r="446" spans="18:111">
      <c r="R446" s="19"/>
      <c r="S446" s="19"/>
      <c r="T446" s="19"/>
      <c r="U446" s="19"/>
      <c r="V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</row>
    <row r="447" spans="18:111">
      <c r="R447" s="19"/>
      <c r="S447" s="19"/>
      <c r="T447" s="19"/>
      <c r="U447" s="19"/>
      <c r="V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</row>
    <row r="448" spans="18:111">
      <c r="R448" s="19"/>
      <c r="S448" s="19"/>
      <c r="T448" s="19"/>
      <c r="U448" s="19"/>
      <c r="V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</row>
    <row r="449" spans="18:111">
      <c r="R449" s="19"/>
      <c r="S449" s="19"/>
      <c r="T449" s="19"/>
      <c r="U449" s="19"/>
      <c r="V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</row>
    <row r="450" spans="18:111">
      <c r="R450" s="19"/>
      <c r="S450" s="19"/>
      <c r="T450" s="19"/>
      <c r="U450" s="19"/>
      <c r="V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</row>
    <row r="451" spans="18:111">
      <c r="R451" s="19"/>
      <c r="S451" s="19"/>
      <c r="T451" s="19"/>
      <c r="U451" s="19"/>
      <c r="V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</row>
    <row r="452" spans="18:111">
      <c r="R452" s="19"/>
      <c r="S452" s="19"/>
      <c r="T452" s="19"/>
      <c r="U452" s="19"/>
      <c r="V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</row>
    <row r="477" hidden="1"/>
    <row r="478" hidden="1"/>
    <row r="508" spans="18:111">
      <c r="R508" s="19"/>
      <c r="S508" s="19"/>
      <c r="T508" s="19"/>
      <c r="U508" s="19"/>
      <c r="V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</row>
    <row r="509" spans="18:111">
      <c r="R509" s="19"/>
      <c r="S509" s="19"/>
      <c r="T509" s="19"/>
      <c r="U509" s="19"/>
      <c r="V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</row>
    <row r="510" spans="18:111">
      <c r="R510" s="19"/>
      <c r="S510" s="19"/>
      <c r="T510" s="19"/>
      <c r="U510" s="19"/>
      <c r="V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</row>
    <row r="511" spans="18:111">
      <c r="R511" s="19"/>
      <c r="S511" s="19"/>
      <c r="T511" s="19"/>
      <c r="U511" s="19"/>
      <c r="V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E511" s="19"/>
      <c r="DF511" s="19"/>
      <c r="DG511" s="19"/>
    </row>
    <row r="512" spans="18:111">
      <c r="BZ512" s="19"/>
      <c r="CA512" s="19"/>
      <c r="CB512" s="19"/>
      <c r="CC512" s="19"/>
      <c r="CD512" s="19"/>
      <c r="CE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E512" s="19"/>
      <c r="DF512" s="19"/>
      <c r="DG512" s="19"/>
    </row>
    <row r="513" spans="1:113">
      <c r="BZ513" s="19"/>
      <c r="CA513" s="19"/>
      <c r="CB513" s="19"/>
      <c r="CC513" s="19"/>
      <c r="CD513" s="19"/>
      <c r="CE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E513" s="19"/>
      <c r="DF513" s="19"/>
      <c r="DG513" s="19"/>
    </row>
    <row r="514" spans="1:113">
      <c r="A514" s="40" t="s">
        <v>85</v>
      </c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0"/>
      <c r="CG514" s="40"/>
      <c r="CH514" s="40"/>
      <c r="CI514" s="40"/>
      <c r="CJ514" s="40"/>
      <c r="CK514" s="40"/>
      <c r="CL514" s="40"/>
      <c r="CM514" s="40"/>
      <c r="CN514" s="40"/>
      <c r="CO514" s="40"/>
      <c r="CP514" s="41"/>
      <c r="CQ514" s="40"/>
      <c r="CR514" s="40"/>
      <c r="CS514" s="40"/>
      <c r="CT514" s="40"/>
      <c r="CU514" s="40"/>
      <c r="CV514" s="40"/>
      <c r="CW514" s="40"/>
      <c r="CX514" s="40"/>
      <c r="CY514" s="40"/>
      <c r="CZ514" s="40"/>
      <c r="DA514" s="40"/>
      <c r="DB514" s="40"/>
      <c r="DC514" s="41"/>
      <c r="DD514" s="40"/>
      <c r="DE514" s="41"/>
      <c r="DF514" s="41"/>
      <c r="DG514" s="41"/>
      <c r="DH514" s="40"/>
      <c r="DI514" s="40"/>
    </row>
    <row r="515" spans="1:113">
      <c r="A515" s="40"/>
      <c r="B515" s="40"/>
      <c r="C515" s="40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0"/>
      <c r="AX515" s="40"/>
      <c r="AY515" s="40"/>
      <c r="AZ515" s="40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0"/>
      <c r="CG515" s="40"/>
      <c r="CH515" s="40"/>
      <c r="CI515" s="40"/>
      <c r="CJ515" s="40"/>
      <c r="CK515" s="40"/>
      <c r="CL515" s="40"/>
      <c r="CM515" s="41"/>
      <c r="CN515" s="41"/>
      <c r="CO515" s="41"/>
      <c r="CP515" s="41"/>
      <c r="CQ515" s="40"/>
      <c r="CR515" s="40"/>
      <c r="CS515" s="40"/>
      <c r="CT515" s="40"/>
      <c r="CU515" s="40"/>
      <c r="CV515" s="40"/>
      <c r="CW515" s="40"/>
      <c r="CX515" s="40"/>
      <c r="CY515" s="40"/>
      <c r="CZ515" s="40"/>
      <c r="DA515" s="40"/>
      <c r="DB515" s="40"/>
      <c r="DC515" s="41"/>
      <c r="DD515" s="40"/>
      <c r="DE515" s="41"/>
      <c r="DF515" s="41"/>
      <c r="DG515" s="41"/>
      <c r="DH515" s="40"/>
      <c r="DI515" s="40"/>
    </row>
    <row r="516" spans="1:113">
      <c r="A516" s="40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41"/>
      <c r="N516" s="40" t="s">
        <v>84</v>
      </c>
      <c r="O516" s="186" t="str">
        <f>D234</f>
        <v>Distance 1</v>
      </c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41"/>
      <c r="AA516" s="41"/>
      <c r="AB516" s="41"/>
      <c r="AC516" s="41"/>
      <c r="AD516" s="41"/>
      <c r="AE516" s="40" t="s">
        <v>84</v>
      </c>
      <c r="AF516" s="186" t="str">
        <f>O234</f>
        <v>Distance 2</v>
      </c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41"/>
      <c r="AR516" s="41"/>
      <c r="AS516" s="41"/>
      <c r="AT516" s="41"/>
      <c r="AU516" s="41"/>
      <c r="AV516" s="41"/>
      <c r="AW516" s="41"/>
      <c r="AX516" s="41"/>
      <c r="AY516" s="40" t="s">
        <v>84</v>
      </c>
      <c r="AZ516" s="186" t="str">
        <f>Z234</f>
        <v>Distance 3</v>
      </c>
      <c r="BA516" s="186"/>
      <c r="BB516" s="186"/>
      <c r="BC516" s="186"/>
      <c r="BD516" s="186"/>
      <c r="BE516" s="186"/>
      <c r="BF516" s="186"/>
      <c r="BG516" s="186"/>
      <c r="BH516" s="186"/>
      <c r="BI516" s="186"/>
      <c r="BJ516" s="186"/>
      <c r="BK516" s="41"/>
      <c r="BL516" s="41"/>
      <c r="BM516" s="41"/>
      <c r="BN516" s="41"/>
      <c r="BO516" s="41"/>
      <c r="BP516" s="41"/>
      <c r="BQ516" s="41"/>
      <c r="BR516" s="41"/>
      <c r="BS516" s="41" t="s">
        <v>84</v>
      </c>
      <c r="BT516" s="186" t="str">
        <f>AK234</f>
        <v>Distance 4</v>
      </c>
      <c r="BU516" s="186"/>
      <c r="BV516" s="186"/>
      <c r="BW516" s="186"/>
      <c r="BX516" s="186"/>
      <c r="BY516" s="186"/>
      <c r="BZ516" s="186"/>
      <c r="CA516" s="186"/>
      <c r="CB516" s="186"/>
      <c r="CC516" s="186"/>
      <c r="CD516" s="186"/>
      <c r="CE516" s="41"/>
      <c r="CF516" s="40"/>
      <c r="CG516" s="40"/>
      <c r="CH516" s="40"/>
      <c r="CI516" s="40"/>
      <c r="CJ516" s="40"/>
      <c r="CK516" s="40"/>
      <c r="CL516" s="40"/>
      <c r="CM516" s="41"/>
      <c r="CN516" s="41"/>
      <c r="CO516" s="41"/>
      <c r="CP516" s="41"/>
      <c r="CQ516" s="41" t="s">
        <v>84</v>
      </c>
      <c r="CR516" s="186" t="str">
        <f>AV234</f>
        <v>Distance 5</v>
      </c>
      <c r="CS516" s="186"/>
      <c r="CT516" s="186"/>
      <c r="CU516" s="186"/>
      <c r="CV516" s="186"/>
      <c r="CW516" s="186"/>
      <c r="CX516" s="186"/>
      <c r="CY516" s="186"/>
      <c r="CZ516" s="186"/>
      <c r="DA516" s="186"/>
      <c r="DB516" s="186"/>
      <c r="DC516" s="41"/>
      <c r="DD516" s="40"/>
      <c r="DE516" s="41"/>
      <c r="DF516" s="41"/>
      <c r="DG516" s="41"/>
      <c r="DH516" s="40"/>
      <c r="DI516" s="40"/>
    </row>
    <row r="517" spans="1:113">
      <c r="A517" s="217" t="s">
        <v>83</v>
      </c>
      <c r="B517" s="217" t="s">
        <v>107</v>
      </c>
      <c r="C517" s="47" t="s">
        <v>32</v>
      </c>
      <c r="D517" s="47" t="s">
        <v>33</v>
      </c>
      <c r="E517" s="47" t="s">
        <v>34</v>
      </c>
      <c r="F517" s="47" t="s">
        <v>19</v>
      </c>
      <c r="G517" s="47" t="s">
        <v>35</v>
      </c>
      <c r="H517" s="47" t="s">
        <v>20</v>
      </c>
      <c r="I517" s="47" t="s">
        <v>36</v>
      </c>
      <c r="J517" s="47" t="s">
        <v>21</v>
      </c>
      <c r="K517" s="47" t="s">
        <v>38</v>
      </c>
      <c r="L517" s="47" t="s">
        <v>39</v>
      </c>
      <c r="M517" s="41"/>
      <c r="N517" s="217" t="s">
        <v>83</v>
      </c>
      <c r="O517" s="217" t="s">
        <v>107</v>
      </c>
      <c r="P517" s="47" t="s">
        <v>32</v>
      </c>
      <c r="Q517" s="47" t="s">
        <v>33</v>
      </c>
      <c r="R517" s="47" t="s">
        <v>34</v>
      </c>
      <c r="S517" s="47" t="s">
        <v>19</v>
      </c>
      <c r="T517" s="47" t="s">
        <v>35</v>
      </c>
      <c r="U517" s="47" t="s">
        <v>20</v>
      </c>
      <c r="V517" s="47" t="s">
        <v>36</v>
      </c>
      <c r="W517" s="47" t="s">
        <v>21</v>
      </c>
      <c r="X517" s="47" t="s">
        <v>38</v>
      </c>
      <c r="Y517" s="47" t="s">
        <v>39</v>
      </c>
      <c r="Z517" s="41"/>
      <c r="AA517" s="41"/>
      <c r="AB517" s="41"/>
      <c r="AC517" s="41"/>
      <c r="AD517" s="41"/>
      <c r="AE517" s="217" t="s">
        <v>83</v>
      </c>
      <c r="AF517" s="217" t="s">
        <v>107</v>
      </c>
      <c r="AG517" s="47" t="s">
        <v>32</v>
      </c>
      <c r="AH517" s="47" t="s">
        <v>33</v>
      </c>
      <c r="AI517" s="47" t="s">
        <v>34</v>
      </c>
      <c r="AJ517" s="47" t="s">
        <v>19</v>
      </c>
      <c r="AK517" s="47" t="s">
        <v>35</v>
      </c>
      <c r="AL517" s="47" t="s">
        <v>20</v>
      </c>
      <c r="AM517" s="47" t="s">
        <v>36</v>
      </c>
      <c r="AN517" s="47" t="s">
        <v>21</v>
      </c>
      <c r="AO517" s="47" t="s">
        <v>38</v>
      </c>
      <c r="AP517" s="47" t="s">
        <v>39</v>
      </c>
      <c r="AQ517" s="41"/>
      <c r="AR517" s="41"/>
      <c r="AS517" s="41"/>
      <c r="AT517" s="41"/>
      <c r="AU517" s="41"/>
      <c r="AV517" s="41"/>
      <c r="AW517" s="41"/>
      <c r="AX517" s="41"/>
      <c r="AY517" s="217" t="s">
        <v>83</v>
      </c>
      <c r="AZ517" s="217" t="s">
        <v>107</v>
      </c>
      <c r="BA517" s="47" t="s">
        <v>32</v>
      </c>
      <c r="BB517" s="47" t="s">
        <v>33</v>
      </c>
      <c r="BC517" s="47" t="s">
        <v>34</v>
      </c>
      <c r="BD517" s="47" t="s">
        <v>19</v>
      </c>
      <c r="BE517" s="47" t="s">
        <v>35</v>
      </c>
      <c r="BF517" s="47" t="s">
        <v>20</v>
      </c>
      <c r="BG517" s="47" t="s">
        <v>36</v>
      </c>
      <c r="BH517" s="47" t="s">
        <v>21</v>
      </c>
      <c r="BI517" s="47" t="s">
        <v>38</v>
      </c>
      <c r="BJ517" s="47" t="s">
        <v>39</v>
      </c>
      <c r="BK517" s="41"/>
      <c r="BL517" s="41"/>
      <c r="BM517" s="41"/>
      <c r="BN517" s="41"/>
      <c r="BO517" s="41"/>
      <c r="BP517" s="41"/>
      <c r="BQ517" s="41"/>
      <c r="BR517" s="41"/>
      <c r="BS517" s="217" t="s">
        <v>83</v>
      </c>
      <c r="BT517" s="217" t="s">
        <v>107</v>
      </c>
      <c r="BU517" s="47" t="s">
        <v>32</v>
      </c>
      <c r="BV517" s="47" t="s">
        <v>33</v>
      </c>
      <c r="BW517" s="47" t="s">
        <v>34</v>
      </c>
      <c r="BX517" s="47" t="s">
        <v>19</v>
      </c>
      <c r="BY517" s="47" t="s">
        <v>35</v>
      </c>
      <c r="BZ517" s="47" t="s">
        <v>20</v>
      </c>
      <c r="CA517" s="47" t="s">
        <v>36</v>
      </c>
      <c r="CB517" s="47" t="s">
        <v>21</v>
      </c>
      <c r="CC517" s="47" t="s">
        <v>38</v>
      </c>
      <c r="CD517" s="47" t="s">
        <v>39</v>
      </c>
      <c r="CE517" s="41"/>
      <c r="CF517" s="40"/>
      <c r="CG517" s="40"/>
      <c r="CH517" s="40"/>
      <c r="CI517" s="40"/>
      <c r="CJ517" s="40"/>
      <c r="CK517" s="40"/>
      <c r="CL517" s="40"/>
      <c r="CM517" s="41"/>
      <c r="CN517" s="41"/>
      <c r="CO517" s="41"/>
      <c r="CP517" s="41"/>
      <c r="CQ517" s="217" t="s">
        <v>77</v>
      </c>
      <c r="CR517" s="47"/>
      <c r="CS517" s="47" t="s">
        <v>32</v>
      </c>
      <c r="CT517" s="47" t="s">
        <v>33</v>
      </c>
      <c r="CU517" s="47" t="s">
        <v>34</v>
      </c>
      <c r="CV517" s="47" t="s">
        <v>19</v>
      </c>
      <c r="CW517" s="47" t="s">
        <v>35</v>
      </c>
      <c r="CX517" s="47" t="s">
        <v>20</v>
      </c>
      <c r="CY517" s="47" t="s">
        <v>36</v>
      </c>
      <c r="CZ517" s="47" t="s">
        <v>21</v>
      </c>
      <c r="DA517" s="47" t="s">
        <v>38</v>
      </c>
      <c r="DB517" s="47" t="s">
        <v>39</v>
      </c>
      <c r="DC517" s="41"/>
      <c r="DD517" s="40"/>
      <c r="DE517" s="41"/>
      <c r="DF517" s="41"/>
      <c r="DG517" s="41"/>
      <c r="DH517" s="40"/>
      <c r="DI517" s="40"/>
    </row>
    <row r="518" spans="1:113">
      <c r="A518" s="49" t="str">
        <f>A$14</f>
        <v>Container</v>
      </c>
      <c r="B518" s="50" t="str">
        <f t="shared" ref="B518:B526" si="248">B237</f>
        <v>1,000 teu</v>
      </c>
      <c r="C518" s="190">
        <f t="shared" ref="C518:C526" si="249">J14</f>
        <v>13.5</v>
      </c>
      <c r="D518" s="190">
        <f t="shared" ref="D518:D526" si="250">K14</f>
        <v>13.1</v>
      </c>
      <c r="E518" s="190">
        <f t="shared" ref="E518:E526" si="251">L14</f>
        <v>12.7</v>
      </c>
      <c r="F518" s="190">
        <f t="shared" ref="F518:F526" si="252">M14</f>
        <v>12.299999999999999</v>
      </c>
      <c r="G518" s="190">
        <f t="shared" ref="G518:G526" si="253">N14</f>
        <v>11.899999999999999</v>
      </c>
      <c r="H518" s="190">
        <f t="shared" ref="H518:H526" si="254">O14</f>
        <v>11.499999999999998</v>
      </c>
      <c r="I518" s="190">
        <f t="shared" ref="I518:I526" si="255">P14</f>
        <v>11.099999999999998</v>
      </c>
      <c r="J518" s="190">
        <f t="shared" ref="J518:J526" si="256">Q14</f>
        <v>10.699999999999998</v>
      </c>
      <c r="K518" s="190">
        <f t="shared" ref="K518:K526" si="257">R14</f>
        <v>10.299999999999997</v>
      </c>
      <c r="L518" s="190">
        <f t="shared" ref="L518:L526" si="258">S14</f>
        <v>10</v>
      </c>
      <c r="M518" s="41"/>
      <c r="N518" s="49" t="str">
        <f>$A518</f>
        <v>Container</v>
      </c>
      <c r="O518" s="50" t="str">
        <f t="shared" ref="O518:O526" si="259">B518</f>
        <v>1,000 teu</v>
      </c>
      <c r="P518" s="193">
        <f t="shared" ref="P518:P526" si="260">IF(E86="","",E86-$D86)</f>
        <v>0</v>
      </c>
      <c r="Q518" s="193">
        <f t="shared" ref="Q518:Q526" si="261">IF(F86="","",F86-$D86)</f>
        <v>0</v>
      </c>
      <c r="R518" s="193">
        <f t="shared" ref="R518:R526" si="262">IF(G86="","",G86-$D86)</f>
        <v>0</v>
      </c>
      <c r="S518" s="193">
        <f t="shared" ref="S518:S526" si="263">IF(H86="","",H86-$D86)</f>
        <v>0</v>
      </c>
      <c r="T518" s="193">
        <f t="shared" ref="T518:T526" si="264">IF(I86="","",I86-$D86)</f>
        <v>0</v>
      </c>
      <c r="U518" s="193">
        <f t="shared" ref="U518:U526" si="265">IF(J86="","",J86-$D86)</f>
        <v>0</v>
      </c>
      <c r="V518" s="193">
        <f t="shared" ref="V518:V526" si="266">IF(K86="","",K86-$D86)</f>
        <v>0</v>
      </c>
      <c r="W518" s="193">
        <f t="shared" ref="W518:W526" si="267">IF(L86="","",L86-$D86)</f>
        <v>0</v>
      </c>
      <c r="X518" s="193">
        <f t="shared" ref="X518:X526" si="268">IF(M86="","",M86-$D86)</f>
        <v>0</v>
      </c>
      <c r="Y518" s="193">
        <f t="shared" ref="Y518:Y526" si="269">IF(N86="","",N86-$D86)</f>
        <v>0</v>
      </c>
      <c r="Z518" s="41"/>
      <c r="AA518" s="41"/>
      <c r="AB518" s="41"/>
      <c r="AC518" s="41"/>
      <c r="AD518" s="41"/>
      <c r="AE518" s="49" t="str">
        <f>$A518</f>
        <v>Container</v>
      </c>
      <c r="AF518" s="50" t="str">
        <f t="shared" ref="AF518:AF526" si="270">O518</f>
        <v>1,000 teu</v>
      </c>
      <c r="AG518" s="193">
        <f t="shared" ref="AG518:AG526" si="271">IF(P86="","",P86-$O86)</f>
        <v>0</v>
      </c>
      <c r="AH518" s="193">
        <f t="shared" ref="AH518:AH526" si="272">IF(Q86="","",Q86-$O86)</f>
        <v>0</v>
      </c>
      <c r="AI518" s="193">
        <f t="shared" ref="AI518:AI526" si="273">IF(R86="","",R86-$O86)</f>
        <v>0</v>
      </c>
      <c r="AJ518" s="193">
        <f t="shared" ref="AJ518:AJ526" si="274">IF(S86="","",S86-$O86)</f>
        <v>0</v>
      </c>
      <c r="AK518" s="193">
        <f t="shared" ref="AK518:AK526" si="275">IF(T86="","",T86-$O86)</f>
        <v>0</v>
      </c>
      <c r="AL518" s="193">
        <f t="shared" ref="AL518:AL526" si="276">IF(U86="","",U86-$O86)</f>
        <v>0</v>
      </c>
      <c r="AM518" s="193">
        <f t="shared" ref="AM518:AM526" si="277">IF(V86="","",V86-$O86)</f>
        <v>0</v>
      </c>
      <c r="AN518" s="193">
        <f t="shared" ref="AN518:AN526" si="278">IF(W86="","",W86-$O86)</f>
        <v>0</v>
      </c>
      <c r="AO518" s="193">
        <f t="shared" ref="AO518:AO526" si="279">IF(X86="","",X86-$O86)</f>
        <v>0</v>
      </c>
      <c r="AP518" s="193">
        <f t="shared" ref="AP518:AP526" si="280">IF(Y86="","",Y86-$O86)</f>
        <v>0</v>
      </c>
      <c r="AQ518" s="41"/>
      <c r="AR518" s="41"/>
      <c r="AS518" s="41"/>
      <c r="AT518" s="41"/>
      <c r="AU518" s="41"/>
      <c r="AV518" s="41"/>
      <c r="AW518" s="41"/>
      <c r="AX518" s="41"/>
      <c r="AY518" s="49" t="str">
        <f>$A518</f>
        <v>Container</v>
      </c>
      <c r="AZ518" s="50" t="str">
        <f t="shared" ref="AZ518:AZ526" si="281">AF518</f>
        <v>1,000 teu</v>
      </c>
      <c r="BA518" s="193">
        <f t="shared" ref="BA518:BA526" si="282">IF(AA86="","",AA86-$Z86)</f>
        <v>0</v>
      </c>
      <c r="BB518" s="193">
        <f t="shared" ref="BB518:BB526" si="283">IF(AB86="","",AB86-$Z86)</f>
        <v>0</v>
      </c>
      <c r="BC518" s="193">
        <f t="shared" ref="BC518:BC526" si="284">IF(AC86="","",AC86-$Z86)</f>
        <v>0</v>
      </c>
      <c r="BD518" s="193">
        <f t="shared" ref="BD518:BD526" si="285">IF(AD86="","",AD86-$Z86)</f>
        <v>0</v>
      </c>
      <c r="BE518" s="193">
        <f t="shared" ref="BE518:BE526" si="286">IF(AE86="","",AE86-$Z86)</f>
        <v>0</v>
      </c>
      <c r="BF518" s="193">
        <f t="shared" ref="BF518:BF526" si="287">IF(AF86="","",AF86-$Z86)</f>
        <v>0</v>
      </c>
      <c r="BG518" s="193">
        <f t="shared" ref="BG518:BG526" si="288">IF(AG86="","",AG86-$Z86)</f>
        <v>1</v>
      </c>
      <c r="BH518" s="193">
        <f t="shared" ref="BH518:BH526" si="289">IF(AH86="","",AH86-$Z86)</f>
        <v>1</v>
      </c>
      <c r="BI518" s="193">
        <f t="shared" ref="BI518:BI526" si="290">IF(AI86="","",AI86-$Z86)</f>
        <v>2</v>
      </c>
      <c r="BJ518" s="193">
        <f t="shared" ref="BJ518:BJ526" si="291">IF(AJ86="","",AJ86-$Z86)</f>
        <v>2</v>
      </c>
      <c r="BK518" s="41"/>
      <c r="BL518" s="41"/>
      <c r="BM518" s="41"/>
      <c r="BN518" s="41"/>
      <c r="BO518" s="41"/>
      <c r="BP518" s="41"/>
      <c r="BQ518" s="41"/>
      <c r="BR518" s="41"/>
      <c r="BS518" s="49" t="str">
        <f>$A518</f>
        <v>Container</v>
      </c>
      <c r="BT518" s="50" t="str">
        <f t="shared" ref="BT518:BT526" si="292">AZ518</f>
        <v>1,000 teu</v>
      </c>
      <c r="BU518" s="193">
        <f t="shared" ref="BU518:BU526" si="293">IF(AL86="","",AL86-$AK86)</f>
        <v>0</v>
      </c>
      <c r="BV518" s="193">
        <f t="shared" ref="BV518:BV526" si="294">IF(AM86="","",AM86-$AK86)</f>
        <v>0</v>
      </c>
      <c r="BW518" s="193">
        <f t="shared" ref="BW518:BW526" si="295">IF(AN86="","",AN86-$AK86)</f>
        <v>0</v>
      </c>
      <c r="BX518" s="193">
        <f t="shared" ref="BX518:BX526" si="296">IF(AO86="","",AO86-$AK86)</f>
        <v>0</v>
      </c>
      <c r="BY518" s="193">
        <f t="shared" ref="BY518:BY526" si="297">IF(AP86="","",AP86-$AK86)</f>
        <v>1</v>
      </c>
      <c r="BZ518" s="193">
        <f t="shared" ref="BZ518:BZ526" si="298">IF(AQ86="","",AQ86-$AK86)</f>
        <v>1</v>
      </c>
      <c r="CA518" s="193">
        <f t="shared" ref="CA518:CA526" si="299">IF(AR86="","",AR86-$AK86)</f>
        <v>2</v>
      </c>
      <c r="CB518" s="193">
        <f t="shared" ref="CB518:CB526" si="300">IF(AS86="","",AS86-$AK86)</f>
        <v>2</v>
      </c>
      <c r="CC518" s="193">
        <f t="shared" ref="CC518:CC526" si="301">IF(AT86="","",AT86-$AK86)</f>
        <v>3</v>
      </c>
      <c r="CD518" s="193">
        <f t="shared" ref="CD518:CD526" si="302">IF(AU86="","",AU86-$AK86)</f>
        <v>3</v>
      </c>
      <c r="CE518" s="41"/>
      <c r="CF518" s="40"/>
      <c r="CG518" s="40"/>
      <c r="CH518" s="40"/>
      <c r="CI518" s="40"/>
      <c r="CJ518" s="40"/>
      <c r="CK518" s="40"/>
      <c r="CL518" s="40"/>
      <c r="CM518" s="41"/>
      <c r="CN518" s="41"/>
      <c r="CO518" s="41"/>
      <c r="CP518" s="41"/>
      <c r="CQ518" s="49" t="str">
        <f>$A518</f>
        <v>Container</v>
      </c>
      <c r="CR518" s="50" t="str">
        <f t="shared" ref="CR518:CR526" si="303">O518</f>
        <v>1,000 teu</v>
      </c>
      <c r="CS518" s="193">
        <f t="shared" ref="CS518:CS526" si="304">IF(AW86="","",AW86-$AV86)</f>
        <v>0</v>
      </c>
      <c r="CT518" s="193">
        <f t="shared" ref="CT518:CT526" si="305">IF(AX86="","",AX86-$AV86)</f>
        <v>0</v>
      </c>
      <c r="CU518" s="193">
        <f t="shared" ref="CU518:CU526" si="306">IF(AY86="","",AY86-$AV86)</f>
        <v>0</v>
      </c>
      <c r="CV518" s="193">
        <f t="shared" ref="CV518:CV526" si="307">IF(AZ86="","",AZ86-$AV86)</f>
        <v>1</v>
      </c>
      <c r="CW518" s="193">
        <f t="shared" ref="CW518:CW526" si="308">IF(BA86="","",BA86-$AV86)</f>
        <v>1</v>
      </c>
      <c r="CX518" s="193">
        <f t="shared" ref="CX518:CX526" si="309">IF(BB86="","",BB86-$AV86)</f>
        <v>2</v>
      </c>
      <c r="CY518" s="193">
        <f t="shared" ref="CY518:CY526" si="310">IF(BC86="","",BC86-$AV86)</f>
        <v>2</v>
      </c>
      <c r="CZ518" s="193">
        <f t="shared" ref="CZ518:CZ526" si="311">IF(BD86="","",BD86-$AV86)</f>
        <v>3</v>
      </c>
      <c r="DA518" s="193">
        <f t="shared" ref="DA518:DA526" si="312">IF(BE86="","",BE86-$AV86)</f>
        <v>3</v>
      </c>
      <c r="DB518" s="193">
        <f t="shared" ref="DB518:DB526" si="313">IF(BF86="","",BF86-$AV86)</f>
        <v>4</v>
      </c>
      <c r="DC518" s="41"/>
      <c r="DD518" s="40"/>
      <c r="DE518" s="41"/>
      <c r="DF518" s="41"/>
      <c r="DG518" s="41"/>
      <c r="DH518" s="40"/>
      <c r="DI518" s="40"/>
    </row>
    <row r="519" spans="1:113">
      <c r="A519" s="49"/>
      <c r="B519" s="54" t="str">
        <f t="shared" si="248"/>
        <v>3,000 teu</v>
      </c>
      <c r="C519" s="191">
        <f t="shared" si="249"/>
        <v>15.450000000000001</v>
      </c>
      <c r="D519" s="191">
        <f t="shared" si="250"/>
        <v>14.8</v>
      </c>
      <c r="E519" s="191">
        <f t="shared" si="251"/>
        <v>14.15</v>
      </c>
      <c r="F519" s="191">
        <f t="shared" si="252"/>
        <v>13.5</v>
      </c>
      <c r="G519" s="191">
        <f t="shared" si="253"/>
        <v>12.85</v>
      </c>
      <c r="H519" s="191">
        <f t="shared" si="254"/>
        <v>12.2</v>
      </c>
      <c r="I519" s="191">
        <f t="shared" si="255"/>
        <v>11.549999999999999</v>
      </c>
      <c r="J519" s="191">
        <f t="shared" si="256"/>
        <v>10.899999999999999</v>
      </c>
      <c r="K519" s="191">
        <f t="shared" si="257"/>
        <v>10.249999999999998</v>
      </c>
      <c r="L519" s="191">
        <f t="shared" si="258"/>
        <v>10</v>
      </c>
      <c r="M519" s="41"/>
      <c r="N519" s="49"/>
      <c r="O519" s="54" t="str">
        <f t="shared" si="259"/>
        <v>3,000 teu</v>
      </c>
      <c r="P519" s="194">
        <f t="shared" si="260"/>
        <v>0</v>
      </c>
      <c r="Q519" s="194">
        <f t="shared" si="261"/>
        <v>0</v>
      </c>
      <c r="R519" s="194">
        <f t="shared" si="262"/>
        <v>0</v>
      </c>
      <c r="S519" s="194">
        <f t="shared" si="263"/>
        <v>0</v>
      </c>
      <c r="T519" s="194">
        <f t="shared" si="264"/>
        <v>0</v>
      </c>
      <c r="U519" s="194">
        <f t="shared" si="265"/>
        <v>0</v>
      </c>
      <c r="V519" s="194">
        <f t="shared" si="266"/>
        <v>0</v>
      </c>
      <c r="W519" s="194">
        <f t="shared" si="267"/>
        <v>0</v>
      </c>
      <c r="X519" s="194">
        <f t="shared" si="268"/>
        <v>0</v>
      </c>
      <c r="Y519" s="194">
        <f t="shared" si="269"/>
        <v>0</v>
      </c>
      <c r="Z519" s="41"/>
      <c r="AA519" s="41"/>
      <c r="AB519" s="41"/>
      <c r="AC519" s="41"/>
      <c r="AD519" s="41"/>
      <c r="AE519" s="49"/>
      <c r="AF519" s="54" t="str">
        <f t="shared" si="270"/>
        <v>3,000 teu</v>
      </c>
      <c r="AG519" s="194">
        <f t="shared" si="271"/>
        <v>0</v>
      </c>
      <c r="AH519" s="194">
        <f t="shared" si="272"/>
        <v>0</v>
      </c>
      <c r="AI519" s="194">
        <f t="shared" si="273"/>
        <v>0</v>
      </c>
      <c r="AJ519" s="194">
        <f t="shared" si="274"/>
        <v>0</v>
      </c>
      <c r="AK519" s="194">
        <f t="shared" si="275"/>
        <v>0</v>
      </c>
      <c r="AL519" s="194">
        <f t="shared" si="276"/>
        <v>0</v>
      </c>
      <c r="AM519" s="194">
        <f t="shared" si="277"/>
        <v>0</v>
      </c>
      <c r="AN519" s="194">
        <f t="shared" si="278"/>
        <v>1</v>
      </c>
      <c r="AO519" s="194">
        <f t="shared" si="279"/>
        <v>1</v>
      </c>
      <c r="AP519" s="194">
        <f t="shared" si="280"/>
        <v>2</v>
      </c>
      <c r="AQ519" s="41"/>
      <c r="AR519" s="41"/>
      <c r="AS519" s="41"/>
      <c r="AT519" s="41"/>
      <c r="AU519" s="41"/>
      <c r="AV519" s="41"/>
      <c r="AW519" s="41"/>
      <c r="AX519" s="41"/>
      <c r="AY519" s="49"/>
      <c r="AZ519" s="54" t="str">
        <f t="shared" si="281"/>
        <v>3,000 teu</v>
      </c>
      <c r="BA519" s="194">
        <f t="shared" si="282"/>
        <v>0</v>
      </c>
      <c r="BB519" s="194">
        <f t="shared" si="283"/>
        <v>0</v>
      </c>
      <c r="BC519" s="194">
        <f t="shared" si="284"/>
        <v>0</v>
      </c>
      <c r="BD519" s="194">
        <f t="shared" si="285"/>
        <v>0</v>
      </c>
      <c r="BE519" s="194">
        <f t="shared" si="286"/>
        <v>1</v>
      </c>
      <c r="BF519" s="194">
        <f t="shared" si="287"/>
        <v>1</v>
      </c>
      <c r="BG519" s="194">
        <f t="shared" si="288"/>
        <v>2</v>
      </c>
      <c r="BH519" s="194">
        <f t="shared" si="289"/>
        <v>3</v>
      </c>
      <c r="BI519" s="194">
        <f t="shared" si="290"/>
        <v>4</v>
      </c>
      <c r="BJ519" s="194">
        <f t="shared" si="291"/>
        <v>4</v>
      </c>
      <c r="BK519" s="41"/>
      <c r="BL519" s="41"/>
      <c r="BM519" s="41"/>
      <c r="BN519" s="41"/>
      <c r="BO519" s="41"/>
      <c r="BP519" s="41"/>
      <c r="BQ519" s="41"/>
      <c r="BR519" s="41"/>
      <c r="BS519" s="49"/>
      <c r="BT519" s="54" t="str">
        <f t="shared" si="292"/>
        <v>3,000 teu</v>
      </c>
      <c r="BU519" s="194">
        <f t="shared" si="293"/>
        <v>0</v>
      </c>
      <c r="BV519" s="194">
        <f t="shared" si="294"/>
        <v>0</v>
      </c>
      <c r="BW519" s="194">
        <f t="shared" si="295"/>
        <v>0</v>
      </c>
      <c r="BX519" s="194">
        <f t="shared" si="296"/>
        <v>1</v>
      </c>
      <c r="BY519" s="194">
        <f t="shared" si="297"/>
        <v>1</v>
      </c>
      <c r="BZ519" s="194">
        <f t="shared" si="298"/>
        <v>2</v>
      </c>
      <c r="CA519" s="194">
        <f t="shared" si="299"/>
        <v>3</v>
      </c>
      <c r="CB519" s="194">
        <f t="shared" si="300"/>
        <v>4</v>
      </c>
      <c r="CC519" s="194">
        <f t="shared" si="301"/>
        <v>5</v>
      </c>
      <c r="CD519" s="194">
        <f t="shared" si="302"/>
        <v>5</v>
      </c>
      <c r="CE519" s="41"/>
      <c r="CF519" s="40"/>
      <c r="CG519" s="40"/>
      <c r="CH519" s="40"/>
      <c r="CI519" s="40"/>
      <c r="CJ519" s="40"/>
      <c r="CK519" s="40"/>
      <c r="CL519" s="40"/>
      <c r="CM519" s="41"/>
      <c r="CN519" s="41"/>
      <c r="CO519" s="41"/>
      <c r="CP519" s="41"/>
      <c r="CQ519" s="49"/>
      <c r="CR519" s="54" t="str">
        <f t="shared" si="303"/>
        <v>3,000 teu</v>
      </c>
      <c r="CS519" s="194">
        <f t="shared" si="304"/>
        <v>0</v>
      </c>
      <c r="CT519" s="194">
        <f t="shared" si="305"/>
        <v>0</v>
      </c>
      <c r="CU519" s="194">
        <f t="shared" si="306"/>
        <v>1</v>
      </c>
      <c r="CV519" s="194">
        <f t="shared" si="307"/>
        <v>1</v>
      </c>
      <c r="CW519" s="194">
        <f t="shared" si="308"/>
        <v>2</v>
      </c>
      <c r="CX519" s="194">
        <f t="shared" si="309"/>
        <v>3</v>
      </c>
      <c r="CY519" s="194">
        <f t="shared" si="310"/>
        <v>3</v>
      </c>
      <c r="CZ519" s="194">
        <f t="shared" si="311"/>
        <v>4</v>
      </c>
      <c r="DA519" s="194">
        <f t="shared" si="312"/>
        <v>5</v>
      </c>
      <c r="DB519" s="194">
        <f t="shared" si="313"/>
        <v>6</v>
      </c>
      <c r="DC519" s="41"/>
      <c r="DD519" s="40"/>
      <c r="DE519" s="41"/>
      <c r="DF519" s="41"/>
      <c r="DG519" s="41"/>
      <c r="DH519" s="40"/>
      <c r="DI519" s="40"/>
    </row>
    <row r="520" spans="1:113">
      <c r="A520" s="49"/>
      <c r="B520" s="50" t="str">
        <f t="shared" si="248"/>
        <v>6,000 teu</v>
      </c>
      <c r="C520" s="190">
        <f t="shared" si="249"/>
        <v>15.65</v>
      </c>
      <c r="D520" s="190">
        <f t="shared" si="250"/>
        <v>15</v>
      </c>
      <c r="E520" s="190">
        <f t="shared" si="251"/>
        <v>14.35</v>
      </c>
      <c r="F520" s="190">
        <f t="shared" si="252"/>
        <v>13.7</v>
      </c>
      <c r="G520" s="190">
        <f t="shared" si="253"/>
        <v>13.049999999999999</v>
      </c>
      <c r="H520" s="190">
        <f t="shared" si="254"/>
        <v>12.399999999999999</v>
      </c>
      <c r="I520" s="190">
        <f t="shared" si="255"/>
        <v>11.749999999999998</v>
      </c>
      <c r="J520" s="190">
        <f t="shared" si="256"/>
        <v>11.099999999999998</v>
      </c>
      <c r="K520" s="190">
        <f t="shared" si="257"/>
        <v>10.449999999999998</v>
      </c>
      <c r="L520" s="190">
        <f t="shared" si="258"/>
        <v>10</v>
      </c>
      <c r="M520" s="41"/>
      <c r="N520" s="49"/>
      <c r="O520" s="50" t="str">
        <f t="shared" si="259"/>
        <v>6,000 teu</v>
      </c>
      <c r="P520" s="193">
        <f t="shared" si="260"/>
        <v>0</v>
      </c>
      <c r="Q520" s="193">
        <f t="shared" si="261"/>
        <v>0</v>
      </c>
      <c r="R520" s="193">
        <f t="shared" si="262"/>
        <v>0</v>
      </c>
      <c r="S520" s="193">
        <f t="shared" si="263"/>
        <v>0</v>
      </c>
      <c r="T520" s="193">
        <f t="shared" si="264"/>
        <v>0</v>
      </c>
      <c r="U520" s="193">
        <f t="shared" si="265"/>
        <v>0</v>
      </c>
      <c r="V520" s="193">
        <f t="shared" si="266"/>
        <v>0</v>
      </c>
      <c r="W520" s="193">
        <f t="shared" si="267"/>
        <v>0</v>
      </c>
      <c r="X520" s="193">
        <f t="shared" si="268"/>
        <v>0</v>
      </c>
      <c r="Y520" s="193">
        <f t="shared" si="269"/>
        <v>0</v>
      </c>
      <c r="Z520" s="41"/>
      <c r="AA520" s="41"/>
      <c r="AB520" s="41"/>
      <c r="AC520" s="41"/>
      <c r="AD520" s="41"/>
      <c r="AE520" s="49"/>
      <c r="AF520" s="50" t="str">
        <f t="shared" si="270"/>
        <v>6,000 teu</v>
      </c>
      <c r="AG520" s="193">
        <f t="shared" si="271"/>
        <v>0</v>
      </c>
      <c r="AH520" s="193">
        <f t="shared" si="272"/>
        <v>0</v>
      </c>
      <c r="AI520" s="193">
        <f t="shared" si="273"/>
        <v>0</v>
      </c>
      <c r="AJ520" s="193">
        <f t="shared" si="274"/>
        <v>0</v>
      </c>
      <c r="AK520" s="193">
        <f t="shared" si="275"/>
        <v>0</v>
      </c>
      <c r="AL520" s="193">
        <f t="shared" si="276"/>
        <v>0</v>
      </c>
      <c r="AM520" s="193">
        <f t="shared" si="277"/>
        <v>1</v>
      </c>
      <c r="AN520" s="193">
        <f t="shared" si="278"/>
        <v>1</v>
      </c>
      <c r="AO520" s="193">
        <f t="shared" si="279"/>
        <v>2</v>
      </c>
      <c r="AP520" s="193">
        <f t="shared" si="280"/>
        <v>3</v>
      </c>
      <c r="AQ520" s="41"/>
      <c r="AR520" s="41"/>
      <c r="AS520" s="41"/>
      <c r="AT520" s="41"/>
      <c r="AU520" s="41"/>
      <c r="AV520" s="41"/>
      <c r="AW520" s="41"/>
      <c r="AX520" s="41"/>
      <c r="AY520" s="49"/>
      <c r="AZ520" s="50" t="str">
        <f t="shared" si="281"/>
        <v>6,000 teu</v>
      </c>
      <c r="BA520" s="193">
        <f t="shared" si="282"/>
        <v>0</v>
      </c>
      <c r="BB520" s="193">
        <f t="shared" si="283"/>
        <v>0</v>
      </c>
      <c r="BC520" s="193">
        <f t="shared" si="284"/>
        <v>0</v>
      </c>
      <c r="BD520" s="193">
        <f t="shared" si="285"/>
        <v>0</v>
      </c>
      <c r="BE520" s="193">
        <f t="shared" si="286"/>
        <v>1</v>
      </c>
      <c r="BF520" s="193">
        <f t="shared" si="287"/>
        <v>2</v>
      </c>
      <c r="BG520" s="193">
        <f t="shared" si="288"/>
        <v>2</v>
      </c>
      <c r="BH520" s="193">
        <f t="shared" si="289"/>
        <v>3</v>
      </c>
      <c r="BI520" s="193">
        <f t="shared" si="290"/>
        <v>4</v>
      </c>
      <c r="BJ520" s="193">
        <f t="shared" si="291"/>
        <v>5</v>
      </c>
      <c r="BK520" s="41"/>
      <c r="BL520" s="41"/>
      <c r="BM520" s="41"/>
      <c r="BN520" s="41"/>
      <c r="BO520" s="41"/>
      <c r="BP520" s="41"/>
      <c r="BQ520" s="41"/>
      <c r="BR520" s="41"/>
      <c r="BS520" s="49"/>
      <c r="BT520" s="50" t="str">
        <f t="shared" si="292"/>
        <v>6,000 teu</v>
      </c>
      <c r="BU520" s="193">
        <f t="shared" si="293"/>
        <v>0</v>
      </c>
      <c r="BV520" s="193">
        <f t="shared" si="294"/>
        <v>0</v>
      </c>
      <c r="BW520" s="193">
        <f t="shared" si="295"/>
        <v>0</v>
      </c>
      <c r="BX520" s="193">
        <f t="shared" si="296"/>
        <v>1</v>
      </c>
      <c r="BY520" s="193">
        <f t="shared" si="297"/>
        <v>2</v>
      </c>
      <c r="BZ520" s="193">
        <f t="shared" si="298"/>
        <v>2</v>
      </c>
      <c r="CA520" s="193">
        <f t="shared" si="299"/>
        <v>3</v>
      </c>
      <c r="CB520" s="193">
        <f t="shared" si="300"/>
        <v>4</v>
      </c>
      <c r="CC520" s="193">
        <f t="shared" si="301"/>
        <v>5</v>
      </c>
      <c r="CD520" s="193">
        <f t="shared" si="302"/>
        <v>6</v>
      </c>
      <c r="CE520" s="41"/>
      <c r="CF520" s="40"/>
      <c r="CG520" s="40"/>
      <c r="CH520" s="40"/>
      <c r="CI520" s="40"/>
      <c r="CJ520" s="40"/>
      <c r="CK520" s="40"/>
      <c r="CL520" s="40"/>
      <c r="CM520" s="41"/>
      <c r="CN520" s="41"/>
      <c r="CO520" s="41"/>
      <c r="CP520" s="41"/>
      <c r="CQ520" s="49"/>
      <c r="CR520" s="50" t="str">
        <f t="shared" si="303"/>
        <v>6,000 teu</v>
      </c>
      <c r="CS520" s="193">
        <f t="shared" si="304"/>
        <v>0</v>
      </c>
      <c r="CT520" s="193">
        <f t="shared" si="305"/>
        <v>0</v>
      </c>
      <c r="CU520" s="193">
        <f t="shared" si="306"/>
        <v>1</v>
      </c>
      <c r="CV520" s="193">
        <f t="shared" si="307"/>
        <v>1</v>
      </c>
      <c r="CW520" s="193">
        <f t="shared" si="308"/>
        <v>2</v>
      </c>
      <c r="CX520" s="193">
        <f t="shared" si="309"/>
        <v>3</v>
      </c>
      <c r="CY520" s="193">
        <f t="shared" si="310"/>
        <v>3</v>
      </c>
      <c r="CZ520" s="193">
        <f t="shared" si="311"/>
        <v>4</v>
      </c>
      <c r="DA520" s="193">
        <f t="shared" si="312"/>
        <v>5</v>
      </c>
      <c r="DB520" s="193">
        <f t="shared" si="313"/>
        <v>6</v>
      </c>
      <c r="DC520" s="41"/>
      <c r="DD520" s="40"/>
      <c r="DE520" s="41"/>
      <c r="DF520" s="41"/>
      <c r="DG520" s="41"/>
      <c r="DH520" s="40"/>
      <c r="DI520" s="40"/>
    </row>
    <row r="521" spans="1:113">
      <c r="A521" s="49"/>
      <c r="B521" s="54" t="str">
        <f t="shared" si="248"/>
        <v>9,000 teu</v>
      </c>
      <c r="C521" s="191">
        <f t="shared" si="249"/>
        <v>15.65</v>
      </c>
      <c r="D521" s="191">
        <f t="shared" si="250"/>
        <v>15</v>
      </c>
      <c r="E521" s="191">
        <f t="shared" si="251"/>
        <v>14.35</v>
      </c>
      <c r="F521" s="191">
        <f t="shared" si="252"/>
        <v>13.7</v>
      </c>
      <c r="G521" s="191">
        <f t="shared" si="253"/>
        <v>13.049999999999999</v>
      </c>
      <c r="H521" s="191">
        <f t="shared" si="254"/>
        <v>12.399999999999999</v>
      </c>
      <c r="I521" s="191">
        <f t="shared" si="255"/>
        <v>11.749999999999998</v>
      </c>
      <c r="J521" s="191">
        <f t="shared" si="256"/>
        <v>11.099999999999998</v>
      </c>
      <c r="K521" s="191">
        <f t="shared" si="257"/>
        <v>10.449999999999998</v>
      </c>
      <c r="L521" s="191">
        <f t="shared" si="258"/>
        <v>10</v>
      </c>
      <c r="M521" s="41"/>
      <c r="N521" s="49"/>
      <c r="O521" s="54" t="str">
        <f t="shared" si="259"/>
        <v>9,000 teu</v>
      </c>
      <c r="P521" s="194">
        <f t="shared" si="260"/>
        <v>0</v>
      </c>
      <c r="Q521" s="194">
        <f t="shared" si="261"/>
        <v>0</v>
      </c>
      <c r="R521" s="194">
        <f t="shared" si="262"/>
        <v>0</v>
      </c>
      <c r="S521" s="194">
        <f t="shared" si="263"/>
        <v>0</v>
      </c>
      <c r="T521" s="194">
        <f t="shared" si="264"/>
        <v>0</v>
      </c>
      <c r="U521" s="194">
        <f t="shared" si="265"/>
        <v>0</v>
      </c>
      <c r="V521" s="194">
        <f t="shared" si="266"/>
        <v>0</v>
      </c>
      <c r="W521" s="194">
        <f t="shared" si="267"/>
        <v>0</v>
      </c>
      <c r="X521" s="194">
        <f t="shared" si="268"/>
        <v>0</v>
      </c>
      <c r="Y521" s="194">
        <f t="shared" si="269"/>
        <v>0</v>
      </c>
      <c r="Z521" s="41"/>
      <c r="AA521" s="41"/>
      <c r="AB521" s="41"/>
      <c r="AC521" s="41"/>
      <c r="AD521" s="41"/>
      <c r="AE521" s="49"/>
      <c r="AF521" s="54" t="str">
        <f t="shared" si="270"/>
        <v>9,000 teu</v>
      </c>
      <c r="AG521" s="194">
        <f t="shared" si="271"/>
        <v>0</v>
      </c>
      <c r="AH521" s="194">
        <f t="shared" si="272"/>
        <v>0</v>
      </c>
      <c r="AI521" s="194">
        <f t="shared" si="273"/>
        <v>0</v>
      </c>
      <c r="AJ521" s="194">
        <f t="shared" si="274"/>
        <v>0</v>
      </c>
      <c r="AK521" s="194">
        <f t="shared" si="275"/>
        <v>0</v>
      </c>
      <c r="AL521" s="194">
        <f t="shared" si="276"/>
        <v>1</v>
      </c>
      <c r="AM521" s="194">
        <f t="shared" si="277"/>
        <v>1</v>
      </c>
      <c r="AN521" s="194">
        <f t="shared" si="278"/>
        <v>2</v>
      </c>
      <c r="AO521" s="194">
        <f t="shared" si="279"/>
        <v>3</v>
      </c>
      <c r="AP521" s="194">
        <f t="shared" si="280"/>
        <v>4</v>
      </c>
      <c r="AQ521" s="41"/>
      <c r="AR521" s="41"/>
      <c r="AS521" s="41"/>
      <c r="AT521" s="41"/>
      <c r="AU521" s="41"/>
      <c r="AV521" s="41"/>
      <c r="AW521" s="41"/>
      <c r="AX521" s="41"/>
      <c r="AY521" s="49"/>
      <c r="AZ521" s="54" t="str">
        <f t="shared" si="281"/>
        <v>9,000 teu</v>
      </c>
      <c r="BA521" s="194">
        <f t="shared" si="282"/>
        <v>0</v>
      </c>
      <c r="BB521" s="194">
        <f t="shared" si="283"/>
        <v>0</v>
      </c>
      <c r="BC521" s="194">
        <f t="shared" si="284"/>
        <v>0</v>
      </c>
      <c r="BD521" s="194">
        <f t="shared" si="285"/>
        <v>1</v>
      </c>
      <c r="BE521" s="194">
        <f t="shared" si="286"/>
        <v>1</v>
      </c>
      <c r="BF521" s="194">
        <f t="shared" si="287"/>
        <v>2</v>
      </c>
      <c r="BG521" s="194">
        <f t="shared" si="288"/>
        <v>3</v>
      </c>
      <c r="BH521" s="194">
        <f t="shared" si="289"/>
        <v>3</v>
      </c>
      <c r="BI521" s="194">
        <f t="shared" si="290"/>
        <v>4</v>
      </c>
      <c r="BJ521" s="194">
        <f t="shared" si="291"/>
        <v>5</v>
      </c>
      <c r="BK521" s="41"/>
      <c r="BL521" s="41"/>
      <c r="BM521" s="41"/>
      <c r="BN521" s="41"/>
      <c r="BO521" s="41"/>
      <c r="BP521" s="41"/>
      <c r="BQ521" s="41"/>
      <c r="BR521" s="41"/>
      <c r="BS521" s="49"/>
      <c r="BT521" s="54" t="str">
        <f t="shared" si="292"/>
        <v>9,000 teu</v>
      </c>
      <c r="BU521" s="194">
        <f t="shared" si="293"/>
        <v>0</v>
      </c>
      <c r="BV521" s="194">
        <f t="shared" si="294"/>
        <v>0</v>
      </c>
      <c r="BW521" s="194">
        <f t="shared" si="295"/>
        <v>1</v>
      </c>
      <c r="BX521" s="194">
        <f t="shared" si="296"/>
        <v>1</v>
      </c>
      <c r="BY521" s="194">
        <f t="shared" si="297"/>
        <v>2</v>
      </c>
      <c r="BZ521" s="194">
        <f t="shared" si="298"/>
        <v>3</v>
      </c>
      <c r="CA521" s="194">
        <f t="shared" si="299"/>
        <v>3</v>
      </c>
      <c r="CB521" s="194">
        <f t="shared" si="300"/>
        <v>4</v>
      </c>
      <c r="CC521" s="194">
        <f t="shared" si="301"/>
        <v>5</v>
      </c>
      <c r="CD521" s="194">
        <f t="shared" si="302"/>
        <v>6</v>
      </c>
      <c r="CE521" s="41"/>
      <c r="CF521" s="40"/>
      <c r="CG521" s="40"/>
      <c r="CH521" s="40"/>
      <c r="CI521" s="40"/>
      <c r="CJ521" s="40"/>
      <c r="CK521" s="40"/>
      <c r="CL521" s="40"/>
      <c r="CM521" s="41"/>
      <c r="CN521" s="41"/>
      <c r="CO521" s="41"/>
      <c r="CP521" s="41"/>
      <c r="CQ521" s="49"/>
      <c r="CR521" s="54" t="str">
        <f t="shared" si="303"/>
        <v>9,000 teu</v>
      </c>
      <c r="CS521" s="194">
        <f t="shared" si="304"/>
        <v>0</v>
      </c>
      <c r="CT521" s="194">
        <f t="shared" si="305"/>
        <v>0</v>
      </c>
      <c r="CU521" s="194">
        <f t="shared" si="306"/>
        <v>1</v>
      </c>
      <c r="CV521" s="194">
        <f t="shared" si="307"/>
        <v>2</v>
      </c>
      <c r="CW521" s="194">
        <f t="shared" si="308"/>
        <v>2</v>
      </c>
      <c r="CX521" s="194">
        <f t="shared" si="309"/>
        <v>3</v>
      </c>
      <c r="CY521" s="194">
        <f t="shared" si="310"/>
        <v>4</v>
      </c>
      <c r="CZ521" s="194">
        <f t="shared" si="311"/>
        <v>5</v>
      </c>
      <c r="DA521" s="194">
        <f t="shared" si="312"/>
        <v>6</v>
      </c>
      <c r="DB521" s="194">
        <f t="shared" si="313"/>
        <v>6</v>
      </c>
      <c r="DC521" s="41"/>
      <c r="DD521" s="40"/>
      <c r="DE521" s="41"/>
      <c r="DF521" s="41"/>
      <c r="DG521" s="41"/>
      <c r="DH521" s="40"/>
      <c r="DI521" s="40"/>
    </row>
    <row r="522" spans="1:113">
      <c r="A522" s="49"/>
      <c r="B522" s="50" t="str">
        <f t="shared" si="248"/>
        <v>14,000 teu</v>
      </c>
      <c r="C522" s="190">
        <f t="shared" si="249"/>
        <v>15.450000000000001</v>
      </c>
      <c r="D522" s="190">
        <f t="shared" si="250"/>
        <v>14.8</v>
      </c>
      <c r="E522" s="190">
        <f t="shared" si="251"/>
        <v>14.15</v>
      </c>
      <c r="F522" s="190">
        <f t="shared" si="252"/>
        <v>13.5</v>
      </c>
      <c r="G522" s="190">
        <f t="shared" si="253"/>
        <v>12.85</v>
      </c>
      <c r="H522" s="190">
        <f t="shared" si="254"/>
        <v>12.2</v>
      </c>
      <c r="I522" s="190">
        <f t="shared" si="255"/>
        <v>11.549999999999999</v>
      </c>
      <c r="J522" s="190">
        <f t="shared" si="256"/>
        <v>10.899999999999999</v>
      </c>
      <c r="K522" s="190">
        <f t="shared" si="257"/>
        <v>10.249999999999998</v>
      </c>
      <c r="L522" s="190">
        <f t="shared" si="258"/>
        <v>10</v>
      </c>
      <c r="M522" s="41"/>
      <c r="N522" s="49"/>
      <c r="O522" s="50" t="str">
        <f t="shared" si="259"/>
        <v>14,000 teu</v>
      </c>
      <c r="P522" s="193">
        <f t="shared" si="260"/>
        <v>0</v>
      </c>
      <c r="Q522" s="193">
        <f t="shared" si="261"/>
        <v>0</v>
      </c>
      <c r="R522" s="193">
        <f t="shared" si="262"/>
        <v>0</v>
      </c>
      <c r="S522" s="193">
        <f t="shared" si="263"/>
        <v>0</v>
      </c>
      <c r="T522" s="193">
        <f t="shared" si="264"/>
        <v>0</v>
      </c>
      <c r="U522" s="193">
        <f t="shared" si="265"/>
        <v>0</v>
      </c>
      <c r="V522" s="193">
        <f t="shared" si="266"/>
        <v>0</v>
      </c>
      <c r="W522" s="193">
        <f t="shared" si="267"/>
        <v>0</v>
      </c>
      <c r="X522" s="193">
        <f t="shared" si="268"/>
        <v>0</v>
      </c>
      <c r="Y522" s="193">
        <f t="shared" si="269"/>
        <v>0</v>
      </c>
      <c r="Z522" s="41"/>
      <c r="AA522" s="41"/>
      <c r="AB522" s="41"/>
      <c r="AC522" s="41"/>
      <c r="AD522" s="41"/>
      <c r="AE522" s="49"/>
      <c r="AF522" s="50" t="str">
        <f t="shared" si="270"/>
        <v>14,000 teu</v>
      </c>
      <c r="AG522" s="193">
        <f t="shared" si="271"/>
        <v>0</v>
      </c>
      <c r="AH522" s="193">
        <f t="shared" si="272"/>
        <v>0</v>
      </c>
      <c r="AI522" s="193">
        <f t="shared" si="273"/>
        <v>0</v>
      </c>
      <c r="AJ522" s="193">
        <f t="shared" si="274"/>
        <v>0</v>
      </c>
      <c r="AK522" s="193">
        <f t="shared" si="275"/>
        <v>0</v>
      </c>
      <c r="AL522" s="193">
        <f t="shared" si="276"/>
        <v>1</v>
      </c>
      <c r="AM522" s="193">
        <f t="shared" si="277"/>
        <v>2</v>
      </c>
      <c r="AN522" s="193">
        <f t="shared" si="278"/>
        <v>3</v>
      </c>
      <c r="AO522" s="193">
        <f t="shared" si="279"/>
        <v>4</v>
      </c>
      <c r="AP522" s="193">
        <f t="shared" si="280"/>
        <v>5</v>
      </c>
      <c r="AQ522" s="41"/>
      <c r="AR522" s="41"/>
      <c r="AS522" s="41"/>
      <c r="AT522" s="41"/>
      <c r="AU522" s="41"/>
      <c r="AV522" s="41"/>
      <c r="AW522" s="41"/>
      <c r="AX522" s="41"/>
      <c r="AY522" s="49"/>
      <c r="AZ522" s="50" t="str">
        <f t="shared" si="281"/>
        <v>14,000 teu</v>
      </c>
      <c r="BA522" s="193">
        <f t="shared" si="282"/>
        <v>0</v>
      </c>
      <c r="BB522" s="193">
        <f t="shared" si="283"/>
        <v>0</v>
      </c>
      <c r="BC522" s="193">
        <f t="shared" si="284"/>
        <v>0</v>
      </c>
      <c r="BD522" s="193">
        <f t="shared" si="285"/>
        <v>1</v>
      </c>
      <c r="BE522" s="193">
        <f t="shared" si="286"/>
        <v>2</v>
      </c>
      <c r="BF522" s="193">
        <f t="shared" si="287"/>
        <v>3</v>
      </c>
      <c r="BG522" s="193">
        <f t="shared" si="288"/>
        <v>4</v>
      </c>
      <c r="BH522" s="193">
        <f t="shared" si="289"/>
        <v>5</v>
      </c>
      <c r="BI522" s="193">
        <f t="shared" si="290"/>
        <v>6</v>
      </c>
      <c r="BJ522" s="193">
        <f t="shared" si="291"/>
        <v>6</v>
      </c>
      <c r="BK522" s="41"/>
      <c r="BL522" s="41"/>
      <c r="BM522" s="41"/>
      <c r="BN522" s="41"/>
      <c r="BO522" s="41"/>
      <c r="BP522" s="41"/>
      <c r="BQ522" s="41"/>
      <c r="BR522" s="41"/>
      <c r="BS522" s="49"/>
      <c r="BT522" s="50" t="str">
        <f t="shared" si="292"/>
        <v>14,000 teu</v>
      </c>
      <c r="BU522" s="193">
        <f t="shared" si="293"/>
        <v>0</v>
      </c>
      <c r="BV522" s="193">
        <f t="shared" si="294"/>
        <v>0</v>
      </c>
      <c r="BW522" s="193">
        <f t="shared" si="295"/>
        <v>1</v>
      </c>
      <c r="BX522" s="193">
        <f t="shared" si="296"/>
        <v>2</v>
      </c>
      <c r="BY522" s="193">
        <f t="shared" si="297"/>
        <v>2</v>
      </c>
      <c r="BZ522" s="193">
        <f t="shared" si="298"/>
        <v>3</v>
      </c>
      <c r="CA522" s="193">
        <f t="shared" si="299"/>
        <v>4</v>
      </c>
      <c r="CB522" s="193">
        <f t="shared" si="300"/>
        <v>5</v>
      </c>
      <c r="CC522" s="193">
        <f t="shared" si="301"/>
        <v>7</v>
      </c>
      <c r="CD522" s="193">
        <f t="shared" si="302"/>
        <v>7</v>
      </c>
      <c r="CE522" s="41"/>
      <c r="CF522" s="40"/>
      <c r="CG522" s="40"/>
      <c r="CH522" s="40"/>
      <c r="CI522" s="40"/>
      <c r="CJ522" s="40"/>
      <c r="CK522" s="40"/>
      <c r="CL522" s="40"/>
      <c r="CM522" s="41"/>
      <c r="CN522" s="41"/>
      <c r="CO522" s="41"/>
      <c r="CP522" s="41"/>
      <c r="CQ522" s="49"/>
      <c r="CR522" s="50" t="str">
        <f t="shared" si="303"/>
        <v>14,000 teu</v>
      </c>
      <c r="CS522" s="193">
        <f t="shared" si="304"/>
        <v>0</v>
      </c>
      <c r="CT522" s="193">
        <f t="shared" si="305"/>
        <v>1</v>
      </c>
      <c r="CU522" s="193">
        <f t="shared" si="306"/>
        <v>1</v>
      </c>
      <c r="CV522" s="193">
        <f t="shared" si="307"/>
        <v>2</v>
      </c>
      <c r="CW522" s="193">
        <f t="shared" si="308"/>
        <v>3</v>
      </c>
      <c r="CX522" s="193">
        <f t="shared" si="309"/>
        <v>4</v>
      </c>
      <c r="CY522" s="193">
        <f t="shared" si="310"/>
        <v>5</v>
      </c>
      <c r="CZ522" s="193">
        <f t="shared" si="311"/>
        <v>6</v>
      </c>
      <c r="DA522" s="193">
        <f t="shared" si="312"/>
        <v>7</v>
      </c>
      <c r="DB522" s="193">
        <f t="shared" si="313"/>
        <v>8</v>
      </c>
      <c r="DC522" s="41"/>
      <c r="DD522" s="40"/>
      <c r="DE522" s="41"/>
      <c r="DF522" s="41"/>
      <c r="DG522" s="41"/>
      <c r="DH522" s="40"/>
      <c r="DI522" s="40"/>
    </row>
    <row r="523" spans="1:113">
      <c r="A523" s="189"/>
      <c r="B523" s="54" t="str">
        <f t="shared" si="248"/>
        <v>17,000 teu</v>
      </c>
      <c r="C523" s="191">
        <f t="shared" si="249"/>
        <v>14.3</v>
      </c>
      <c r="D523" s="191">
        <f t="shared" si="250"/>
        <v>13.8</v>
      </c>
      <c r="E523" s="191">
        <f t="shared" si="251"/>
        <v>13.3</v>
      </c>
      <c r="F523" s="191">
        <f t="shared" si="252"/>
        <v>12.8</v>
      </c>
      <c r="G523" s="191">
        <f t="shared" si="253"/>
        <v>12.3</v>
      </c>
      <c r="H523" s="191">
        <f t="shared" si="254"/>
        <v>11.8</v>
      </c>
      <c r="I523" s="191">
        <f t="shared" si="255"/>
        <v>11.3</v>
      </c>
      <c r="J523" s="191">
        <f t="shared" si="256"/>
        <v>10.8</v>
      </c>
      <c r="K523" s="191">
        <f t="shared" si="257"/>
        <v>10.3</v>
      </c>
      <c r="L523" s="191">
        <f t="shared" si="258"/>
        <v>10</v>
      </c>
      <c r="M523" s="41"/>
      <c r="N523" s="189"/>
      <c r="O523" s="54" t="str">
        <f t="shared" si="259"/>
        <v>17,000 teu</v>
      </c>
      <c r="P523" s="194">
        <f t="shared" si="260"/>
        <v>0</v>
      </c>
      <c r="Q523" s="194">
        <f t="shared" si="261"/>
        <v>0</v>
      </c>
      <c r="R523" s="194">
        <f t="shared" si="262"/>
        <v>0</v>
      </c>
      <c r="S523" s="194">
        <f t="shared" si="263"/>
        <v>0</v>
      </c>
      <c r="T523" s="194">
        <f t="shared" si="264"/>
        <v>0</v>
      </c>
      <c r="U523" s="194">
        <f t="shared" si="265"/>
        <v>0</v>
      </c>
      <c r="V523" s="194">
        <f t="shared" si="266"/>
        <v>0</v>
      </c>
      <c r="W523" s="194">
        <f t="shared" si="267"/>
        <v>0</v>
      </c>
      <c r="X523" s="194">
        <f t="shared" si="268"/>
        <v>0</v>
      </c>
      <c r="Y523" s="194">
        <f t="shared" si="269"/>
        <v>0</v>
      </c>
      <c r="Z523" s="41"/>
      <c r="AA523" s="41"/>
      <c r="AB523" s="41"/>
      <c r="AC523" s="41"/>
      <c r="AD523" s="41"/>
      <c r="AE523" s="189"/>
      <c r="AF523" s="54" t="str">
        <f t="shared" si="270"/>
        <v>17,000 teu</v>
      </c>
      <c r="AG523" s="194">
        <f t="shared" si="271"/>
        <v>0</v>
      </c>
      <c r="AH523" s="194">
        <f t="shared" si="272"/>
        <v>0</v>
      </c>
      <c r="AI523" s="194">
        <f t="shared" si="273"/>
        <v>0</v>
      </c>
      <c r="AJ523" s="194">
        <f t="shared" si="274"/>
        <v>1</v>
      </c>
      <c r="AK523" s="194">
        <f t="shared" si="275"/>
        <v>1</v>
      </c>
      <c r="AL523" s="194">
        <f t="shared" si="276"/>
        <v>2</v>
      </c>
      <c r="AM523" s="194">
        <f t="shared" si="277"/>
        <v>3</v>
      </c>
      <c r="AN523" s="194">
        <f t="shared" si="278"/>
        <v>3</v>
      </c>
      <c r="AO523" s="194">
        <f t="shared" si="279"/>
        <v>4</v>
      </c>
      <c r="AP523" s="194">
        <f t="shared" si="280"/>
        <v>5</v>
      </c>
      <c r="AQ523" s="41"/>
      <c r="AR523" s="41"/>
      <c r="AS523" s="41"/>
      <c r="AT523" s="41"/>
      <c r="AU523" s="41"/>
      <c r="AV523" s="41"/>
      <c r="AW523" s="41"/>
      <c r="AX523" s="41"/>
      <c r="AY523" s="189"/>
      <c r="AZ523" s="54" t="str">
        <f t="shared" si="281"/>
        <v>17,000 teu</v>
      </c>
      <c r="BA523" s="194">
        <f t="shared" si="282"/>
        <v>0</v>
      </c>
      <c r="BB523" s="194">
        <f t="shared" si="283"/>
        <v>0</v>
      </c>
      <c r="BC523" s="194">
        <f t="shared" si="284"/>
        <v>1</v>
      </c>
      <c r="BD523" s="194">
        <f t="shared" si="285"/>
        <v>1</v>
      </c>
      <c r="BE523" s="194">
        <f t="shared" si="286"/>
        <v>2</v>
      </c>
      <c r="BF523" s="194">
        <f t="shared" si="287"/>
        <v>3</v>
      </c>
      <c r="BG523" s="194">
        <f t="shared" si="288"/>
        <v>4</v>
      </c>
      <c r="BH523" s="194">
        <f t="shared" si="289"/>
        <v>4</v>
      </c>
      <c r="BI523" s="194">
        <f t="shared" si="290"/>
        <v>5</v>
      </c>
      <c r="BJ523" s="194">
        <f t="shared" si="291"/>
        <v>6</v>
      </c>
      <c r="BK523" s="41"/>
      <c r="BL523" s="41"/>
      <c r="BM523" s="41"/>
      <c r="BN523" s="41"/>
      <c r="BO523" s="41"/>
      <c r="BP523" s="41"/>
      <c r="BQ523" s="41"/>
      <c r="BR523" s="41"/>
      <c r="BS523" s="189"/>
      <c r="BT523" s="54" t="str">
        <f t="shared" si="292"/>
        <v>17,000 teu</v>
      </c>
      <c r="BU523" s="194">
        <f t="shared" si="293"/>
        <v>0</v>
      </c>
      <c r="BV523" s="194">
        <f t="shared" si="294"/>
        <v>1</v>
      </c>
      <c r="BW523" s="194">
        <f t="shared" si="295"/>
        <v>1</v>
      </c>
      <c r="BX523" s="194">
        <f t="shared" si="296"/>
        <v>2</v>
      </c>
      <c r="BY523" s="194">
        <f t="shared" si="297"/>
        <v>3</v>
      </c>
      <c r="BZ523" s="194">
        <f t="shared" si="298"/>
        <v>3</v>
      </c>
      <c r="CA523" s="194">
        <f t="shared" si="299"/>
        <v>4</v>
      </c>
      <c r="CB523" s="194">
        <f t="shared" si="300"/>
        <v>5</v>
      </c>
      <c r="CC523" s="194">
        <f t="shared" si="301"/>
        <v>6</v>
      </c>
      <c r="CD523" s="194">
        <f t="shared" si="302"/>
        <v>6</v>
      </c>
      <c r="CE523" s="41"/>
      <c r="CF523" s="40"/>
      <c r="CG523" s="40"/>
      <c r="CH523" s="40"/>
      <c r="CI523" s="40"/>
      <c r="CJ523" s="40"/>
      <c r="CK523" s="40"/>
      <c r="CL523" s="40"/>
      <c r="CM523" s="41"/>
      <c r="CN523" s="41"/>
      <c r="CO523" s="41"/>
      <c r="CP523" s="41"/>
      <c r="CQ523" s="189"/>
      <c r="CR523" s="54" t="str">
        <f t="shared" si="303"/>
        <v>17,000 teu</v>
      </c>
      <c r="CS523" s="194">
        <f t="shared" si="304"/>
        <v>0</v>
      </c>
      <c r="CT523" s="194">
        <f t="shared" si="305"/>
        <v>1</v>
      </c>
      <c r="CU523" s="194">
        <f t="shared" si="306"/>
        <v>1</v>
      </c>
      <c r="CV523" s="194">
        <f t="shared" si="307"/>
        <v>2</v>
      </c>
      <c r="CW523" s="194">
        <f t="shared" si="308"/>
        <v>3</v>
      </c>
      <c r="CX523" s="194">
        <f t="shared" si="309"/>
        <v>3</v>
      </c>
      <c r="CY523" s="194">
        <f t="shared" si="310"/>
        <v>4</v>
      </c>
      <c r="CZ523" s="194">
        <f t="shared" si="311"/>
        <v>5</v>
      </c>
      <c r="DA523" s="194">
        <f t="shared" si="312"/>
        <v>6</v>
      </c>
      <c r="DB523" s="194">
        <f t="shared" si="313"/>
        <v>7</v>
      </c>
      <c r="DC523" s="41"/>
      <c r="DD523" s="40"/>
      <c r="DE523" s="41"/>
      <c r="DF523" s="41"/>
      <c r="DG523" s="41"/>
      <c r="DH523" s="40"/>
      <c r="DI523" s="40"/>
    </row>
    <row r="524" spans="1:113">
      <c r="A524" s="58" t="str">
        <f>A$20</f>
        <v>Bulk</v>
      </c>
      <c r="B524" s="59" t="str">
        <f t="shared" si="248"/>
        <v>Handymax</v>
      </c>
      <c r="C524" s="192">
        <f t="shared" si="249"/>
        <v>11.620000000000001</v>
      </c>
      <c r="D524" s="192">
        <f t="shared" si="250"/>
        <v>11.440000000000001</v>
      </c>
      <c r="E524" s="192">
        <f t="shared" si="251"/>
        <v>11.260000000000002</v>
      </c>
      <c r="F524" s="192">
        <f t="shared" si="252"/>
        <v>11.080000000000002</v>
      </c>
      <c r="G524" s="192">
        <f t="shared" si="253"/>
        <v>10.900000000000002</v>
      </c>
      <c r="H524" s="192">
        <f t="shared" si="254"/>
        <v>10.720000000000002</v>
      </c>
      <c r="I524" s="192">
        <f t="shared" si="255"/>
        <v>10.540000000000003</v>
      </c>
      <c r="J524" s="192">
        <f t="shared" si="256"/>
        <v>10.360000000000003</v>
      </c>
      <c r="K524" s="192">
        <f t="shared" si="257"/>
        <v>10.180000000000003</v>
      </c>
      <c r="L524" s="192">
        <f t="shared" si="258"/>
        <v>10.000000000000004</v>
      </c>
      <c r="M524" s="41"/>
      <c r="N524" s="58" t="str">
        <f>$A524</f>
        <v>Bulk</v>
      </c>
      <c r="O524" s="59" t="str">
        <f t="shared" si="259"/>
        <v>Handymax</v>
      </c>
      <c r="P524" s="195">
        <f t="shared" si="260"/>
        <v>0</v>
      </c>
      <c r="Q524" s="195">
        <f t="shared" si="261"/>
        <v>0</v>
      </c>
      <c r="R524" s="195">
        <f t="shared" si="262"/>
        <v>0</v>
      </c>
      <c r="S524" s="195">
        <f t="shared" si="263"/>
        <v>0</v>
      </c>
      <c r="T524" s="195">
        <f t="shared" si="264"/>
        <v>0</v>
      </c>
      <c r="U524" s="195">
        <f t="shared" si="265"/>
        <v>0</v>
      </c>
      <c r="V524" s="195">
        <f t="shared" si="266"/>
        <v>0</v>
      </c>
      <c r="W524" s="195">
        <f t="shared" si="267"/>
        <v>0</v>
      </c>
      <c r="X524" s="195">
        <f t="shared" si="268"/>
        <v>0</v>
      </c>
      <c r="Y524" s="195">
        <f t="shared" si="269"/>
        <v>0</v>
      </c>
      <c r="Z524" s="41"/>
      <c r="AA524" s="41"/>
      <c r="AB524" s="41"/>
      <c r="AC524" s="41"/>
      <c r="AD524" s="41"/>
      <c r="AE524" s="58" t="str">
        <f>$A524</f>
        <v>Bulk</v>
      </c>
      <c r="AF524" s="59" t="str">
        <f t="shared" si="270"/>
        <v>Handymax</v>
      </c>
      <c r="AG524" s="195">
        <f t="shared" si="271"/>
        <v>0</v>
      </c>
      <c r="AH524" s="195">
        <f t="shared" si="272"/>
        <v>0</v>
      </c>
      <c r="AI524" s="195">
        <f t="shared" si="273"/>
        <v>0</v>
      </c>
      <c r="AJ524" s="195">
        <f t="shared" si="274"/>
        <v>0</v>
      </c>
      <c r="AK524" s="195">
        <f t="shared" si="275"/>
        <v>0</v>
      </c>
      <c r="AL524" s="195">
        <f t="shared" si="276"/>
        <v>0</v>
      </c>
      <c r="AM524" s="195">
        <f t="shared" si="277"/>
        <v>0</v>
      </c>
      <c r="AN524" s="195">
        <f t="shared" si="278"/>
        <v>0</v>
      </c>
      <c r="AO524" s="195">
        <f t="shared" si="279"/>
        <v>0</v>
      </c>
      <c r="AP524" s="195">
        <f t="shared" si="280"/>
        <v>0</v>
      </c>
      <c r="AQ524" s="41"/>
      <c r="AR524" s="41"/>
      <c r="AS524" s="41"/>
      <c r="AT524" s="41"/>
      <c r="AU524" s="41"/>
      <c r="AV524" s="41"/>
      <c r="AW524" s="41"/>
      <c r="AX524" s="41"/>
      <c r="AY524" s="58" t="str">
        <f>$A524</f>
        <v>Bulk</v>
      </c>
      <c r="AZ524" s="59" t="str">
        <f t="shared" si="281"/>
        <v>Handymax</v>
      </c>
      <c r="BA524" s="195">
        <f t="shared" si="282"/>
        <v>0</v>
      </c>
      <c r="BB524" s="195">
        <f t="shared" si="283"/>
        <v>0</v>
      </c>
      <c r="BC524" s="195">
        <f t="shared" si="284"/>
        <v>0</v>
      </c>
      <c r="BD524" s="195">
        <f t="shared" si="285"/>
        <v>0</v>
      </c>
      <c r="BE524" s="195">
        <f t="shared" si="286"/>
        <v>0</v>
      </c>
      <c r="BF524" s="195">
        <f t="shared" si="287"/>
        <v>0</v>
      </c>
      <c r="BG524" s="195">
        <f t="shared" si="288"/>
        <v>1</v>
      </c>
      <c r="BH524" s="195">
        <f t="shared" si="289"/>
        <v>1</v>
      </c>
      <c r="BI524" s="195">
        <f t="shared" si="290"/>
        <v>1</v>
      </c>
      <c r="BJ524" s="195">
        <f t="shared" si="291"/>
        <v>1</v>
      </c>
      <c r="BK524" s="41"/>
      <c r="BL524" s="41"/>
      <c r="BM524" s="41"/>
      <c r="BN524" s="41"/>
      <c r="BO524" s="41"/>
      <c r="BP524" s="41"/>
      <c r="BQ524" s="41"/>
      <c r="BR524" s="41"/>
      <c r="BS524" s="58" t="str">
        <f>$A524</f>
        <v>Bulk</v>
      </c>
      <c r="BT524" s="59" t="str">
        <f t="shared" si="292"/>
        <v>Handymax</v>
      </c>
      <c r="BU524" s="195">
        <f t="shared" si="293"/>
        <v>0</v>
      </c>
      <c r="BV524" s="195">
        <f t="shared" si="294"/>
        <v>0</v>
      </c>
      <c r="BW524" s="195">
        <f t="shared" si="295"/>
        <v>0</v>
      </c>
      <c r="BX524" s="195">
        <f t="shared" si="296"/>
        <v>0</v>
      </c>
      <c r="BY524" s="195">
        <f t="shared" si="297"/>
        <v>1</v>
      </c>
      <c r="BZ524" s="195">
        <f t="shared" si="298"/>
        <v>1</v>
      </c>
      <c r="CA524" s="195">
        <f t="shared" si="299"/>
        <v>1</v>
      </c>
      <c r="CB524" s="195">
        <f t="shared" si="300"/>
        <v>1</v>
      </c>
      <c r="CC524" s="195">
        <f t="shared" si="301"/>
        <v>1</v>
      </c>
      <c r="CD524" s="195">
        <f t="shared" si="302"/>
        <v>2</v>
      </c>
      <c r="CE524" s="41"/>
      <c r="CF524" s="40"/>
      <c r="CG524" s="40"/>
      <c r="CH524" s="40"/>
      <c r="CI524" s="40"/>
      <c r="CJ524" s="40"/>
      <c r="CK524" s="40"/>
      <c r="CL524" s="40"/>
      <c r="CM524" s="41"/>
      <c r="CN524" s="41"/>
      <c r="CO524" s="41"/>
      <c r="CP524" s="41"/>
      <c r="CQ524" s="58" t="str">
        <f>$A524</f>
        <v>Bulk</v>
      </c>
      <c r="CR524" s="59" t="str">
        <f t="shared" si="303"/>
        <v>Handymax</v>
      </c>
      <c r="CS524" s="195">
        <f t="shared" si="304"/>
        <v>0</v>
      </c>
      <c r="CT524" s="195">
        <f t="shared" si="305"/>
        <v>0</v>
      </c>
      <c r="CU524" s="195">
        <f t="shared" si="306"/>
        <v>0</v>
      </c>
      <c r="CV524" s="195">
        <f t="shared" si="307"/>
        <v>1</v>
      </c>
      <c r="CW524" s="195">
        <f t="shared" si="308"/>
        <v>1</v>
      </c>
      <c r="CX524" s="195">
        <f t="shared" si="309"/>
        <v>1</v>
      </c>
      <c r="CY524" s="195">
        <f t="shared" si="310"/>
        <v>1</v>
      </c>
      <c r="CZ524" s="195">
        <f t="shared" si="311"/>
        <v>1</v>
      </c>
      <c r="DA524" s="195">
        <f t="shared" si="312"/>
        <v>2</v>
      </c>
      <c r="DB524" s="195">
        <f t="shared" si="313"/>
        <v>2</v>
      </c>
      <c r="DC524" s="41"/>
      <c r="DD524" s="40"/>
      <c r="DE524" s="41"/>
      <c r="DF524" s="41"/>
      <c r="DG524" s="41"/>
      <c r="DH524" s="40"/>
      <c r="DI524" s="40"/>
    </row>
    <row r="525" spans="1:113">
      <c r="A525" s="49"/>
      <c r="B525" s="50" t="str">
        <f t="shared" si="248"/>
        <v>Panamax</v>
      </c>
      <c r="C525" s="190">
        <f t="shared" si="249"/>
        <v>11.620000000000001</v>
      </c>
      <c r="D525" s="190">
        <f t="shared" si="250"/>
        <v>11.440000000000001</v>
      </c>
      <c r="E525" s="190">
        <f t="shared" si="251"/>
        <v>11.260000000000002</v>
      </c>
      <c r="F525" s="190">
        <f t="shared" si="252"/>
        <v>11.080000000000002</v>
      </c>
      <c r="G525" s="190">
        <f t="shared" si="253"/>
        <v>10.900000000000002</v>
      </c>
      <c r="H525" s="190">
        <f t="shared" si="254"/>
        <v>10.720000000000002</v>
      </c>
      <c r="I525" s="190">
        <f t="shared" si="255"/>
        <v>10.540000000000003</v>
      </c>
      <c r="J525" s="190">
        <f t="shared" si="256"/>
        <v>10.360000000000003</v>
      </c>
      <c r="K525" s="190">
        <f t="shared" si="257"/>
        <v>10.180000000000003</v>
      </c>
      <c r="L525" s="190">
        <f t="shared" si="258"/>
        <v>10.000000000000004</v>
      </c>
      <c r="M525" s="41"/>
      <c r="N525" s="49"/>
      <c r="O525" s="50" t="str">
        <f t="shared" si="259"/>
        <v>Panamax</v>
      </c>
      <c r="P525" s="193">
        <f t="shared" si="260"/>
        <v>0</v>
      </c>
      <c r="Q525" s="193">
        <f t="shared" si="261"/>
        <v>0</v>
      </c>
      <c r="R525" s="193">
        <f t="shared" si="262"/>
        <v>0</v>
      </c>
      <c r="S525" s="193">
        <f t="shared" si="263"/>
        <v>0</v>
      </c>
      <c r="T525" s="193">
        <f t="shared" si="264"/>
        <v>0</v>
      </c>
      <c r="U525" s="193">
        <f t="shared" si="265"/>
        <v>0</v>
      </c>
      <c r="V525" s="193">
        <f t="shared" si="266"/>
        <v>0</v>
      </c>
      <c r="W525" s="193">
        <f t="shared" si="267"/>
        <v>0</v>
      </c>
      <c r="X525" s="193">
        <f t="shared" si="268"/>
        <v>0</v>
      </c>
      <c r="Y525" s="193">
        <f t="shared" si="269"/>
        <v>0</v>
      </c>
      <c r="Z525" s="41"/>
      <c r="AA525" s="41"/>
      <c r="AB525" s="41"/>
      <c r="AC525" s="41"/>
      <c r="AD525" s="41"/>
      <c r="AE525" s="49"/>
      <c r="AF525" s="50" t="str">
        <f t="shared" si="270"/>
        <v>Panamax</v>
      </c>
      <c r="AG525" s="193">
        <f t="shared" si="271"/>
        <v>0</v>
      </c>
      <c r="AH525" s="193">
        <f t="shared" si="272"/>
        <v>0</v>
      </c>
      <c r="AI525" s="193">
        <f t="shared" si="273"/>
        <v>0</v>
      </c>
      <c r="AJ525" s="193">
        <f t="shared" si="274"/>
        <v>0</v>
      </c>
      <c r="AK525" s="193">
        <f t="shared" si="275"/>
        <v>0</v>
      </c>
      <c r="AL525" s="193">
        <f t="shared" si="276"/>
        <v>0</v>
      </c>
      <c r="AM525" s="193">
        <f t="shared" si="277"/>
        <v>0</v>
      </c>
      <c r="AN525" s="193">
        <f t="shared" si="278"/>
        <v>0</v>
      </c>
      <c r="AO525" s="193">
        <f t="shared" si="279"/>
        <v>0</v>
      </c>
      <c r="AP525" s="193">
        <f t="shared" si="280"/>
        <v>1</v>
      </c>
      <c r="AQ525" s="41"/>
      <c r="AR525" s="41"/>
      <c r="AS525" s="41"/>
      <c r="AT525" s="41"/>
      <c r="AU525" s="41"/>
      <c r="AV525" s="41"/>
      <c r="AW525" s="41"/>
      <c r="AX525" s="41"/>
      <c r="AY525" s="49"/>
      <c r="AZ525" s="50" t="str">
        <f t="shared" si="281"/>
        <v>Panamax</v>
      </c>
      <c r="BA525" s="193">
        <f t="shared" si="282"/>
        <v>0</v>
      </c>
      <c r="BB525" s="193">
        <f t="shared" si="283"/>
        <v>0</v>
      </c>
      <c r="BC525" s="193">
        <f t="shared" si="284"/>
        <v>0</v>
      </c>
      <c r="BD525" s="193">
        <f t="shared" si="285"/>
        <v>0</v>
      </c>
      <c r="BE525" s="193">
        <f t="shared" si="286"/>
        <v>0</v>
      </c>
      <c r="BF525" s="193">
        <f t="shared" si="287"/>
        <v>1</v>
      </c>
      <c r="BG525" s="193">
        <f t="shared" si="288"/>
        <v>1</v>
      </c>
      <c r="BH525" s="193">
        <f t="shared" si="289"/>
        <v>1</v>
      </c>
      <c r="BI525" s="193">
        <f t="shared" si="290"/>
        <v>1</v>
      </c>
      <c r="BJ525" s="193">
        <f t="shared" si="291"/>
        <v>1</v>
      </c>
      <c r="BK525" s="41"/>
      <c r="BL525" s="41"/>
      <c r="BM525" s="41"/>
      <c r="BN525" s="41"/>
      <c r="BO525" s="41"/>
      <c r="BP525" s="41"/>
      <c r="BQ525" s="41"/>
      <c r="BR525" s="41"/>
      <c r="BS525" s="49"/>
      <c r="BT525" s="50" t="str">
        <f t="shared" si="292"/>
        <v>Panamax</v>
      </c>
      <c r="BU525" s="193">
        <f t="shared" si="293"/>
        <v>0</v>
      </c>
      <c r="BV525" s="193">
        <f t="shared" si="294"/>
        <v>0</v>
      </c>
      <c r="BW525" s="193">
        <f t="shared" si="295"/>
        <v>0</v>
      </c>
      <c r="BX525" s="193">
        <f t="shared" si="296"/>
        <v>1</v>
      </c>
      <c r="BY525" s="193">
        <f t="shared" si="297"/>
        <v>1</v>
      </c>
      <c r="BZ525" s="193">
        <f t="shared" si="298"/>
        <v>1</v>
      </c>
      <c r="CA525" s="193">
        <f t="shared" si="299"/>
        <v>1</v>
      </c>
      <c r="CB525" s="193">
        <f t="shared" si="300"/>
        <v>1</v>
      </c>
      <c r="CC525" s="193">
        <f t="shared" si="301"/>
        <v>2</v>
      </c>
      <c r="CD525" s="193">
        <f t="shared" si="302"/>
        <v>2</v>
      </c>
      <c r="CE525" s="41"/>
      <c r="CF525" s="40"/>
      <c r="CG525" s="40"/>
      <c r="CH525" s="40"/>
      <c r="CI525" s="40"/>
      <c r="CJ525" s="40"/>
      <c r="CK525" s="40"/>
      <c r="CL525" s="40"/>
      <c r="CM525" s="41"/>
      <c r="CN525" s="41"/>
      <c r="CO525" s="41"/>
      <c r="CP525" s="41"/>
      <c r="CQ525" s="49"/>
      <c r="CR525" s="50" t="str">
        <f t="shared" si="303"/>
        <v>Panamax</v>
      </c>
      <c r="CS525" s="193">
        <f t="shared" si="304"/>
        <v>0</v>
      </c>
      <c r="CT525" s="193">
        <f t="shared" si="305"/>
        <v>0</v>
      </c>
      <c r="CU525" s="193">
        <f t="shared" si="306"/>
        <v>1</v>
      </c>
      <c r="CV525" s="193">
        <f t="shared" si="307"/>
        <v>1</v>
      </c>
      <c r="CW525" s="193">
        <f t="shared" si="308"/>
        <v>1</v>
      </c>
      <c r="CX525" s="193">
        <f t="shared" si="309"/>
        <v>1</v>
      </c>
      <c r="CY525" s="193">
        <f t="shared" si="310"/>
        <v>1</v>
      </c>
      <c r="CZ525" s="193">
        <f t="shared" si="311"/>
        <v>2</v>
      </c>
      <c r="DA525" s="193">
        <f t="shared" si="312"/>
        <v>2</v>
      </c>
      <c r="DB525" s="193">
        <f t="shared" si="313"/>
        <v>2</v>
      </c>
      <c r="DC525" s="41"/>
      <c r="DD525" s="40"/>
      <c r="DE525" s="41"/>
      <c r="DF525" s="41"/>
      <c r="DG525" s="41"/>
      <c r="DH525" s="40"/>
      <c r="DI525" s="40"/>
    </row>
    <row r="526" spans="1:113">
      <c r="A526" s="49"/>
      <c r="B526" s="54" t="str">
        <f t="shared" si="248"/>
        <v>Capesize</v>
      </c>
      <c r="C526" s="191">
        <f t="shared" si="249"/>
        <v>11.52</v>
      </c>
      <c r="D526" s="191">
        <f t="shared" si="250"/>
        <v>11.34</v>
      </c>
      <c r="E526" s="191">
        <f t="shared" si="251"/>
        <v>11.16</v>
      </c>
      <c r="F526" s="191">
        <f t="shared" si="252"/>
        <v>10.98</v>
      </c>
      <c r="G526" s="191">
        <f t="shared" si="253"/>
        <v>10.8</v>
      </c>
      <c r="H526" s="191">
        <f t="shared" si="254"/>
        <v>10.620000000000001</v>
      </c>
      <c r="I526" s="191">
        <f t="shared" si="255"/>
        <v>10.440000000000001</v>
      </c>
      <c r="J526" s="191">
        <f t="shared" si="256"/>
        <v>10.260000000000002</v>
      </c>
      <c r="K526" s="191">
        <f t="shared" si="257"/>
        <v>10.080000000000002</v>
      </c>
      <c r="L526" s="191">
        <f t="shared" si="258"/>
        <v>10</v>
      </c>
      <c r="M526" s="41"/>
      <c r="N526" s="49"/>
      <c r="O526" s="54" t="str">
        <f t="shared" si="259"/>
        <v>Capesize</v>
      </c>
      <c r="P526" s="194">
        <f t="shared" si="260"/>
        <v>0</v>
      </c>
      <c r="Q526" s="194">
        <f t="shared" si="261"/>
        <v>0</v>
      </c>
      <c r="R526" s="194">
        <f t="shared" si="262"/>
        <v>0</v>
      </c>
      <c r="S526" s="194">
        <f t="shared" si="263"/>
        <v>0</v>
      </c>
      <c r="T526" s="194">
        <f t="shared" si="264"/>
        <v>0</v>
      </c>
      <c r="U526" s="194">
        <f t="shared" si="265"/>
        <v>0</v>
      </c>
      <c r="V526" s="194">
        <f t="shared" si="266"/>
        <v>0</v>
      </c>
      <c r="W526" s="194">
        <f t="shared" si="267"/>
        <v>0</v>
      </c>
      <c r="X526" s="194">
        <f t="shared" si="268"/>
        <v>0</v>
      </c>
      <c r="Y526" s="194">
        <f t="shared" si="269"/>
        <v>0</v>
      </c>
      <c r="Z526" s="41"/>
      <c r="AA526" s="41"/>
      <c r="AB526" s="41"/>
      <c r="AC526" s="41"/>
      <c r="AD526" s="41"/>
      <c r="AE526" s="49"/>
      <c r="AF526" s="54" t="str">
        <f t="shared" si="270"/>
        <v>Capesize</v>
      </c>
      <c r="AG526" s="194">
        <f t="shared" si="271"/>
        <v>0</v>
      </c>
      <c r="AH526" s="194">
        <f t="shared" si="272"/>
        <v>0</v>
      </c>
      <c r="AI526" s="194">
        <f t="shared" si="273"/>
        <v>0</v>
      </c>
      <c r="AJ526" s="194">
        <f t="shared" si="274"/>
        <v>0</v>
      </c>
      <c r="AK526" s="194">
        <f t="shared" si="275"/>
        <v>0</v>
      </c>
      <c r="AL526" s="194">
        <f t="shared" si="276"/>
        <v>0</v>
      </c>
      <c r="AM526" s="194">
        <f t="shared" si="277"/>
        <v>0</v>
      </c>
      <c r="AN526" s="194">
        <f t="shared" si="278"/>
        <v>0</v>
      </c>
      <c r="AO526" s="194">
        <f t="shared" si="279"/>
        <v>1</v>
      </c>
      <c r="AP526" s="194">
        <f t="shared" si="280"/>
        <v>1</v>
      </c>
      <c r="AQ526" s="41"/>
      <c r="AR526" s="41"/>
      <c r="AS526" s="41"/>
      <c r="AT526" s="41"/>
      <c r="AU526" s="41"/>
      <c r="AV526" s="41"/>
      <c r="AW526" s="41"/>
      <c r="AX526" s="41"/>
      <c r="AY526" s="49"/>
      <c r="AZ526" s="54" t="str">
        <f t="shared" si="281"/>
        <v>Capesize</v>
      </c>
      <c r="BA526" s="194">
        <f t="shared" si="282"/>
        <v>0</v>
      </c>
      <c r="BB526" s="194">
        <f t="shared" si="283"/>
        <v>0</v>
      </c>
      <c r="BC526" s="194">
        <f t="shared" si="284"/>
        <v>0</v>
      </c>
      <c r="BD526" s="194">
        <f t="shared" si="285"/>
        <v>0</v>
      </c>
      <c r="BE526" s="194">
        <f t="shared" si="286"/>
        <v>1</v>
      </c>
      <c r="BF526" s="194">
        <f t="shared" si="287"/>
        <v>1</v>
      </c>
      <c r="BG526" s="194">
        <f t="shared" si="288"/>
        <v>1</v>
      </c>
      <c r="BH526" s="194">
        <f t="shared" si="289"/>
        <v>1</v>
      </c>
      <c r="BI526" s="194">
        <f t="shared" si="290"/>
        <v>1</v>
      </c>
      <c r="BJ526" s="194">
        <f t="shared" si="291"/>
        <v>2</v>
      </c>
      <c r="BK526" s="41"/>
      <c r="BL526" s="41"/>
      <c r="BM526" s="41"/>
      <c r="BN526" s="41"/>
      <c r="BO526" s="41"/>
      <c r="BP526" s="41"/>
      <c r="BQ526" s="41"/>
      <c r="BR526" s="41"/>
      <c r="BS526" s="49"/>
      <c r="BT526" s="54" t="str">
        <f t="shared" si="292"/>
        <v>Capesize</v>
      </c>
      <c r="BU526" s="194">
        <f t="shared" si="293"/>
        <v>0</v>
      </c>
      <c r="BV526" s="194">
        <f t="shared" si="294"/>
        <v>0</v>
      </c>
      <c r="BW526" s="194">
        <f t="shared" si="295"/>
        <v>0</v>
      </c>
      <c r="BX526" s="194">
        <f t="shared" si="296"/>
        <v>1</v>
      </c>
      <c r="BY526" s="194">
        <f t="shared" si="297"/>
        <v>1</v>
      </c>
      <c r="BZ526" s="194">
        <f t="shared" si="298"/>
        <v>1</v>
      </c>
      <c r="CA526" s="194">
        <f t="shared" si="299"/>
        <v>1</v>
      </c>
      <c r="CB526" s="194">
        <f t="shared" si="300"/>
        <v>1</v>
      </c>
      <c r="CC526" s="194">
        <f t="shared" si="301"/>
        <v>2</v>
      </c>
      <c r="CD526" s="194">
        <f t="shared" si="302"/>
        <v>2</v>
      </c>
      <c r="CE526" s="41"/>
      <c r="CF526" s="40"/>
      <c r="CG526" s="40"/>
      <c r="CH526" s="40"/>
      <c r="CI526" s="40"/>
      <c r="CJ526" s="40"/>
      <c r="CK526" s="40"/>
      <c r="CL526" s="40"/>
      <c r="CM526" s="41"/>
      <c r="CN526" s="41"/>
      <c r="CO526" s="41"/>
      <c r="CP526" s="41"/>
      <c r="CQ526" s="49"/>
      <c r="CR526" s="54" t="str">
        <f t="shared" si="303"/>
        <v>Capesize</v>
      </c>
      <c r="CS526" s="194">
        <f t="shared" si="304"/>
        <v>0</v>
      </c>
      <c r="CT526" s="194">
        <f t="shared" si="305"/>
        <v>0</v>
      </c>
      <c r="CU526" s="194">
        <f t="shared" si="306"/>
        <v>1</v>
      </c>
      <c r="CV526" s="194">
        <f t="shared" si="307"/>
        <v>1</v>
      </c>
      <c r="CW526" s="194">
        <f t="shared" si="308"/>
        <v>1</v>
      </c>
      <c r="CX526" s="194">
        <f t="shared" si="309"/>
        <v>1</v>
      </c>
      <c r="CY526" s="194">
        <f t="shared" si="310"/>
        <v>1</v>
      </c>
      <c r="CZ526" s="194">
        <f t="shared" si="311"/>
        <v>2</v>
      </c>
      <c r="DA526" s="194">
        <f t="shared" si="312"/>
        <v>2</v>
      </c>
      <c r="DB526" s="194">
        <f t="shared" si="313"/>
        <v>2</v>
      </c>
      <c r="DC526" s="41"/>
      <c r="DD526" s="40"/>
      <c r="DE526" s="41"/>
      <c r="DF526" s="41"/>
      <c r="DG526" s="41"/>
      <c r="DH526" s="40"/>
      <c r="DI526" s="40"/>
    </row>
    <row r="527" spans="1:113">
      <c r="A527" s="40"/>
      <c r="B527" s="40"/>
      <c r="C527" s="40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0"/>
      <c r="CG527" s="40"/>
      <c r="CH527" s="40"/>
      <c r="CI527" s="40"/>
      <c r="CJ527" s="40"/>
      <c r="CK527" s="40"/>
      <c r="CL527" s="40"/>
      <c r="CM527" s="41"/>
      <c r="CN527" s="41"/>
      <c r="CO527" s="41"/>
      <c r="CP527" s="41"/>
      <c r="CQ527" s="40"/>
      <c r="CR527" s="40"/>
      <c r="CS527" s="40"/>
      <c r="CT527" s="40"/>
      <c r="CU527" s="40"/>
      <c r="CV527" s="40"/>
      <c r="CW527" s="40"/>
      <c r="CX527" s="40"/>
      <c r="CY527" s="40"/>
      <c r="CZ527" s="40"/>
      <c r="DA527" s="40"/>
      <c r="DB527" s="40"/>
      <c r="DC527" s="41"/>
      <c r="DD527" s="40"/>
      <c r="DE527" s="41"/>
      <c r="DF527" s="41"/>
      <c r="DG527" s="41"/>
      <c r="DH527" s="40"/>
      <c r="DI527" s="40"/>
    </row>
    <row r="528" spans="1:113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0"/>
      <c r="CG528" s="40"/>
      <c r="CH528" s="40"/>
      <c r="CI528" s="40"/>
      <c r="CJ528" s="40"/>
      <c r="CK528" s="40"/>
      <c r="CL528" s="40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0"/>
      <c r="DE528" s="41"/>
      <c r="DF528" s="41"/>
      <c r="DG528" s="41"/>
      <c r="DH528" s="40"/>
      <c r="DI528" s="40"/>
    </row>
    <row r="529" spans="1:113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0"/>
      <c r="CG529" s="40"/>
      <c r="CH529" s="40"/>
      <c r="CI529" s="40"/>
      <c r="CJ529" s="40"/>
      <c r="CK529" s="40"/>
      <c r="CL529" s="40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0"/>
      <c r="DE529" s="41"/>
      <c r="DF529" s="41"/>
      <c r="DG529" s="41"/>
      <c r="DH529" s="40"/>
      <c r="DI529" s="40"/>
    </row>
    <row r="530" spans="1:113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0"/>
      <c r="CG530" s="40"/>
      <c r="CH530" s="40"/>
      <c r="CI530" s="40"/>
      <c r="CJ530" s="40"/>
      <c r="CK530" s="40"/>
      <c r="CL530" s="40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0"/>
      <c r="DI530" s="40"/>
    </row>
    <row r="531" spans="1:113">
      <c r="A531" s="41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1"/>
      <c r="Q531" s="40"/>
      <c r="R531" s="40"/>
      <c r="S531" s="40"/>
      <c r="T531" s="40"/>
      <c r="U531" s="40"/>
      <c r="V531" s="40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0"/>
      <c r="CG531" s="40"/>
      <c r="CH531" s="40"/>
      <c r="CI531" s="40"/>
      <c r="CJ531" s="40"/>
      <c r="CK531" s="40"/>
      <c r="CL531" s="40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0"/>
      <c r="DI531" s="40"/>
    </row>
    <row r="532" spans="1:11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0"/>
      <c r="P532" s="41"/>
      <c r="Q532" s="40"/>
      <c r="R532" s="40"/>
      <c r="S532" s="40"/>
      <c r="T532" s="40"/>
      <c r="U532" s="40"/>
      <c r="V532" s="40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0"/>
      <c r="CG532" s="40"/>
      <c r="CH532" s="40"/>
      <c r="CI532" s="40"/>
      <c r="CJ532" s="40"/>
      <c r="CK532" s="40"/>
      <c r="CL532" s="40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0"/>
      <c r="DI532" s="40"/>
    </row>
    <row r="533" spans="1:11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0"/>
      <c r="P533" s="41"/>
      <c r="Q533" s="40"/>
      <c r="R533" s="40"/>
      <c r="S533" s="40"/>
      <c r="T533" s="40"/>
      <c r="U533" s="40"/>
      <c r="V533" s="40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0"/>
      <c r="CG533" s="40"/>
      <c r="CH533" s="40"/>
      <c r="CI533" s="40"/>
      <c r="CJ533" s="40"/>
      <c r="CK533" s="40"/>
      <c r="CL533" s="40"/>
      <c r="CM533" s="40"/>
      <c r="CN533" s="40"/>
      <c r="CO533" s="40"/>
      <c r="CP533" s="40"/>
      <c r="CQ533" s="40"/>
      <c r="CR533" s="40"/>
      <c r="CS533" s="40"/>
      <c r="CT533" s="40"/>
      <c r="CU533" s="40"/>
      <c r="CV533" s="40"/>
      <c r="CW533" s="40"/>
      <c r="CX533" s="40"/>
      <c r="CY533" s="40"/>
      <c r="CZ533" s="40"/>
      <c r="DA533" s="40"/>
      <c r="DB533" s="40"/>
      <c r="DC533" s="40"/>
      <c r="DD533" s="40"/>
      <c r="DE533" s="40"/>
      <c r="DF533" s="40"/>
      <c r="DG533" s="40"/>
      <c r="DH533" s="40"/>
      <c r="DI533" s="40"/>
    </row>
    <row r="534" spans="1:11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0"/>
      <c r="P534" s="41"/>
      <c r="Q534" s="40"/>
      <c r="R534" s="40"/>
      <c r="S534" s="40"/>
      <c r="T534" s="40"/>
      <c r="U534" s="40"/>
      <c r="V534" s="40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0"/>
      <c r="CG534" s="40"/>
      <c r="CH534" s="40"/>
      <c r="CI534" s="40"/>
      <c r="CJ534" s="40"/>
      <c r="CK534" s="40"/>
      <c r="CL534" s="40"/>
      <c r="CM534" s="40"/>
      <c r="CN534" s="40"/>
      <c r="CO534" s="40"/>
      <c r="CP534" s="40"/>
      <c r="CQ534" s="40"/>
      <c r="CR534" s="40"/>
      <c r="CS534" s="40"/>
      <c r="CT534" s="40"/>
      <c r="CU534" s="40"/>
      <c r="CV534" s="40"/>
      <c r="CW534" s="40"/>
      <c r="CX534" s="40"/>
      <c r="CY534" s="40"/>
      <c r="CZ534" s="40"/>
      <c r="DA534" s="40"/>
      <c r="DB534" s="40"/>
      <c r="DC534" s="40"/>
      <c r="DD534" s="40"/>
      <c r="DE534" s="40"/>
      <c r="DF534" s="40"/>
      <c r="DG534" s="40"/>
      <c r="DH534" s="40"/>
      <c r="DI534" s="40"/>
    </row>
    <row r="535" spans="1:113">
      <c r="A535" s="217" t="s">
        <v>83</v>
      </c>
      <c r="B535" s="217" t="s">
        <v>107</v>
      </c>
      <c r="C535" s="47" t="s">
        <v>16</v>
      </c>
      <c r="D535" s="47"/>
      <c r="E535" s="47" t="s">
        <v>8</v>
      </c>
      <c r="F535" s="47"/>
      <c r="G535" s="47" t="s">
        <v>9</v>
      </c>
      <c r="H535" s="47"/>
      <c r="I535" s="47" t="s">
        <v>10</v>
      </c>
      <c r="J535" s="47"/>
      <c r="K535" s="47" t="s">
        <v>11</v>
      </c>
      <c r="L535" s="47"/>
      <c r="M535" s="41"/>
      <c r="N535" s="41"/>
      <c r="O535" s="40"/>
      <c r="P535" s="41"/>
      <c r="Q535" s="40"/>
      <c r="R535" s="40"/>
      <c r="S535" s="40"/>
      <c r="T535" s="40"/>
      <c r="U535" s="40"/>
      <c r="V535" s="40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0"/>
      <c r="CG535" s="40"/>
      <c r="CH535" s="40"/>
      <c r="CI535" s="40"/>
      <c r="CJ535" s="40"/>
      <c r="CK535" s="40"/>
      <c r="CL535" s="40"/>
      <c r="CM535" s="40"/>
      <c r="CN535" s="40"/>
      <c r="CO535" s="40"/>
      <c r="CP535" s="40"/>
      <c r="CQ535" s="40"/>
      <c r="CR535" s="40"/>
      <c r="CS535" s="40"/>
      <c r="CT535" s="40"/>
      <c r="CU535" s="40"/>
      <c r="CV535" s="40"/>
      <c r="CW535" s="40"/>
      <c r="CX535" s="40"/>
      <c r="CY535" s="40"/>
      <c r="CZ535" s="40"/>
      <c r="DA535" s="40"/>
      <c r="DB535" s="40"/>
      <c r="DC535" s="40"/>
      <c r="DD535" s="40"/>
      <c r="DE535" s="40"/>
      <c r="DF535" s="40"/>
      <c r="DG535" s="40"/>
      <c r="DH535" s="40"/>
      <c r="DI535" s="40"/>
    </row>
    <row r="536" spans="1:113">
      <c r="A536" s="49" t="str">
        <f>A$14</f>
        <v>Container</v>
      </c>
      <c r="B536" s="50" t="str">
        <f t="shared" ref="B536:B544" si="314">B518</f>
        <v>1,000 teu</v>
      </c>
      <c r="C536" s="204">
        <f t="shared" ref="C536:C544" si="315">D14</f>
        <v>200</v>
      </c>
      <c r="D536" s="204" t="s">
        <v>131</v>
      </c>
      <c r="E536" s="204">
        <f t="shared" ref="E536:E544" si="316">E14</f>
        <v>1650</v>
      </c>
      <c r="F536" s="204" t="s">
        <v>131</v>
      </c>
      <c r="G536" s="204">
        <f t="shared" ref="G536:G544" si="317">F14</f>
        <v>3100</v>
      </c>
      <c r="H536" s="204" t="s">
        <v>131</v>
      </c>
      <c r="I536" s="204">
        <f t="shared" ref="I536:I544" si="318">G14</f>
        <v>4550</v>
      </c>
      <c r="J536" s="204" t="s">
        <v>131</v>
      </c>
      <c r="K536" s="204">
        <f t="shared" ref="K536:K544" si="319">H14</f>
        <v>6000</v>
      </c>
      <c r="L536" s="204" t="s">
        <v>131</v>
      </c>
      <c r="M536" s="41"/>
      <c r="N536" s="41"/>
      <c r="O536" s="40"/>
      <c r="P536" s="41"/>
      <c r="Q536" s="40"/>
      <c r="R536" s="40"/>
      <c r="S536" s="40"/>
      <c r="T536" s="40"/>
      <c r="U536" s="40"/>
      <c r="V536" s="40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0"/>
      <c r="CA536" s="40"/>
      <c r="CB536" s="40"/>
      <c r="CC536" s="40"/>
      <c r="CD536" s="40"/>
      <c r="CE536" s="40"/>
      <c r="CF536" s="40"/>
      <c r="CG536" s="40"/>
      <c r="CH536" s="40"/>
      <c r="CI536" s="40"/>
      <c r="CJ536" s="40"/>
      <c r="CK536" s="40"/>
      <c r="CL536" s="40"/>
      <c r="CM536" s="40"/>
      <c r="CN536" s="40"/>
      <c r="CO536" s="40"/>
      <c r="CP536" s="40"/>
      <c r="CQ536" s="40"/>
      <c r="CR536" s="40"/>
      <c r="CS536" s="40"/>
      <c r="CT536" s="40"/>
      <c r="CU536" s="40"/>
      <c r="CV536" s="40"/>
      <c r="CW536" s="40"/>
      <c r="CX536" s="40"/>
      <c r="CY536" s="40"/>
      <c r="CZ536" s="40"/>
      <c r="DA536" s="40"/>
      <c r="DB536" s="40"/>
      <c r="DC536" s="40"/>
      <c r="DD536" s="40"/>
      <c r="DE536" s="40"/>
      <c r="DF536" s="40"/>
      <c r="DG536" s="40"/>
      <c r="DH536" s="40"/>
      <c r="DI536" s="40"/>
    </row>
    <row r="537" spans="1:113">
      <c r="A537" s="49"/>
      <c r="B537" s="54" t="str">
        <f t="shared" si="314"/>
        <v>3,000 teu</v>
      </c>
      <c r="C537" s="205">
        <f t="shared" si="315"/>
        <v>200</v>
      </c>
      <c r="D537" s="205" t="s">
        <v>131</v>
      </c>
      <c r="E537" s="205">
        <f t="shared" si="316"/>
        <v>1650</v>
      </c>
      <c r="F537" s="205" t="s">
        <v>131</v>
      </c>
      <c r="G537" s="205">
        <f t="shared" si="317"/>
        <v>3100</v>
      </c>
      <c r="H537" s="205" t="s">
        <v>131</v>
      </c>
      <c r="I537" s="205">
        <f t="shared" si="318"/>
        <v>4550</v>
      </c>
      <c r="J537" s="205" t="s">
        <v>131</v>
      </c>
      <c r="K537" s="205">
        <f t="shared" si="319"/>
        <v>6000</v>
      </c>
      <c r="L537" s="205" t="s">
        <v>131</v>
      </c>
      <c r="M537" s="41"/>
      <c r="N537" s="41"/>
      <c r="O537" s="40"/>
      <c r="P537" s="41"/>
      <c r="Q537" s="40"/>
      <c r="R537" s="40"/>
      <c r="S537" s="40"/>
      <c r="T537" s="40"/>
      <c r="U537" s="40"/>
      <c r="V537" s="40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0"/>
      <c r="CA537" s="40"/>
      <c r="CB537" s="40"/>
      <c r="CC537" s="40"/>
      <c r="CD537" s="40"/>
      <c r="CE537" s="40"/>
      <c r="CF537" s="40"/>
      <c r="CG537" s="40"/>
      <c r="CH537" s="40"/>
      <c r="CI537" s="40"/>
      <c r="CJ537" s="40"/>
      <c r="CK537" s="40"/>
      <c r="CL537" s="40"/>
      <c r="CM537" s="40"/>
      <c r="CN537" s="40"/>
      <c r="CO537" s="40"/>
      <c r="CP537" s="40"/>
      <c r="CQ537" s="40"/>
      <c r="CR537" s="40"/>
      <c r="CS537" s="40"/>
      <c r="CT537" s="40"/>
      <c r="CU537" s="40"/>
      <c r="CV537" s="40"/>
      <c r="CW537" s="40"/>
      <c r="CX537" s="40"/>
      <c r="CY537" s="40"/>
      <c r="CZ537" s="40"/>
      <c r="DA537" s="40"/>
      <c r="DB537" s="40"/>
      <c r="DC537" s="40"/>
      <c r="DD537" s="40"/>
      <c r="DE537" s="40"/>
      <c r="DF537" s="40"/>
      <c r="DG537" s="40"/>
      <c r="DH537" s="40"/>
      <c r="DI537" s="40"/>
    </row>
    <row r="538" spans="1:113">
      <c r="A538" s="206" t="s">
        <v>86</v>
      </c>
      <c r="B538" s="50" t="str">
        <f t="shared" si="314"/>
        <v>6,000 teu</v>
      </c>
      <c r="C538" s="204">
        <f t="shared" si="315"/>
        <v>600</v>
      </c>
      <c r="D538" s="204" t="s">
        <v>131</v>
      </c>
      <c r="E538" s="204">
        <f t="shared" si="316"/>
        <v>2200</v>
      </c>
      <c r="F538" s="204" t="s">
        <v>131</v>
      </c>
      <c r="G538" s="204">
        <f t="shared" si="317"/>
        <v>3800</v>
      </c>
      <c r="H538" s="204" t="s">
        <v>131</v>
      </c>
      <c r="I538" s="204">
        <f t="shared" si="318"/>
        <v>5400</v>
      </c>
      <c r="J538" s="204" t="s">
        <v>131</v>
      </c>
      <c r="K538" s="204">
        <f t="shared" si="319"/>
        <v>7000</v>
      </c>
      <c r="L538" s="204" t="s">
        <v>131</v>
      </c>
      <c r="M538" s="41"/>
      <c r="N538" s="41"/>
      <c r="O538" s="40"/>
      <c r="P538" s="41"/>
      <c r="Q538" s="40"/>
      <c r="R538" s="40"/>
      <c r="S538" s="40"/>
      <c r="T538" s="40"/>
      <c r="U538" s="40"/>
      <c r="V538" s="40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0"/>
      <c r="CA538" s="40"/>
      <c r="CB538" s="40"/>
      <c r="CC538" s="40"/>
      <c r="CD538" s="40"/>
      <c r="CE538" s="40"/>
      <c r="CF538" s="40"/>
      <c r="CG538" s="40"/>
      <c r="CH538" s="40"/>
      <c r="CI538" s="40"/>
      <c r="CJ538" s="40"/>
      <c r="CK538" s="40"/>
      <c r="CL538" s="40"/>
      <c r="CM538" s="40"/>
      <c r="CN538" s="40"/>
      <c r="CO538" s="40"/>
      <c r="CP538" s="40"/>
      <c r="CQ538" s="40"/>
      <c r="CR538" s="40"/>
      <c r="CS538" s="40"/>
      <c r="CT538" s="40"/>
      <c r="CU538" s="40"/>
      <c r="CV538" s="40"/>
      <c r="CW538" s="40"/>
      <c r="CX538" s="40"/>
      <c r="CY538" s="40"/>
      <c r="CZ538" s="40"/>
      <c r="DA538" s="40"/>
      <c r="DB538" s="40"/>
      <c r="DC538" s="40"/>
      <c r="DD538" s="40"/>
      <c r="DE538" s="40"/>
      <c r="DF538" s="40"/>
      <c r="DG538" s="40"/>
      <c r="DH538" s="40"/>
      <c r="DI538" s="40"/>
    </row>
    <row r="539" spans="1:113">
      <c r="A539" s="49"/>
      <c r="B539" s="54" t="str">
        <f t="shared" si="314"/>
        <v>9,000 teu</v>
      </c>
      <c r="C539" s="205">
        <f t="shared" si="315"/>
        <v>800</v>
      </c>
      <c r="D539" s="205" t="s">
        <v>131</v>
      </c>
      <c r="E539" s="205">
        <f t="shared" si="316"/>
        <v>2600</v>
      </c>
      <c r="F539" s="205" t="s">
        <v>131</v>
      </c>
      <c r="G539" s="205">
        <f t="shared" si="317"/>
        <v>4400</v>
      </c>
      <c r="H539" s="205" t="s">
        <v>131</v>
      </c>
      <c r="I539" s="205">
        <f t="shared" si="318"/>
        <v>6200</v>
      </c>
      <c r="J539" s="205" t="s">
        <v>131</v>
      </c>
      <c r="K539" s="205">
        <f t="shared" si="319"/>
        <v>8000</v>
      </c>
      <c r="L539" s="205" t="s">
        <v>131</v>
      </c>
      <c r="M539" s="41"/>
      <c r="N539" s="41"/>
      <c r="O539" s="40"/>
      <c r="P539" s="41"/>
      <c r="Q539" s="40"/>
      <c r="R539" s="40"/>
      <c r="S539" s="40"/>
      <c r="T539" s="40"/>
      <c r="U539" s="40"/>
      <c r="V539" s="40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0"/>
      <c r="CA539" s="40"/>
      <c r="CB539" s="40"/>
      <c r="CC539" s="40"/>
      <c r="CD539" s="40"/>
      <c r="CE539" s="40"/>
      <c r="CF539" s="40"/>
      <c r="CG539" s="40"/>
      <c r="CH539" s="40"/>
      <c r="CI539" s="40"/>
      <c r="CJ539" s="40"/>
      <c r="CK539" s="40"/>
      <c r="CL539" s="40"/>
      <c r="CM539" s="40"/>
      <c r="CN539" s="40"/>
      <c r="CO539" s="40"/>
      <c r="CP539" s="40"/>
      <c r="CQ539" s="40"/>
      <c r="CR539" s="40"/>
      <c r="CS539" s="40"/>
      <c r="CT539" s="40"/>
      <c r="CU539" s="40"/>
      <c r="CV539" s="40"/>
      <c r="CW539" s="40"/>
      <c r="CX539" s="40"/>
      <c r="CY539" s="40"/>
      <c r="CZ539" s="40"/>
      <c r="DA539" s="40"/>
      <c r="DB539" s="40"/>
      <c r="DC539" s="40"/>
      <c r="DD539" s="40"/>
      <c r="DE539" s="40"/>
      <c r="DF539" s="40"/>
      <c r="DG539" s="40"/>
      <c r="DH539" s="40"/>
      <c r="DI539" s="40"/>
    </row>
    <row r="540" spans="1:113">
      <c r="A540" s="49"/>
      <c r="B540" s="50" t="str">
        <f t="shared" si="314"/>
        <v>14,000 teu</v>
      </c>
      <c r="C540" s="204">
        <f t="shared" si="315"/>
        <v>1000</v>
      </c>
      <c r="D540" s="204" t="s">
        <v>131</v>
      </c>
      <c r="E540" s="204">
        <f t="shared" si="316"/>
        <v>3000</v>
      </c>
      <c r="F540" s="204" t="s">
        <v>131</v>
      </c>
      <c r="G540" s="204">
        <f t="shared" si="317"/>
        <v>5000</v>
      </c>
      <c r="H540" s="204" t="s">
        <v>131</v>
      </c>
      <c r="I540" s="204">
        <f t="shared" si="318"/>
        <v>7000</v>
      </c>
      <c r="J540" s="204" t="s">
        <v>131</v>
      </c>
      <c r="K540" s="204">
        <f t="shared" si="319"/>
        <v>9000</v>
      </c>
      <c r="L540" s="204" t="s">
        <v>131</v>
      </c>
      <c r="M540" s="41"/>
      <c r="N540" s="41"/>
      <c r="O540" s="40"/>
      <c r="P540" s="41"/>
      <c r="Q540" s="40"/>
      <c r="R540" s="40"/>
      <c r="S540" s="40"/>
      <c r="T540" s="40"/>
      <c r="U540" s="40"/>
      <c r="V540" s="40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0"/>
      <c r="CA540" s="40"/>
      <c r="CB540" s="40"/>
      <c r="CC540" s="40"/>
      <c r="CD540" s="40"/>
      <c r="CE540" s="40"/>
      <c r="CF540" s="40"/>
      <c r="CG540" s="40"/>
      <c r="CH540" s="40"/>
      <c r="CI540" s="40"/>
      <c r="CJ540" s="40"/>
      <c r="CK540" s="40"/>
      <c r="CL540" s="40"/>
      <c r="CM540" s="40"/>
      <c r="CN540" s="40"/>
      <c r="CO540" s="40"/>
      <c r="CP540" s="40"/>
      <c r="CQ540" s="40"/>
      <c r="CR540" s="40"/>
      <c r="CS540" s="40"/>
      <c r="CT540" s="40"/>
      <c r="CU540" s="40"/>
      <c r="CV540" s="40"/>
      <c r="CW540" s="40"/>
      <c r="CX540" s="40"/>
      <c r="CY540" s="40"/>
      <c r="CZ540" s="40"/>
      <c r="DA540" s="40"/>
      <c r="DB540" s="40"/>
      <c r="DC540" s="40"/>
      <c r="DD540" s="40"/>
      <c r="DE540" s="40"/>
      <c r="DF540" s="40"/>
      <c r="DG540" s="40"/>
      <c r="DH540" s="40"/>
      <c r="DI540" s="40"/>
    </row>
    <row r="541" spans="1:113">
      <c r="A541" s="189"/>
      <c r="B541" s="54" t="str">
        <f t="shared" si="314"/>
        <v>17,000 teu</v>
      </c>
      <c r="C541" s="205">
        <f t="shared" si="315"/>
        <v>1200</v>
      </c>
      <c r="D541" s="205" t="s">
        <v>131</v>
      </c>
      <c r="E541" s="205">
        <f t="shared" si="316"/>
        <v>4650</v>
      </c>
      <c r="F541" s="205" t="s">
        <v>131</v>
      </c>
      <c r="G541" s="205">
        <f t="shared" si="317"/>
        <v>8100</v>
      </c>
      <c r="H541" s="205" t="s">
        <v>131</v>
      </c>
      <c r="I541" s="205">
        <f t="shared" si="318"/>
        <v>11550</v>
      </c>
      <c r="J541" s="205" t="s">
        <v>131</v>
      </c>
      <c r="K541" s="205">
        <f t="shared" si="319"/>
        <v>15000</v>
      </c>
      <c r="L541" s="205" t="s">
        <v>131</v>
      </c>
      <c r="M541" s="41"/>
      <c r="N541" s="41"/>
      <c r="O541" s="40"/>
      <c r="P541" s="41"/>
      <c r="Q541" s="40"/>
      <c r="R541" s="40"/>
      <c r="S541" s="40"/>
      <c r="T541" s="40"/>
      <c r="U541" s="40"/>
      <c r="V541" s="40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0"/>
      <c r="CA541" s="40"/>
      <c r="CB541" s="40"/>
      <c r="CC541" s="40"/>
      <c r="CD541" s="40"/>
      <c r="CE541" s="40"/>
      <c r="CF541" s="40"/>
      <c r="CG541" s="40"/>
      <c r="CH541" s="40"/>
      <c r="CI541" s="40"/>
      <c r="CJ541" s="40"/>
      <c r="CK541" s="40"/>
      <c r="CL541" s="40"/>
      <c r="CM541" s="40"/>
      <c r="CN541" s="40"/>
      <c r="CO541" s="40"/>
      <c r="CP541" s="40"/>
      <c r="CQ541" s="40"/>
      <c r="CR541" s="40"/>
      <c r="CS541" s="40"/>
      <c r="CT541" s="40"/>
      <c r="CU541" s="40"/>
      <c r="CV541" s="40"/>
      <c r="CW541" s="40"/>
      <c r="CX541" s="40"/>
      <c r="CY541" s="40"/>
      <c r="CZ541" s="40"/>
      <c r="DA541" s="40"/>
      <c r="DB541" s="40"/>
      <c r="DC541" s="40"/>
      <c r="DD541" s="40"/>
      <c r="DE541" s="40"/>
      <c r="DF541" s="40"/>
      <c r="DG541" s="40"/>
      <c r="DH541" s="40"/>
      <c r="DI541" s="40"/>
    </row>
    <row r="542" spans="1:113">
      <c r="A542" s="58" t="str">
        <f>A$20</f>
        <v>Bulk</v>
      </c>
      <c r="B542" s="59" t="str">
        <f t="shared" si="314"/>
        <v>Handymax</v>
      </c>
      <c r="C542" s="113">
        <f t="shared" si="315"/>
        <v>600</v>
      </c>
      <c r="D542" s="113" t="s">
        <v>131</v>
      </c>
      <c r="E542" s="113">
        <f t="shared" si="316"/>
        <v>2700</v>
      </c>
      <c r="F542" s="113" t="s">
        <v>131</v>
      </c>
      <c r="G542" s="113">
        <f t="shared" si="317"/>
        <v>4800</v>
      </c>
      <c r="H542" s="113" t="s">
        <v>131</v>
      </c>
      <c r="I542" s="113">
        <f t="shared" si="318"/>
        <v>6900</v>
      </c>
      <c r="J542" s="113" t="s">
        <v>131</v>
      </c>
      <c r="K542" s="113">
        <f t="shared" si="319"/>
        <v>9000</v>
      </c>
      <c r="L542" s="113" t="s">
        <v>131</v>
      </c>
      <c r="M542" s="41"/>
      <c r="N542" s="41"/>
      <c r="O542" s="40"/>
      <c r="P542" s="41"/>
      <c r="Q542" s="40"/>
      <c r="R542" s="40"/>
      <c r="S542" s="40"/>
      <c r="T542" s="40"/>
      <c r="U542" s="40"/>
      <c r="V542" s="40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0"/>
      <c r="CA542" s="40"/>
      <c r="CB542" s="40"/>
      <c r="CC542" s="40"/>
      <c r="CD542" s="40"/>
      <c r="CE542" s="40"/>
      <c r="CF542" s="40"/>
      <c r="CG542" s="40"/>
      <c r="CH542" s="40"/>
      <c r="CI542" s="40"/>
      <c r="CJ542" s="40"/>
      <c r="CK542" s="40"/>
      <c r="CL542" s="40"/>
      <c r="CM542" s="40"/>
      <c r="CN542" s="40"/>
      <c r="CO542" s="40"/>
      <c r="CP542" s="40"/>
      <c r="CQ542" s="40"/>
      <c r="CR542" s="40"/>
      <c r="CS542" s="40"/>
      <c r="CT542" s="40"/>
      <c r="CU542" s="40"/>
      <c r="CV542" s="40"/>
      <c r="CW542" s="40"/>
      <c r="CX542" s="40"/>
      <c r="CY542" s="40"/>
      <c r="CZ542" s="40"/>
      <c r="DA542" s="40"/>
      <c r="DB542" s="40"/>
      <c r="DC542" s="40"/>
      <c r="DD542" s="40"/>
      <c r="DE542" s="40"/>
      <c r="DF542" s="40"/>
      <c r="DG542" s="40"/>
      <c r="DH542" s="40"/>
      <c r="DI542" s="40"/>
    </row>
    <row r="543" spans="1:113">
      <c r="A543" s="49"/>
      <c r="B543" s="50" t="str">
        <f t="shared" si="314"/>
        <v>Panamax</v>
      </c>
      <c r="C543" s="204">
        <f t="shared" si="315"/>
        <v>600</v>
      </c>
      <c r="D543" s="204" t="s">
        <v>131</v>
      </c>
      <c r="E543" s="204">
        <f t="shared" si="316"/>
        <v>3450</v>
      </c>
      <c r="F543" s="204" t="s">
        <v>131</v>
      </c>
      <c r="G543" s="204">
        <f t="shared" si="317"/>
        <v>6300</v>
      </c>
      <c r="H543" s="204" t="s">
        <v>131</v>
      </c>
      <c r="I543" s="204">
        <f t="shared" si="318"/>
        <v>9150</v>
      </c>
      <c r="J543" s="204" t="s">
        <v>131</v>
      </c>
      <c r="K543" s="204">
        <f t="shared" si="319"/>
        <v>12000</v>
      </c>
      <c r="L543" s="204" t="s">
        <v>131</v>
      </c>
      <c r="M543" s="41"/>
      <c r="N543" s="41"/>
      <c r="O543" s="40"/>
      <c r="P543" s="41"/>
      <c r="Q543" s="40"/>
      <c r="R543" s="40"/>
      <c r="S543" s="40"/>
      <c r="T543" s="40"/>
      <c r="U543" s="40"/>
      <c r="V543" s="40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0"/>
      <c r="CA543" s="40"/>
      <c r="CB543" s="40"/>
      <c r="CC543" s="40"/>
      <c r="CD543" s="40"/>
      <c r="CE543" s="40"/>
      <c r="CF543" s="40"/>
      <c r="CG543" s="40"/>
      <c r="CH543" s="40"/>
      <c r="CI543" s="40"/>
      <c r="CJ543" s="40"/>
      <c r="CK543" s="40"/>
      <c r="CL543" s="40"/>
      <c r="CM543" s="40"/>
      <c r="CN543" s="40"/>
      <c r="CO543" s="40"/>
      <c r="CP543" s="40"/>
      <c r="CQ543" s="40"/>
      <c r="CR543" s="40"/>
      <c r="CS543" s="40"/>
      <c r="CT543" s="40"/>
      <c r="CU543" s="40"/>
      <c r="CV543" s="40"/>
      <c r="CW543" s="40"/>
      <c r="CX543" s="40"/>
      <c r="CY543" s="40"/>
      <c r="CZ543" s="40"/>
      <c r="DA543" s="40"/>
      <c r="DB543" s="40"/>
      <c r="DC543" s="40"/>
      <c r="DD543" s="40"/>
      <c r="DE543" s="40"/>
      <c r="DF543" s="40"/>
      <c r="DG543" s="40"/>
      <c r="DH543" s="40"/>
      <c r="DI543" s="40"/>
    </row>
    <row r="544" spans="1:113">
      <c r="A544" s="49"/>
      <c r="B544" s="54" t="str">
        <f t="shared" si="314"/>
        <v>Capesize</v>
      </c>
      <c r="C544" s="205">
        <f t="shared" si="315"/>
        <v>600</v>
      </c>
      <c r="D544" s="205" t="s">
        <v>131</v>
      </c>
      <c r="E544" s="205">
        <f t="shared" si="316"/>
        <v>3950</v>
      </c>
      <c r="F544" s="205" t="s">
        <v>131</v>
      </c>
      <c r="G544" s="205">
        <f t="shared" si="317"/>
        <v>7300</v>
      </c>
      <c r="H544" s="205" t="s">
        <v>131</v>
      </c>
      <c r="I544" s="205">
        <f t="shared" si="318"/>
        <v>10650</v>
      </c>
      <c r="J544" s="205" t="s">
        <v>131</v>
      </c>
      <c r="K544" s="205">
        <f t="shared" si="319"/>
        <v>14000</v>
      </c>
      <c r="L544" s="205" t="s">
        <v>131</v>
      </c>
      <c r="M544" s="41"/>
      <c r="N544" s="41"/>
      <c r="O544" s="40"/>
      <c r="P544" s="41"/>
      <c r="Q544" s="40"/>
      <c r="R544" s="40"/>
      <c r="S544" s="40"/>
      <c r="T544" s="40"/>
      <c r="U544" s="40"/>
      <c r="V544" s="40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0"/>
      <c r="CA544" s="40"/>
      <c r="CB544" s="40"/>
      <c r="CC544" s="40"/>
      <c r="CD544" s="40"/>
      <c r="CE544" s="40"/>
      <c r="CF544" s="40"/>
      <c r="CG544" s="40"/>
      <c r="CH544" s="40"/>
      <c r="CI544" s="40"/>
      <c r="CJ544" s="40"/>
      <c r="CK544" s="40"/>
      <c r="CL544" s="40"/>
      <c r="CM544" s="40"/>
      <c r="CN544" s="40"/>
      <c r="CO544" s="40"/>
      <c r="CP544" s="40"/>
      <c r="CQ544" s="40"/>
      <c r="CR544" s="40"/>
      <c r="CS544" s="40"/>
      <c r="CT544" s="40"/>
      <c r="CU544" s="40"/>
      <c r="CV544" s="40"/>
      <c r="CW544" s="40"/>
      <c r="CX544" s="40"/>
      <c r="CY544" s="40"/>
      <c r="CZ544" s="40"/>
      <c r="DA544" s="40"/>
      <c r="DB544" s="40"/>
      <c r="DC544" s="40"/>
      <c r="DD544" s="40"/>
      <c r="DE544" s="40"/>
      <c r="DF544" s="40"/>
      <c r="DG544" s="40"/>
      <c r="DH544" s="40"/>
      <c r="DI544" s="40"/>
    </row>
    <row r="545" spans="1:11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0"/>
      <c r="P545" s="41"/>
      <c r="Q545" s="40"/>
      <c r="R545" s="40"/>
      <c r="S545" s="40"/>
      <c r="T545" s="40"/>
      <c r="U545" s="40"/>
      <c r="V545" s="40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0"/>
      <c r="CA545" s="40"/>
      <c r="CB545" s="40"/>
      <c r="CC545" s="40"/>
      <c r="CD545" s="40"/>
      <c r="CE545" s="40"/>
      <c r="CF545" s="40"/>
      <c r="CG545" s="40"/>
      <c r="CH545" s="40"/>
      <c r="CI545" s="40"/>
      <c r="CJ545" s="40"/>
      <c r="CK545" s="40"/>
      <c r="CL545" s="40"/>
      <c r="CM545" s="40"/>
      <c r="CN545" s="40"/>
      <c r="CO545" s="40"/>
      <c r="CP545" s="40"/>
      <c r="CQ545" s="40"/>
      <c r="CR545" s="40"/>
      <c r="CS545" s="40"/>
      <c r="CT545" s="40"/>
      <c r="CU545" s="40"/>
      <c r="CV545" s="40"/>
      <c r="CW545" s="40"/>
      <c r="CX545" s="40"/>
      <c r="CY545" s="40"/>
      <c r="CZ545" s="40"/>
      <c r="DA545" s="40"/>
      <c r="DB545" s="40"/>
      <c r="DC545" s="40"/>
      <c r="DD545" s="40"/>
      <c r="DE545" s="40"/>
      <c r="DF545" s="40"/>
      <c r="DG545" s="40"/>
      <c r="DH545" s="40"/>
      <c r="DI545" s="40"/>
    </row>
    <row r="546" spans="1:11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0"/>
      <c r="R546" s="40"/>
      <c r="S546" s="40"/>
      <c r="T546" s="40"/>
      <c r="U546" s="40"/>
      <c r="V546" s="40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0"/>
      <c r="CA546" s="40"/>
      <c r="CB546" s="40"/>
      <c r="CC546" s="40"/>
      <c r="CD546" s="40"/>
      <c r="CE546" s="40"/>
      <c r="CF546" s="40"/>
      <c r="CG546" s="40"/>
      <c r="CH546" s="40"/>
      <c r="CI546" s="40"/>
      <c r="CJ546" s="40"/>
      <c r="CK546" s="40"/>
      <c r="CL546" s="40"/>
      <c r="CM546" s="40"/>
      <c r="CN546" s="40"/>
      <c r="CO546" s="40"/>
      <c r="CP546" s="40"/>
      <c r="CQ546" s="40"/>
      <c r="CR546" s="40"/>
      <c r="CS546" s="40"/>
      <c r="CT546" s="40"/>
      <c r="CU546" s="40"/>
      <c r="CV546" s="40"/>
      <c r="CW546" s="40"/>
      <c r="CX546" s="40"/>
      <c r="CY546" s="40"/>
      <c r="CZ546" s="40"/>
      <c r="DA546" s="40"/>
      <c r="DB546" s="40"/>
      <c r="DC546" s="40"/>
      <c r="DD546" s="40"/>
      <c r="DE546" s="40"/>
      <c r="DF546" s="40"/>
      <c r="DG546" s="40"/>
      <c r="DH546" s="40"/>
      <c r="DI546" s="40"/>
    </row>
    <row r="547" spans="1:11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0"/>
      <c r="R547" s="40"/>
      <c r="S547" s="40"/>
      <c r="T547" s="40"/>
      <c r="U547" s="40"/>
      <c r="V547" s="40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0"/>
      <c r="CA547" s="40"/>
      <c r="CB547" s="40"/>
      <c r="CC547" s="40"/>
      <c r="CD547" s="40"/>
      <c r="CE547" s="40"/>
      <c r="CF547" s="40"/>
      <c r="CG547" s="40"/>
      <c r="CH547" s="40"/>
      <c r="CI547" s="40"/>
      <c r="CJ547" s="40"/>
      <c r="CK547" s="40"/>
      <c r="CL547" s="40"/>
      <c r="CM547" s="40"/>
      <c r="CN547" s="40"/>
      <c r="CO547" s="40"/>
      <c r="CP547" s="40"/>
      <c r="CQ547" s="40"/>
      <c r="CR547" s="40"/>
      <c r="CS547" s="40"/>
      <c r="CT547" s="40"/>
      <c r="CU547" s="40"/>
      <c r="CV547" s="40"/>
      <c r="CW547" s="40"/>
      <c r="CX547" s="40"/>
      <c r="CY547" s="40"/>
      <c r="CZ547" s="40"/>
      <c r="DA547" s="40"/>
      <c r="DB547" s="40"/>
      <c r="DC547" s="40"/>
      <c r="DD547" s="40"/>
      <c r="DE547" s="40"/>
      <c r="DF547" s="40"/>
      <c r="DG547" s="40"/>
      <c r="DH547" s="40"/>
      <c r="DI547" s="40"/>
    </row>
    <row r="548" spans="1:113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0"/>
      <c r="CA548" s="40"/>
      <c r="CB548" s="40"/>
      <c r="CC548" s="40"/>
      <c r="CD548" s="40"/>
      <c r="CE548" s="40"/>
      <c r="CF548" s="40"/>
      <c r="CG548" s="40"/>
      <c r="CH548" s="40"/>
      <c r="CI548" s="40"/>
      <c r="CJ548" s="40"/>
      <c r="CK548" s="40"/>
      <c r="CL548" s="40"/>
      <c r="CM548" s="40"/>
      <c r="CN548" s="40"/>
      <c r="CO548" s="40"/>
      <c r="CP548" s="40"/>
      <c r="CQ548" s="40"/>
      <c r="CR548" s="40"/>
      <c r="CS548" s="40"/>
      <c r="CT548" s="40"/>
      <c r="CU548" s="40"/>
      <c r="CV548" s="40"/>
      <c r="CW548" s="40"/>
      <c r="CX548" s="40"/>
      <c r="CY548" s="40"/>
      <c r="CZ548" s="40"/>
      <c r="DA548" s="40"/>
      <c r="DB548" s="40"/>
      <c r="DC548" s="40"/>
      <c r="DD548" s="40"/>
      <c r="DE548" s="40"/>
      <c r="DF548" s="40"/>
      <c r="DG548" s="40"/>
      <c r="DH548" s="40"/>
      <c r="DI548" s="40"/>
    </row>
    <row r="549" spans="1:113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0"/>
      <c r="CA549" s="40"/>
      <c r="CB549" s="40"/>
      <c r="CC549" s="40"/>
      <c r="CD549" s="40"/>
      <c r="CE549" s="40"/>
      <c r="CF549" s="40"/>
      <c r="CG549" s="40"/>
      <c r="CH549" s="40"/>
      <c r="CI549" s="40"/>
      <c r="CJ549" s="40"/>
      <c r="CK549" s="40"/>
      <c r="CL549" s="40"/>
      <c r="CM549" s="40"/>
      <c r="CN549" s="40"/>
      <c r="CO549" s="40"/>
      <c r="CP549" s="40"/>
      <c r="CQ549" s="40"/>
      <c r="CR549" s="40"/>
      <c r="CS549" s="40"/>
      <c r="CT549" s="40"/>
      <c r="CU549" s="40"/>
      <c r="CV549" s="40"/>
      <c r="CW549" s="40"/>
      <c r="CX549" s="40"/>
      <c r="CY549" s="40"/>
      <c r="CZ549" s="40"/>
      <c r="DA549" s="40"/>
      <c r="DB549" s="40"/>
      <c r="DC549" s="40"/>
      <c r="DD549" s="40"/>
      <c r="DE549" s="40"/>
      <c r="DF549" s="40"/>
      <c r="DG549" s="40"/>
      <c r="DH549" s="40"/>
      <c r="DI549" s="40"/>
    </row>
    <row r="550" spans="1:113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0"/>
      <c r="CA550" s="40"/>
      <c r="CB550" s="40"/>
      <c r="CC550" s="40"/>
      <c r="CD550" s="40"/>
      <c r="CE550" s="40"/>
      <c r="CF550" s="40"/>
      <c r="CG550" s="40"/>
      <c r="CH550" s="40"/>
      <c r="CI550" s="40"/>
      <c r="CJ550" s="40"/>
      <c r="CK550" s="40"/>
      <c r="CL550" s="40"/>
      <c r="CM550" s="40"/>
      <c r="CN550" s="40"/>
      <c r="CO550" s="40"/>
      <c r="CP550" s="40"/>
      <c r="CQ550" s="40"/>
      <c r="CR550" s="40"/>
      <c r="CS550" s="40"/>
      <c r="CT550" s="40"/>
      <c r="CU550" s="40"/>
      <c r="CV550" s="40"/>
      <c r="CW550" s="40"/>
      <c r="CX550" s="40"/>
      <c r="CY550" s="40"/>
      <c r="CZ550" s="40"/>
      <c r="DA550" s="40"/>
      <c r="DB550" s="40"/>
      <c r="DC550" s="40"/>
      <c r="DD550" s="40"/>
      <c r="DE550" s="40"/>
      <c r="DF550" s="40"/>
      <c r="DG550" s="40"/>
      <c r="DH550" s="40"/>
      <c r="DI550" s="40"/>
    </row>
    <row r="551" spans="1:113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0"/>
      <c r="CA551" s="40"/>
      <c r="CB551" s="40"/>
      <c r="CC551" s="40"/>
      <c r="CD551" s="40"/>
      <c r="CE551" s="40"/>
      <c r="CF551" s="40"/>
      <c r="CG551" s="40"/>
      <c r="CH551" s="40"/>
      <c r="CI551" s="40"/>
      <c r="CJ551" s="40"/>
      <c r="CK551" s="40"/>
      <c r="CL551" s="40"/>
      <c r="CM551" s="40"/>
      <c r="CN551" s="40"/>
      <c r="CO551" s="40"/>
      <c r="CP551" s="40"/>
      <c r="CQ551" s="40"/>
      <c r="CR551" s="40"/>
      <c r="CS551" s="40"/>
      <c r="CT551" s="40"/>
      <c r="CU551" s="40"/>
      <c r="CV551" s="40"/>
      <c r="CW551" s="40"/>
      <c r="CX551" s="40"/>
      <c r="CY551" s="40"/>
      <c r="CZ551" s="40"/>
      <c r="DA551" s="40"/>
      <c r="DB551" s="40"/>
      <c r="DC551" s="40"/>
      <c r="DD551" s="40"/>
      <c r="DE551" s="40"/>
      <c r="DF551" s="40"/>
      <c r="DG551" s="40"/>
      <c r="DH551" s="40"/>
      <c r="DI551" s="40"/>
    </row>
    <row r="552" spans="1:113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0"/>
      <c r="CA552" s="40"/>
      <c r="CB552" s="40"/>
      <c r="CC552" s="40"/>
      <c r="CD552" s="40"/>
      <c r="CE552" s="40"/>
      <c r="CF552" s="40"/>
      <c r="CG552" s="40"/>
      <c r="CH552" s="40"/>
      <c r="CI552" s="40"/>
      <c r="CJ552" s="40"/>
      <c r="CK552" s="40"/>
      <c r="CL552" s="40"/>
      <c r="CM552" s="40"/>
      <c r="CN552" s="40"/>
      <c r="CO552" s="40"/>
      <c r="CP552" s="40"/>
      <c r="CQ552" s="40"/>
      <c r="CR552" s="40"/>
      <c r="CS552" s="40"/>
      <c r="CT552" s="40"/>
      <c r="CU552" s="40"/>
      <c r="CV552" s="40"/>
      <c r="CW552" s="40"/>
      <c r="CX552" s="40"/>
      <c r="CY552" s="40"/>
      <c r="CZ552" s="40"/>
      <c r="DA552" s="40"/>
      <c r="DB552" s="40"/>
      <c r="DC552" s="40"/>
      <c r="DD552" s="40"/>
      <c r="DE552" s="40"/>
      <c r="DF552" s="40"/>
      <c r="DG552" s="40"/>
      <c r="DH552" s="40"/>
      <c r="DI552" s="40"/>
    </row>
    <row r="553" spans="1:11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0"/>
      <c r="CA553" s="40"/>
      <c r="CB553" s="40"/>
      <c r="CC553" s="40"/>
      <c r="CD553" s="40"/>
      <c r="CE553" s="40"/>
      <c r="CF553" s="40"/>
      <c r="CG553" s="40"/>
      <c r="CH553" s="40"/>
      <c r="CI553" s="40"/>
      <c r="CJ553" s="40"/>
      <c r="CK553" s="40"/>
      <c r="CL553" s="40"/>
      <c r="CM553" s="40"/>
      <c r="CN553" s="40"/>
      <c r="CO553" s="40"/>
      <c r="CP553" s="40"/>
      <c r="CQ553" s="40"/>
      <c r="CR553" s="40"/>
      <c r="CS553" s="40"/>
      <c r="CT553" s="40"/>
      <c r="CU553" s="40"/>
      <c r="CV553" s="40"/>
      <c r="CW553" s="40"/>
      <c r="CX553" s="40"/>
      <c r="CY553" s="40"/>
      <c r="CZ553" s="40"/>
      <c r="DA553" s="40"/>
      <c r="DB553" s="40"/>
      <c r="DC553" s="40"/>
      <c r="DD553" s="40"/>
      <c r="DE553" s="40"/>
      <c r="DF553" s="40"/>
      <c r="DG553" s="40"/>
      <c r="DH553" s="40"/>
      <c r="DI553" s="40"/>
    </row>
    <row r="554" spans="1:113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0"/>
      <c r="CA554" s="40"/>
      <c r="CB554" s="40"/>
      <c r="CC554" s="40"/>
      <c r="CD554" s="40"/>
      <c r="CE554" s="40"/>
      <c r="CF554" s="40"/>
      <c r="CG554" s="40"/>
      <c r="CH554" s="40"/>
      <c r="CI554" s="40"/>
      <c r="CJ554" s="40"/>
      <c r="CK554" s="40"/>
      <c r="CL554" s="40"/>
      <c r="CM554" s="40"/>
      <c r="CN554" s="40"/>
      <c r="CO554" s="40"/>
      <c r="CP554" s="40"/>
      <c r="CQ554" s="40"/>
      <c r="CR554" s="40"/>
      <c r="CS554" s="40"/>
      <c r="CT554" s="40"/>
      <c r="CU554" s="40"/>
      <c r="CV554" s="40"/>
      <c r="CW554" s="40"/>
      <c r="CX554" s="40"/>
      <c r="CY554" s="40"/>
      <c r="CZ554" s="40"/>
      <c r="DA554" s="40"/>
      <c r="DB554" s="40"/>
      <c r="DC554" s="40"/>
      <c r="DD554" s="40"/>
      <c r="DE554" s="40"/>
      <c r="DF554" s="40"/>
      <c r="DG554" s="40"/>
      <c r="DH554" s="40"/>
      <c r="DI554" s="40"/>
    </row>
    <row r="555" spans="1:113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0"/>
      <c r="CA555" s="40"/>
      <c r="CB555" s="40"/>
      <c r="CC555" s="40"/>
      <c r="CD555" s="40"/>
      <c r="CE555" s="40"/>
      <c r="CF555" s="40"/>
      <c r="CG555" s="40"/>
      <c r="CH555" s="40"/>
      <c r="CI555" s="40"/>
      <c r="CJ555" s="40"/>
      <c r="CK555" s="40"/>
      <c r="CL555" s="40"/>
      <c r="CM555" s="40"/>
      <c r="CN555" s="40"/>
      <c r="CO555" s="40"/>
      <c r="CP555" s="40"/>
      <c r="CQ555" s="40"/>
      <c r="CR555" s="40"/>
      <c r="CS555" s="40"/>
      <c r="CT555" s="40"/>
      <c r="CU555" s="40"/>
      <c r="CV555" s="40"/>
      <c r="CW555" s="40"/>
      <c r="CX555" s="40"/>
      <c r="CY555" s="40"/>
      <c r="CZ555" s="40"/>
      <c r="DA555" s="40"/>
      <c r="DB555" s="40"/>
      <c r="DC555" s="40"/>
      <c r="DD555" s="40"/>
      <c r="DE555" s="40"/>
      <c r="DF555" s="40"/>
      <c r="DG555" s="40"/>
      <c r="DH555" s="40"/>
      <c r="DI555" s="40"/>
    </row>
    <row r="556" spans="1:113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0"/>
      <c r="CA556" s="40"/>
      <c r="CB556" s="40"/>
      <c r="CC556" s="40"/>
      <c r="CD556" s="40"/>
      <c r="CE556" s="40"/>
      <c r="CF556" s="40"/>
      <c r="CG556" s="40"/>
      <c r="CH556" s="40"/>
      <c r="CI556" s="40"/>
      <c r="CJ556" s="40"/>
      <c r="CK556" s="40"/>
      <c r="CL556" s="40"/>
      <c r="CM556" s="40"/>
      <c r="CN556" s="40"/>
      <c r="CO556" s="40"/>
      <c r="CP556" s="40"/>
      <c r="CQ556" s="40"/>
      <c r="CR556" s="40"/>
      <c r="CS556" s="40"/>
      <c r="CT556" s="40"/>
      <c r="CU556" s="40"/>
      <c r="CV556" s="40"/>
      <c r="CW556" s="40"/>
      <c r="CX556" s="40"/>
      <c r="CY556" s="40"/>
      <c r="CZ556" s="40"/>
      <c r="DA556" s="40"/>
      <c r="DB556" s="40"/>
      <c r="DC556" s="40"/>
      <c r="DD556" s="40"/>
      <c r="DE556" s="40"/>
      <c r="DF556" s="40"/>
      <c r="DG556" s="40"/>
      <c r="DH556" s="40"/>
      <c r="DI556" s="40"/>
    </row>
    <row r="557" spans="1:113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0"/>
      <c r="CA557" s="40"/>
      <c r="CB557" s="40"/>
      <c r="CC557" s="40"/>
      <c r="CD557" s="40"/>
      <c r="CE557" s="40"/>
      <c r="CF557" s="40"/>
      <c r="CG557" s="40"/>
      <c r="CH557" s="40"/>
      <c r="CI557" s="40"/>
      <c r="CJ557" s="40"/>
      <c r="CK557" s="40"/>
      <c r="CL557" s="40"/>
      <c r="CM557" s="40"/>
      <c r="CN557" s="40"/>
      <c r="CO557" s="40"/>
      <c r="CP557" s="40"/>
      <c r="CQ557" s="40"/>
      <c r="CR557" s="40"/>
      <c r="CS557" s="40"/>
      <c r="CT557" s="40"/>
      <c r="CU557" s="40"/>
      <c r="CV557" s="40"/>
      <c r="CW557" s="40"/>
      <c r="CX557" s="40"/>
      <c r="CY557" s="40"/>
      <c r="CZ557" s="40"/>
      <c r="DA557" s="40"/>
      <c r="DB557" s="40"/>
      <c r="DC557" s="40"/>
      <c r="DD557" s="40"/>
      <c r="DE557" s="40"/>
      <c r="DF557" s="40"/>
      <c r="DG557" s="40"/>
      <c r="DH557" s="40"/>
      <c r="DI557" s="40"/>
    </row>
    <row r="558" spans="1:113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0"/>
      <c r="CA558" s="40"/>
      <c r="CB558" s="40"/>
      <c r="CC558" s="40"/>
      <c r="CD558" s="40"/>
      <c r="CE558" s="40"/>
      <c r="CF558" s="40"/>
      <c r="CG558" s="40"/>
      <c r="CH558" s="40"/>
      <c r="CI558" s="40"/>
      <c r="CJ558" s="40"/>
      <c r="CK558" s="40"/>
      <c r="CL558" s="40"/>
      <c r="CM558" s="40"/>
      <c r="CN558" s="40"/>
      <c r="CO558" s="40"/>
      <c r="CP558" s="40"/>
      <c r="CQ558" s="40"/>
      <c r="CR558" s="40"/>
      <c r="CS558" s="40"/>
      <c r="CT558" s="40"/>
      <c r="CU558" s="40"/>
      <c r="CV558" s="40"/>
      <c r="CW558" s="40"/>
      <c r="CX558" s="40"/>
      <c r="CY558" s="40"/>
      <c r="CZ558" s="40"/>
      <c r="DA558" s="40"/>
      <c r="DB558" s="40"/>
      <c r="DC558" s="40"/>
      <c r="DD558" s="40"/>
      <c r="DE558" s="40"/>
      <c r="DF558" s="40"/>
      <c r="DG558" s="40"/>
      <c r="DH558" s="40"/>
      <c r="DI558" s="40"/>
    </row>
    <row r="559" spans="1:113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</row>
    <row r="560" spans="1:113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</row>
    <row r="561" spans="1:113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0"/>
      <c r="CA561" s="40"/>
      <c r="CB561" s="40"/>
      <c r="CC561" s="40"/>
      <c r="CD561" s="40"/>
      <c r="CE561" s="40"/>
      <c r="CF561" s="40"/>
      <c r="CG561" s="40"/>
      <c r="CH561" s="40"/>
      <c r="CI561" s="40"/>
      <c r="CJ561" s="40"/>
      <c r="CK561" s="40"/>
      <c r="CL561" s="40"/>
      <c r="CM561" s="40"/>
      <c r="CN561" s="40"/>
      <c r="CO561" s="40"/>
      <c r="CP561" s="40"/>
      <c r="CQ561" s="40"/>
      <c r="CR561" s="40"/>
      <c r="CS561" s="40"/>
      <c r="CT561" s="40"/>
      <c r="CU561" s="40"/>
      <c r="CV561" s="40"/>
      <c r="CW561" s="40"/>
      <c r="CX561" s="40"/>
      <c r="CY561" s="40"/>
      <c r="CZ561" s="40"/>
      <c r="DA561" s="40"/>
      <c r="DB561" s="40"/>
      <c r="DC561" s="40"/>
      <c r="DD561" s="40"/>
      <c r="DE561" s="40"/>
      <c r="DF561" s="40"/>
      <c r="DG561" s="40"/>
      <c r="DH561" s="40"/>
      <c r="DI561" s="40"/>
    </row>
    <row r="562" spans="1:113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0"/>
      <c r="CA562" s="40"/>
      <c r="CB562" s="40"/>
      <c r="CC562" s="40"/>
      <c r="CD562" s="40"/>
      <c r="CE562" s="40"/>
      <c r="CF562" s="40"/>
      <c r="CG562" s="40"/>
      <c r="CH562" s="40"/>
      <c r="CI562" s="40"/>
      <c r="CJ562" s="40"/>
      <c r="CK562" s="40"/>
      <c r="CL562" s="40"/>
      <c r="CM562" s="40"/>
      <c r="CN562" s="40"/>
      <c r="CO562" s="40"/>
      <c r="CP562" s="40"/>
      <c r="CQ562" s="40"/>
      <c r="CR562" s="40"/>
      <c r="CS562" s="40"/>
      <c r="CT562" s="40"/>
      <c r="CU562" s="40"/>
      <c r="CV562" s="40"/>
      <c r="CW562" s="40"/>
      <c r="CX562" s="40"/>
      <c r="CY562" s="40"/>
      <c r="CZ562" s="40"/>
      <c r="DA562" s="40"/>
      <c r="DB562" s="40"/>
      <c r="DC562" s="40"/>
      <c r="DD562" s="40"/>
      <c r="DE562" s="40"/>
      <c r="DF562" s="40"/>
      <c r="DG562" s="40"/>
      <c r="DH562" s="40"/>
      <c r="DI562" s="40"/>
    </row>
    <row r="563" spans="1:11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0"/>
      <c r="CA563" s="40"/>
      <c r="CB563" s="40"/>
      <c r="CC563" s="40"/>
      <c r="CD563" s="40"/>
      <c r="CE563" s="40"/>
      <c r="CF563" s="40"/>
      <c r="CG563" s="40"/>
      <c r="CH563" s="40"/>
      <c r="CI563" s="40"/>
      <c r="CJ563" s="40"/>
      <c r="CK563" s="40"/>
      <c r="CL563" s="40"/>
      <c r="CM563" s="40"/>
      <c r="CN563" s="40"/>
      <c r="CO563" s="40"/>
      <c r="CP563" s="40"/>
      <c r="CQ563" s="40"/>
      <c r="CR563" s="40"/>
      <c r="CS563" s="40"/>
      <c r="CT563" s="40"/>
      <c r="CU563" s="40"/>
      <c r="CV563" s="40"/>
      <c r="CW563" s="40"/>
      <c r="CX563" s="40"/>
      <c r="CY563" s="40"/>
      <c r="CZ563" s="40"/>
      <c r="DA563" s="40"/>
      <c r="DB563" s="40"/>
      <c r="DC563" s="40"/>
      <c r="DD563" s="40"/>
      <c r="DE563" s="40"/>
      <c r="DF563" s="40"/>
      <c r="DG563" s="40"/>
      <c r="DH563" s="40"/>
      <c r="DI563" s="40"/>
    </row>
    <row r="564" spans="1:113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0"/>
      <c r="CA564" s="40"/>
      <c r="CB564" s="40"/>
      <c r="CC564" s="40"/>
      <c r="CD564" s="40"/>
      <c r="CE564" s="40"/>
      <c r="CF564" s="40"/>
      <c r="CG564" s="40"/>
      <c r="CH564" s="40"/>
      <c r="CI564" s="40"/>
      <c r="CJ564" s="40"/>
      <c r="CK564" s="40"/>
      <c r="CL564" s="40"/>
      <c r="CM564" s="40"/>
      <c r="CN564" s="40"/>
      <c r="CO564" s="40"/>
      <c r="CP564" s="40"/>
      <c r="CQ564" s="40"/>
      <c r="CR564" s="40"/>
      <c r="CS564" s="40"/>
      <c r="CT564" s="40"/>
      <c r="CU564" s="40"/>
      <c r="CV564" s="40"/>
      <c r="CW564" s="40"/>
      <c r="CX564" s="40"/>
      <c r="CY564" s="40"/>
      <c r="CZ564" s="40"/>
      <c r="DA564" s="40"/>
      <c r="DB564" s="40"/>
      <c r="DC564" s="40"/>
      <c r="DD564" s="40"/>
      <c r="DE564" s="40"/>
      <c r="DF564" s="40"/>
      <c r="DG564" s="40"/>
      <c r="DH564" s="40"/>
      <c r="DI564" s="40"/>
    </row>
    <row r="565" spans="1:113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0"/>
      <c r="CA565" s="40"/>
      <c r="CB565" s="40"/>
      <c r="CC565" s="40"/>
      <c r="CD565" s="40"/>
      <c r="CE565" s="40"/>
      <c r="CF565" s="40"/>
      <c r="CG565" s="40"/>
      <c r="CH565" s="40"/>
      <c r="CI565" s="40"/>
      <c r="CJ565" s="40"/>
      <c r="CK565" s="40"/>
      <c r="CL565" s="40"/>
      <c r="CM565" s="40"/>
      <c r="CN565" s="40"/>
      <c r="CO565" s="40"/>
      <c r="CP565" s="40"/>
      <c r="CQ565" s="40"/>
      <c r="CR565" s="40"/>
      <c r="CS565" s="40"/>
      <c r="CT565" s="40"/>
      <c r="CU565" s="40"/>
      <c r="CV565" s="40"/>
      <c r="CW565" s="40"/>
      <c r="CX565" s="40"/>
      <c r="CY565" s="40"/>
      <c r="CZ565" s="40"/>
      <c r="DA565" s="40"/>
      <c r="DB565" s="40"/>
      <c r="DC565" s="40"/>
      <c r="DD565" s="40"/>
      <c r="DE565" s="40"/>
      <c r="DF565" s="40"/>
      <c r="DG565" s="40"/>
      <c r="DH565" s="40"/>
      <c r="DI565" s="40"/>
    </row>
    <row r="566" spans="1:113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0"/>
      <c r="CA566" s="40"/>
      <c r="CB566" s="40"/>
      <c r="CC566" s="40"/>
      <c r="CD566" s="40"/>
      <c r="CE566" s="40"/>
      <c r="CF566" s="40"/>
      <c r="CG566" s="40"/>
      <c r="CH566" s="40"/>
      <c r="CI566" s="40"/>
      <c r="CJ566" s="40"/>
      <c r="CK566" s="40"/>
      <c r="CL566" s="40"/>
      <c r="CM566" s="40"/>
      <c r="CN566" s="40"/>
      <c r="CO566" s="40"/>
      <c r="CP566" s="40"/>
      <c r="CQ566" s="40"/>
      <c r="CR566" s="40"/>
      <c r="CS566" s="40"/>
      <c r="CT566" s="40"/>
      <c r="CU566" s="40"/>
      <c r="CV566" s="40"/>
      <c r="CW566" s="40"/>
      <c r="CX566" s="40"/>
      <c r="CY566" s="40"/>
      <c r="CZ566" s="40"/>
      <c r="DA566" s="40"/>
      <c r="DB566" s="40"/>
      <c r="DC566" s="40"/>
      <c r="DD566" s="40"/>
      <c r="DE566" s="40"/>
      <c r="DF566" s="40"/>
      <c r="DG566" s="40"/>
      <c r="DH566" s="40"/>
      <c r="DI566" s="40"/>
    </row>
    <row r="567" spans="1:113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0"/>
      <c r="CA567" s="40"/>
      <c r="CB567" s="40"/>
      <c r="CC567" s="40"/>
      <c r="CD567" s="40"/>
      <c r="CE567" s="40"/>
      <c r="CF567" s="40"/>
      <c r="CG567" s="40"/>
      <c r="CH567" s="40"/>
      <c r="CI567" s="40"/>
      <c r="CJ567" s="40"/>
      <c r="CK567" s="40"/>
      <c r="CL567" s="40"/>
      <c r="CM567" s="40"/>
      <c r="CN567" s="40"/>
      <c r="CO567" s="40"/>
      <c r="CP567" s="40"/>
      <c r="CQ567" s="40"/>
      <c r="CR567" s="40"/>
      <c r="CS567" s="40"/>
      <c r="CT567" s="40"/>
      <c r="CU567" s="40"/>
      <c r="CV567" s="40"/>
      <c r="CW567" s="40"/>
      <c r="CX567" s="40"/>
      <c r="CY567" s="40"/>
      <c r="CZ567" s="40"/>
      <c r="DA567" s="40"/>
      <c r="DB567" s="40"/>
      <c r="DC567" s="40"/>
      <c r="DD567" s="40"/>
      <c r="DE567" s="40"/>
      <c r="DF567" s="40"/>
      <c r="DG567" s="40"/>
      <c r="DH567" s="40"/>
      <c r="DI567" s="40"/>
    </row>
    <row r="568" spans="1:113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0"/>
      <c r="CA568" s="40"/>
      <c r="CB568" s="40"/>
      <c r="CC568" s="40"/>
      <c r="CD568" s="40"/>
      <c r="CE568" s="40"/>
      <c r="CF568" s="40"/>
      <c r="CG568" s="40"/>
      <c r="CH568" s="40"/>
      <c r="CI568" s="40"/>
      <c r="CJ568" s="40"/>
      <c r="CK568" s="40"/>
      <c r="CL568" s="40"/>
      <c r="CM568" s="40"/>
      <c r="CN568" s="40"/>
      <c r="CO568" s="40"/>
      <c r="CP568" s="40"/>
      <c r="CQ568" s="40"/>
      <c r="CR568" s="40"/>
      <c r="CS568" s="40"/>
      <c r="CT568" s="40"/>
      <c r="CU568" s="40"/>
      <c r="CV568" s="40"/>
      <c r="CW568" s="40"/>
      <c r="CX568" s="40"/>
      <c r="CY568" s="40"/>
      <c r="CZ568" s="40"/>
      <c r="DA568" s="40"/>
      <c r="DB568" s="40"/>
      <c r="DC568" s="40"/>
      <c r="DD568" s="40"/>
      <c r="DE568" s="40"/>
      <c r="DF568" s="40"/>
      <c r="DG568" s="40"/>
      <c r="DH568" s="40"/>
      <c r="DI568" s="40"/>
    </row>
    <row r="569" spans="1:113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0"/>
      <c r="CA569" s="40"/>
      <c r="CB569" s="40"/>
      <c r="CC569" s="40"/>
      <c r="CD569" s="40"/>
      <c r="CE569" s="40"/>
      <c r="CF569" s="40"/>
      <c r="CG569" s="40"/>
      <c r="CH569" s="40"/>
      <c r="CI569" s="40"/>
      <c r="CJ569" s="40"/>
      <c r="CK569" s="40"/>
      <c r="CL569" s="40"/>
      <c r="CM569" s="40"/>
      <c r="CN569" s="40"/>
      <c r="CO569" s="40"/>
      <c r="CP569" s="40"/>
      <c r="CQ569" s="40"/>
      <c r="CR569" s="40"/>
      <c r="CS569" s="40"/>
      <c r="CT569" s="40"/>
      <c r="CU569" s="40"/>
      <c r="CV569" s="40"/>
      <c r="CW569" s="40"/>
      <c r="CX569" s="40"/>
      <c r="CY569" s="40"/>
      <c r="CZ569" s="40"/>
      <c r="DA569" s="40"/>
      <c r="DB569" s="40"/>
      <c r="DC569" s="40"/>
      <c r="DD569" s="40"/>
      <c r="DE569" s="40"/>
      <c r="DF569" s="40"/>
      <c r="DG569" s="40"/>
      <c r="DH569" s="40"/>
      <c r="DI569" s="40"/>
    </row>
    <row r="570" spans="1:113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0"/>
      <c r="CA570" s="40"/>
      <c r="CB570" s="40"/>
      <c r="CC570" s="40"/>
      <c r="CD570" s="40"/>
      <c r="CE570" s="40"/>
      <c r="CF570" s="40"/>
      <c r="CG570" s="40"/>
      <c r="CH570" s="40"/>
      <c r="CI570" s="40"/>
      <c r="CJ570" s="40"/>
      <c r="CK570" s="40"/>
      <c r="CL570" s="40"/>
      <c r="CM570" s="40"/>
      <c r="CN570" s="40"/>
      <c r="CO570" s="40"/>
      <c r="CP570" s="40"/>
      <c r="CQ570" s="40"/>
      <c r="CR570" s="40"/>
      <c r="CS570" s="40"/>
      <c r="CT570" s="40"/>
      <c r="CU570" s="40"/>
      <c r="CV570" s="40"/>
      <c r="CW570" s="40"/>
      <c r="CX570" s="40"/>
      <c r="CY570" s="40"/>
      <c r="CZ570" s="40"/>
      <c r="DA570" s="40"/>
      <c r="DB570" s="40"/>
      <c r="DC570" s="40"/>
      <c r="DD570" s="40"/>
      <c r="DE570" s="40"/>
      <c r="DF570" s="40"/>
      <c r="DG570" s="40"/>
      <c r="DH570" s="40"/>
      <c r="DI570" s="40"/>
    </row>
    <row r="571" spans="1:113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0"/>
      <c r="CA571" s="40"/>
      <c r="CB571" s="40"/>
      <c r="CC571" s="40"/>
      <c r="CD571" s="40"/>
      <c r="CE571" s="40"/>
      <c r="CF571" s="40"/>
      <c r="CG571" s="40"/>
      <c r="CH571" s="40"/>
      <c r="CI571" s="40"/>
      <c r="CJ571" s="40"/>
      <c r="CK571" s="40"/>
      <c r="CL571" s="40"/>
      <c r="CM571" s="40"/>
      <c r="CN571" s="40"/>
      <c r="CO571" s="40"/>
      <c r="CP571" s="40"/>
      <c r="CQ571" s="40"/>
      <c r="CR571" s="40"/>
      <c r="CS571" s="40"/>
      <c r="CT571" s="40"/>
      <c r="CU571" s="40"/>
      <c r="CV571" s="40"/>
      <c r="CW571" s="40"/>
      <c r="CX571" s="40"/>
      <c r="CY571" s="40"/>
      <c r="CZ571" s="40"/>
      <c r="DA571" s="40"/>
      <c r="DB571" s="40"/>
      <c r="DC571" s="40"/>
      <c r="DD571" s="40"/>
      <c r="DE571" s="40"/>
      <c r="DF571" s="40"/>
      <c r="DG571" s="40"/>
      <c r="DH571" s="40"/>
      <c r="DI571" s="40"/>
    </row>
    <row r="572" spans="1:113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0"/>
      <c r="CA572" s="40"/>
      <c r="CB572" s="40"/>
      <c r="CC572" s="40"/>
      <c r="CD572" s="40"/>
      <c r="CE572" s="40"/>
      <c r="CF572" s="40"/>
      <c r="CG572" s="40"/>
      <c r="CH572" s="40"/>
      <c r="CI572" s="40"/>
      <c r="CJ572" s="40"/>
      <c r="CK572" s="40"/>
      <c r="CL572" s="40"/>
      <c r="CM572" s="40"/>
      <c r="CN572" s="40"/>
      <c r="CO572" s="40"/>
      <c r="CP572" s="40"/>
      <c r="CQ572" s="40"/>
      <c r="CR572" s="40"/>
      <c r="CS572" s="40"/>
      <c r="CT572" s="40"/>
      <c r="CU572" s="40"/>
      <c r="CV572" s="40"/>
      <c r="CW572" s="40"/>
      <c r="CX572" s="40"/>
      <c r="CY572" s="40"/>
      <c r="CZ572" s="40"/>
      <c r="DA572" s="40"/>
      <c r="DB572" s="40"/>
      <c r="DC572" s="40"/>
      <c r="DD572" s="40"/>
      <c r="DE572" s="40"/>
      <c r="DF572" s="40"/>
      <c r="DG572" s="40"/>
      <c r="DH572" s="40"/>
      <c r="DI572" s="40"/>
    </row>
    <row r="573" spans="1:11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0"/>
      <c r="CA573" s="40"/>
      <c r="CB573" s="40"/>
      <c r="CC573" s="40"/>
      <c r="CD573" s="40"/>
      <c r="CE573" s="40"/>
      <c r="CF573" s="40"/>
      <c r="CG573" s="40"/>
      <c r="CH573" s="40"/>
      <c r="CI573" s="40"/>
      <c r="CJ573" s="40"/>
      <c r="CK573" s="40"/>
      <c r="CL573" s="40"/>
      <c r="CM573" s="40"/>
      <c r="CN573" s="40"/>
      <c r="CO573" s="40"/>
      <c r="CP573" s="40"/>
      <c r="CQ573" s="40"/>
      <c r="CR573" s="40"/>
      <c r="CS573" s="40"/>
      <c r="CT573" s="40"/>
      <c r="CU573" s="40"/>
      <c r="CV573" s="40"/>
      <c r="CW573" s="40"/>
      <c r="CX573" s="40"/>
      <c r="CY573" s="40"/>
      <c r="CZ573" s="40"/>
      <c r="DA573" s="40"/>
      <c r="DB573" s="40"/>
      <c r="DC573" s="40"/>
      <c r="DD573" s="40"/>
      <c r="DE573" s="40"/>
      <c r="DF573" s="40"/>
      <c r="DG573" s="40"/>
      <c r="DH573" s="40"/>
      <c r="DI573" s="40"/>
    </row>
    <row r="574" spans="1:113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0"/>
      <c r="CA574" s="40"/>
      <c r="CB574" s="40"/>
      <c r="CC574" s="40"/>
      <c r="CD574" s="40"/>
      <c r="CE574" s="40"/>
      <c r="CF574" s="40"/>
      <c r="CG574" s="40"/>
      <c r="CH574" s="40"/>
      <c r="CI574" s="40"/>
      <c r="CJ574" s="40"/>
      <c r="CK574" s="40"/>
      <c r="CL574" s="40"/>
      <c r="CM574" s="40"/>
      <c r="CN574" s="40"/>
      <c r="CO574" s="40"/>
      <c r="CP574" s="40"/>
      <c r="CQ574" s="40"/>
      <c r="CR574" s="40"/>
      <c r="CS574" s="40"/>
      <c r="CT574" s="40"/>
      <c r="CU574" s="40"/>
      <c r="CV574" s="40"/>
      <c r="CW574" s="40"/>
      <c r="CX574" s="40"/>
      <c r="CY574" s="40"/>
      <c r="CZ574" s="40"/>
      <c r="DA574" s="40"/>
      <c r="DB574" s="40"/>
      <c r="DC574" s="40"/>
      <c r="DD574" s="40"/>
      <c r="DE574" s="40"/>
      <c r="DF574" s="40"/>
      <c r="DG574" s="40"/>
      <c r="DH574" s="40"/>
      <c r="DI574" s="40"/>
    </row>
    <row r="575" spans="1:113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0"/>
      <c r="CA575" s="40"/>
      <c r="CB575" s="40"/>
      <c r="CC575" s="40"/>
      <c r="CD575" s="40"/>
      <c r="CE575" s="40"/>
      <c r="CF575" s="40"/>
      <c r="CG575" s="40"/>
      <c r="CH575" s="40"/>
      <c r="CI575" s="40"/>
      <c r="CJ575" s="40"/>
      <c r="CK575" s="40"/>
      <c r="CL575" s="40"/>
      <c r="CM575" s="40"/>
      <c r="CN575" s="40"/>
      <c r="CO575" s="40"/>
      <c r="CP575" s="40"/>
      <c r="CQ575" s="40"/>
      <c r="CR575" s="40"/>
      <c r="CS575" s="40"/>
      <c r="CT575" s="40"/>
      <c r="CU575" s="40"/>
      <c r="CV575" s="40"/>
      <c r="CW575" s="40"/>
      <c r="CX575" s="40"/>
      <c r="CY575" s="40"/>
      <c r="CZ575" s="40"/>
      <c r="DA575" s="40"/>
      <c r="DB575" s="40"/>
      <c r="DC575" s="40"/>
      <c r="DD575" s="40"/>
      <c r="DE575" s="40"/>
      <c r="DF575" s="40"/>
      <c r="DG575" s="40"/>
      <c r="DH575" s="40"/>
      <c r="DI575" s="40"/>
    </row>
    <row r="576" spans="1:113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0"/>
      <c r="CA576" s="40"/>
      <c r="CB576" s="40"/>
      <c r="CC576" s="40"/>
      <c r="CD576" s="40"/>
      <c r="CE576" s="40"/>
      <c r="CF576" s="40"/>
      <c r="CG576" s="40"/>
      <c r="CH576" s="40"/>
      <c r="CI576" s="40"/>
      <c r="CJ576" s="40"/>
      <c r="CK576" s="40"/>
      <c r="CL576" s="40"/>
      <c r="CM576" s="40"/>
      <c r="CN576" s="40"/>
      <c r="CO576" s="40"/>
      <c r="CP576" s="40"/>
      <c r="CQ576" s="40"/>
      <c r="CR576" s="40"/>
      <c r="CS576" s="40"/>
      <c r="CT576" s="40"/>
      <c r="CU576" s="40"/>
      <c r="CV576" s="40"/>
      <c r="CW576" s="40"/>
      <c r="CX576" s="40"/>
      <c r="CY576" s="40"/>
      <c r="CZ576" s="40"/>
      <c r="DA576" s="40"/>
      <c r="DB576" s="40"/>
      <c r="DC576" s="40"/>
      <c r="DD576" s="40"/>
      <c r="DE576" s="40"/>
      <c r="DF576" s="40"/>
      <c r="DG576" s="40"/>
      <c r="DH576" s="40"/>
      <c r="DI576" s="40"/>
    </row>
    <row r="577" spans="1:113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0"/>
      <c r="CA577" s="40"/>
      <c r="CB577" s="40"/>
      <c r="CC577" s="40"/>
      <c r="CD577" s="40"/>
      <c r="CE577" s="40"/>
      <c r="CF577" s="40"/>
      <c r="CG577" s="40"/>
      <c r="CH577" s="40"/>
      <c r="CI577" s="40"/>
      <c r="CJ577" s="40"/>
      <c r="CK577" s="40"/>
      <c r="CL577" s="40"/>
      <c r="CM577" s="40"/>
      <c r="CN577" s="40"/>
      <c r="CO577" s="40"/>
      <c r="CP577" s="40"/>
      <c r="CQ577" s="40"/>
      <c r="CR577" s="40"/>
      <c r="CS577" s="40"/>
      <c r="CT577" s="40"/>
      <c r="CU577" s="40"/>
      <c r="CV577" s="40"/>
      <c r="CW577" s="40"/>
      <c r="CX577" s="40"/>
      <c r="CY577" s="40"/>
      <c r="CZ577" s="40"/>
      <c r="DA577" s="40"/>
      <c r="DB577" s="40"/>
      <c r="DC577" s="40"/>
      <c r="DD577" s="40"/>
      <c r="DE577" s="40"/>
      <c r="DF577" s="40"/>
      <c r="DG577" s="40"/>
      <c r="DH577" s="40"/>
      <c r="DI577" s="40"/>
    </row>
    <row r="578" spans="1:113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0"/>
      <c r="CA578" s="40"/>
      <c r="CB578" s="40"/>
      <c r="CC578" s="40"/>
      <c r="CD578" s="40"/>
      <c r="CE578" s="40"/>
      <c r="CF578" s="40"/>
      <c r="CG578" s="40"/>
      <c r="CH578" s="40"/>
      <c r="CI578" s="40"/>
      <c r="CJ578" s="40"/>
      <c r="CK578" s="40"/>
      <c r="CL578" s="40"/>
      <c r="CM578" s="40"/>
      <c r="CN578" s="40"/>
      <c r="CO578" s="40"/>
      <c r="CP578" s="40"/>
      <c r="CQ578" s="40"/>
      <c r="CR578" s="40"/>
      <c r="CS578" s="40"/>
      <c r="CT578" s="40"/>
      <c r="CU578" s="40"/>
      <c r="CV578" s="40"/>
      <c r="CW578" s="40"/>
      <c r="CX578" s="40"/>
      <c r="CY578" s="40"/>
      <c r="CZ578" s="40"/>
      <c r="DA578" s="40"/>
      <c r="DB578" s="40"/>
      <c r="DC578" s="40"/>
      <c r="DD578" s="40"/>
      <c r="DE578" s="40"/>
      <c r="DF578" s="40"/>
      <c r="DG578" s="40"/>
      <c r="DH578" s="40"/>
      <c r="DI578" s="40"/>
    </row>
    <row r="579" spans="1:113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0"/>
      <c r="CA579" s="40"/>
      <c r="CB579" s="40"/>
      <c r="CC579" s="40"/>
      <c r="CD579" s="40"/>
      <c r="CE579" s="40"/>
      <c r="CF579" s="40"/>
      <c r="CG579" s="40"/>
      <c r="CH579" s="40"/>
      <c r="CI579" s="40"/>
      <c r="CJ579" s="40"/>
      <c r="CK579" s="40"/>
      <c r="CL579" s="40"/>
      <c r="CM579" s="40"/>
      <c r="CN579" s="40"/>
      <c r="CO579" s="40"/>
      <c r="CP579" s="40"/>
      <c r="CQ579" s="40"/>
      <c r="CR579" s="40"/>
      <c r="CS579" s="40"/>
      <c r="CT579" s="40"/>
      <c r="CU579" s="40"/>
      <c r="CV579" s="40"/>
      <c r="CW579" s="40"/>
      <c r="CX579" s="40"/>
      <c r="CY579" s="40"/>
      <c r="CZ579" s="40"/>
      <c r="DA579" s="40"/>
      <c r="DB579" s="40"/>
      <c r="DC579" s="40"/>
      <c r="DD579" s="40"/>
      <c r="DE579" s="40"/>
      <c r="DF579" s="40"/>
      <c r="DG579" s="40"/>
      <c r="DH579" s="40"/>
      <c r="DI579" s="40"/>
    </row>
    <row r="580" spans="1:113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0"/>
      <c r="CA580" s="40"/>
      <c r="CB580" s="40"/>
      <c r="CC580" s="40"/>
      <c r="CD580" s="40"/>
      <c r="CE580" s="40"/>
      <c r="CF580" s="40"/>
      <c r="CG580" s="40"/>
      <c r="CH580" s="40"/>
      <c r="CI580" s="40"/>
      <c r="CJ580" s="40"/>
      <c r="CK580" s="40"/>
      <c r="CL580" s="40"/>
      <c r="CM580" s="40"/>
      <c r="CN580" s="40"/>
      <c r="CO580" s="40"/>
      <c r="CP580" s="40"/>
      <c r="CQ580" s="40"/>
      <c r="CR580" s="40"/>
      <c r="CS580" s="40"/>
      <c r="CT580" s="40"/>
      <c r="CU580" s="40"/>
      <c r="CV580" s="40"/>
      <c r="CW580" s="40"/>
      <c r="CX580" s="40"/>
      <c r="CY580" s="40"/>
      <c r="CZ580" s="40"/>
      <c r="DA580" s="40"/>
      <c r="DB580" s="40"/>
      <c r="DC580" s="40"/>
      <c r="DD580" s="40"/>
      <c r="DE580" s="40"/>
      <c r="DF580" s="40"/>
      <c r="DG580" s="40"/>
      <c r="DH580" s="40"/>
      <c r="DI580" s="40"/>
    </row>
    <row r="581" spans="1:113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0"/>
      <c r="CA581" s="40"/>
      <c r="CB581" s="40"/>
      <c r="CC581" s="40"/>
      <c r="CD581" s="40"/>
      <c r="CE581" s="40"/>
      <c r="CF581" s="40"/>
      <c r="CG581" s="40"/>
      <c r="CH581" s="40"/>
      <c r="CI581" s="40"/>
      <c r="CJ581" s="40"/>
      <c r="CK581" s="40"/>
      <c r="CL581" s="40"/>
      <c r="CM581" s="40"/>
      <c r="CN581" s="40"/>
      <c r="CO581" s="40"/>
      <c r="CP581" s="40"/>
      <c r="CQ581" s="40"/>
      <c r="CR581" s="40"/>
      <c r="CS581" s="40"/>
      <c r="CT581" s="40"/>
      <c r="CU581" s="40"/>
      <c r="CV581" s="40"/>
      <c r="CW581" s="40"/>
      <c r="CX581" s="40"/>
      <c r="CY581" s="40"/>
      <c r="CZ581" s="40"/>
      <c r="DA581" s="40"/>
      <c r="DB581" s="40"/>
      <c r="DC581" s="40"/>
      <c r="DD581" s="40"/>
      <c r="DE581" s="40"/>
      <c r="DF581" s="40"/>
      <c r="DG581" s="40"/>
      <c r="DH581" s="40"/>
      <c r="DI581" s="40"/>
    </row>
    <row r="582" spans="1:113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0"/>
      <c r="CA582" s="40"/>
      <c r="CB582" s="40"/>
      <c r="CC582" s="40"/>
      <c r="CD582" s="40"/>
      <c r="CE582" s="40"/>
      <c r="CF582" s="40"/>
      <c r="CG582" s="40"/>
      <c r="CH582" s="40"/>
      <c r="CI582" s="40"/>
      <c r="CJ582" s="40"/>
      <c r="CK582" s="40"/>
      <c r="CL582" s="40"/>
      <c r="CM582" s="40"/>
      <c r="CN582" s="40"/>
      <c r="CO582" s="40"/>
      <c r="CP582" s="40"/>
      <c r="CQ582" s="40"/>
      <c r="CR582" s="40"/>
      <c r="CS582" s="40"/>
      <c r="CT582" s="40"/>
      <c r="CU582" s="40"/>
      <c r="CV582" s="40"/>
      <c r="CW582" s="40"/>
      <c r="CX582" s="40"/>
      <c r="CY582" s="40"/>
      <c r="CZ582" s="40"/>
      <c r="DA582" s="40"/>
      <c r="DB582" s="40"/>
      <c r="DC582" s="40"/>
      <c r="DD582" s="40"/>
      <c r="DE582" s="40"/>
      <c r="DF582" s="40"/>
      <c r="DG582" s="40"/>
      <c r="DH582" s="40"/>
      <c r="DI582" s="40"/>
    </row>
    <row r="583" spans="1:11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0"/>
      <c r="CA583" s="40"/>
      <c r="CB583" s="40"/>
      <c r="CC583" s="40"/>
      <c r="CD583" s="40"/>
      <c r="CE583" s="40"/>
      <c r="CF583" s="40"/>
      <c r="CG583" s="40"/>
      <c r="CH583" s="40"/>
      <c r="CI583" s="40"/>
      <c r="CJ583" s="40"/>
      <c r="CK583" s="40"/>
      <c r="CL583" s="40"/>
      <c r="CM583" s="40"/>
      <c r="CN583" s="40"/>
      <c r="CO583" s="40"/>
      <c r="CP583" s="40"/>
      <c r="CQ583" s="40"/>
      <c r="CR583" s="40"/>
      <c r="CS583" s="40"/>
      <c r="CT583" s="40"/>
      <c r="CU583" s="40"/>
      <c r="CV583" s="40"/>
      <c r="CW583" s="40"/>
      <c r="CX583" s="40"/>
      <c r="CY583" s="40"/>
      <c r="CZ583" s="40"/>
      <c r="DA583" s="40"/>
      <c r="DB583" s="40"/>
      <c r="DC583" s="40"/>
      <c r="DD583" s="40"/>
      <c r="DE583" s="40"/>
      <c r="DF583" s="40"/>
      <c r="DG583" s="40"/>
      <c r="DH583" s="40"/>
      <c r="DI583" s="40"/>
    </row>
    <row r="584" spans="1:113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0"/>
      <c r="CA584" s="40"/>
      <c r="CB584" s="40"/>
      <c r="CC584" s="40"/>
      <c r="CD584" s="40"/>
      <c r="CE584" s="40"/>
      <c r="CF584" s="40"/>
      <c r="CG584" s="40"/>
      <c r="CH584" s="40"/>
      <c r="CI584" s="40"/>
      <c r="CJ584" s="40"/>
      <c r="CK584" s="40"/>
      <c r="CL584" s="40"/>
      <c r="CM584" s="40"/>
      <c r="CN584" s="40"/>
      <c r="CO584" s="40"/>
      <c r="CP584" s="40"/>
      <c r="CQ584" s="40"/>
      <c r="CR584" s="40"/>
      <c r="CS584" s="40"/>
      <c r="CT584" s="40"/>
      <c r="CU584" s="40"/>
      <c r="CV584" s="40"/>
      <c r="CW584" s="40"/>
      <c r="CX584" s="40"/>
      <c r="CY584" s="40"/>
      <c r="CZ584" s="40"/>
      <c r="DA584" s="40"/>
      <c r="DB584" s="40"/>
      <c r="DC584" s="40"/>
      <c r="DD584" s="40"/>
      <c r="DE584" s="40"/>
      <c r="DF584" s="40"/>
      <c r="DG584" s="40"/>
      <c r="DH584" s="40"/>
      <c r="DI584" s="40"/>
    </row>
    <row r="585" spans="1:113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0"/>
      <c r="CA585" s="40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0"/>
      <c r="CS585" s="40"/>
      <c r="CT585" s="40"/>
      <c r="CU585" s="40"/>
      <c r="CV585" s="40"/>
      <c r="CW585" s="40"/>
      <c r="CX585" s="40"/>
      <c r="CY585" s="40"/>
      <c r="CZ585" s="40"/>
      <c r="DA585" s="40"/>
      <c r="DB585" s="40"/>
      <c r="DC585" s="40"/>
      <c r="DD585" s="40"/>
      <c r="DE585" s="40"/>
      <c r="DF585" s="40"/>
      <c r="DG585" s="40"/>
      <c r="DH585" s="40"/>
      <c r="DI585" s="40"/>
    </row>
    <row r="586" spans="1:113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0"/>
      <c r="CA586" s="40"/>
      <c r="CB586" s="40"/>
      <c r="CC586" s="40"/>
      <c r="CD586" s="40"/>
      <c r="CE586" s="40"/>
      <c r="CF586" s="40"/>
      <c r="CG586" s="40"/>
      <c r="CH586" s="40"/>
      <c r="CI586" s="40"/>
      <c r="CJ586" s="40"/>
      <c r="CK586" s="40"/>
      <c r="CL586" s="40"/>
      <c r="CM586" s="40"/>
      <c r="CN586" s="40"/>
      <c r="CO586" s="40"/>
      <c r="CP586" s="40"/>
      <c r="CQ586" s="40"/>
      <c r="CR586" s="40"/>
      <c r="CS586" s="40"/>
      <c r="CT586" s="40"/>
      <c r="CU586" s="40"/>
      <c r="CV586" s="40"/>
      <c r="CW586" s="40"/>
      <c r="CX586" s="40"/>
      <c r="CY586" s="40"/>
      <c r="CZ586" s="40"/>
      <c r="DA586" s="40"/>
      <c r="DB586" s="40"/>
      <c r="DC586" s="40"/>
      <c r="DD586" s="40"/>
      <c r="DE586" s="40"/>
      <c r="DF586" s="40"/>
      <c r="DG586" s="40"/>
      <c r="DH586" s="40"/>
      <c r="DI586" s="40"/>
    </row>
    <row r="587" spans="1:113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0"/>
      <c r="CA587" s="40"/>
      <c r="CB587" s="40"/>
      <c r="CC587" s="40"/>
      <c r="CD587" s="40"/>
      <c r="CE587" s="40"/>
      <c r="CF587" s="40"/>
      <c r="CG587" s="40"/>
      <c r="CH587" s="40"/>
      <c r="CI587" s="40"/>
      <c r="CJ587" s="40"/>
      <c r="CK587" s="40"/>
      <c r="CL587" s="40"/>
      <c r="CM587" s="40"/>
      <c r="CN587" s="40"/>
      <c r="CO587" s="40"/>
      <c r="CP587" s="40"/>
      <c r="CQ587" s="40"/>
      <c r="CR587" s="40"/>
      <c r="CS587" s="40"/>
      <c r="CT587" s="40"/>
      <c r="CU587" s="40"/>
      <c r="CV587" s="40"/>
      <c r="CW587" s="40"/>
      <c r="CX587" s="40"/>
      <c r="CY587" s="40"/>
      <c r="CZ587" s="40"/>
      <c r="DA587" s="40"/>
      <c r="DB587" s="40"/>
      <c r="DC587" s="40"/>
      <c r="DD587" s="40"/>
      <c r="DE587" s="40"/>
      <c r="DF587" s="40"/>
      <c r="DG587" s="40"/>
      <c r="DH587" s="40"/>
      <c r="DI587" s="40"/>
    </row>
    <row r="588" spans="1:113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0"/>
      <c r="CA588" s="40"/>
      <c r="CB588" s="40"/>
      <c r="CC588" s="40"/>
      <c r="CD588" s="40"/>
      <c r="CE588" s="40"/>
      <c r="CF588" s="40"/>
      <c r="CG588" s="40"/>
      <c r="CH588" s="40"/>
      <c r="CI588" s="40"/>
      <c r="CJ588" s="40"/>
      <c r="CK588" s="40"/>
      <c r="CL588" s="40"/>
      <c r="CM588" s="40"/>
      <c r="CN588" s="40"/>
      <c r="CO588" s="40"/>
      <c r="CP588" s="40"/>
      <c r="CQ588" s="40"/>
      <c r="CR588" s="40"/>
      <c r="CS588" s="40"/>
      <c r="CT588" s="40"/>
      <c r="CU588" s="40"/>
      <c r="CV588" s="40"/>
      <c r="CW588" s="40"/>
      <c r="CX588" s="40"/>
      <c r="CY588" s="40"/>
      <c r="CZ588" s="40"/>
      <c r="DA588" s="40"/>
      <c r="DB588" s="40"/>
      <c r="DC588" s="40"/>
      <c r="DD588" s="40"/>
      <c r="DE588" s="40"/>
      <c r="DF588" s="40"/>
      <c r="DG588" s="40"/>
      <c r="DH588" s="40"/>
      <c r="DI588" s="40"/>
    </row>
    <row r="589" spans="1:113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0"/>
      <c r="CA589" s="40"/>
      <c r="CB589" s="40"/>
      <c r="CC589" s="40"/>
      <c r="CD589" s="40"/>
      <c r="CE589" s="40"/>
      <c r="CF589" s="40"/>
      <c r="CG589" s="40"/>
      <c r="CH589" s="40"/>
      <c r="CI589" s="40"/>
      <c r="CJ589" s="40"/>
      <c r="CK589" s="40"/>
      <c r="CL589" s="40"/>
      <c r="CM589" s="40"/>
      <c r="CN589" s="40"/>
      <c r="CO589" s="40"/>
      <c r="CP589" s="40"/>
      <c r="CQ589" s="40"/>
      <c r="CR589" s="40"/>
      <c r="CS589" s="40"/>
      <c r="CT589" s="40"/>
      <c r="CU589" s="40"/>
      <c r="CV589" s="40"/>
      <c r="CW589" s="40"/>
      <c r="CX589" s="40"/>
      <c r="CY589" s="40"/>
      <c r="CZ589" s="40"/>
      <c r="DA589" s="40"/>
      <c r="DB589" s="40"/>
      <c r="DC589" s="40"/>
      <c r="DD589" s="40"/>
      <c r="DE589" s="40"/>
      <c r="DF589" s="40"/>
      <c r="DG589" s="40"/>
      <c r="DH589" s="40"/>
      <c r="DI589" s="40"/>
    </row>
    <row r="590" spans="1:113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0"/>
      <c r="CA590" s="40"/>
      <c r="CB590" s="40"/>
      <c r="CC590" s="40"/>
      <c r="CD590" s="40"/>
      <c r="CE590" s="40"/>
      <c r="CF590" s="40"/>
      <c r="CG590" s="40"/>
      <c r="CH590" s="40"/>
      <c r="CI590" s="40"/>
      <c r="CJ590" s="40"/>
      <c r="CK590" s="40"/>
      <c r="CL590" s="40"/>
      <c r="CM590" s="40"/>
      <c r="CN590" s="40"/>
      <c r="CO590" s="40"/>
      <c r="CP590" s="40"/>
      <c r="CQ590" s="40"/>
      <c r="CR590" s="40"/>
      <c r="CS590" s="40"/>
      <c r="CT590" s="40"/>
      <c r="CU590" s="40"/>
      <c r="CV590" s="40"/>
      <c r="CW590" s="40"/>
      <c r="CX590" s="40"/>
      <c r="CY590" s="40"/>
      <c r="CZ590" s="40"/>
      <c r="DA590" s="40"/>
      <c r="DB590" s="40"/>
      <c r="DC590" s="40"/>
      <c r="DD590" s="40"/>
      <c r="DE590" s="40"/>
      <c r="DF590" s="40"/>
      <c r="DG590" s="40"/>
      <c r="DH590" s="40"/>
      <c r="DI590" s="40"/>
    </row>
    <row r="591" spans="1:113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0"/>
      <c r="CA591" s="40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0"/>
      <c r="CS591" s="40"/>
      <c r="CT591" s="40"/>
      <c r="CU591" s="40"/>
      <c r="CV591" s="40"/>
      <c r="CW591" s="40"/>
      <c r="CX591" s="40"/>
      <c r="CY591" s="40"/>
      <c r="CZ591" s="40"/>
      <c r="DA591" s="40"/>
      <c r="DB591" s="40"/>
      <c r="DC591" s="40"/>
      <c r="DD591" s="40"/>
      <c r="DE591" s="40"/>
      <c r="DF591" s="40"/>
      <c r="DG591" s="40"/>
      <c r="DH591" s="40"/>
      <c r="DI591" s="40"/>
    </row>
    <row r="592" spans="1:113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0"/>
      <c r="CA592" s="40"/>
      <c r="CB592" s="40"/>
      <c r="CC592" s="40"/>
      <c r="CD592" s="40"/>
      <c r="CE592" s="40"/>
      <c r="CF592" s="40"/>
      <c r="CG592" s="40"/>
      <c r="CH592" s="40"/>
      <c r="CI592" s="40"/>
      <c r="CJ592" s="40"/>
      <c r="CK592" s="40"/>
      <c r="CL592" s="40"/>
      <c r="CM592" s="40"/>
      <c r="CN592" s="40"/>
      <c r="CO592" s="40"/>
      <c r="CP592" s="40"/>
      <c r="CQ592" s="40"/>
      <c r="CR592" s="40"/>
      <c r="CS592" s="40"/>
      <c r="CT592" s="40"/>
      <c r="CU592" s="40"/>
      <c r="CV592" s="40"/>
      <c r="CW592" s="40"/>
      <c r="CX592" s="40"/>
      <c r="CY592" s="40"/>
      <c r="CZ592" s="40"/>
      <c r="DA592" s="40"/>
      <c r="DB592" s="40"/>
      <c r="DC592" s="40"/>
      <c r="DD592" s="40"/>
      <c r="DE592" s="40"/>
      <c r="DF592" s="40"/>
      <c r="DG592" s="40"/>
      <c r="DH592" s="40"/>
      <c r="DI592" s="40"/>
    </row>
    <row r="593" spans="1:11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0"/>
      <c r="CA593" s="40"/>
      <c r="CB593" s="40"/>
      <c r="CC593" s="40"/>
      <c r="CD593" s="40"/>
      <c r="CE593" s="40"/>
      <c r="CF593" s="40"/>
      <c r="CG593" s="40"/>
      <c r="CH593" s="40"/>
      <c r="CI593" s="40"/>
      <c r="CJ593" s="40"/>
      <c r="CK593" s="40"/>
      <c r="CL593" s="40"/>
      <c r="CM593" s="40"/>
      <c r="CN593" s="40"/>
      <c r="CO593" s="40"/>
      <c r="CP593" s="40"/>
      <c r="CQ593" s="40"/>
      <c r="CR593" s="40"/>
      <c r="CS593" s="40"/>
      <c r="CT593" s="40"/>
      <c r="CU593" s="40"/>
      <c r="CV593" s="40"/>
      <c r="CW593" s="40"/>
      <c r="CX593" s="40"/>
      <c r="CY593" s="40"/>
      <c r="CZ593" s="40"/>
      <c r="DA593" s="40"/>
      <c r="DB593" s="40"/>
      <c r="DC593" s="40"/>
      <c r="DD593" s="40"/>
      <c r="DE593" s="40"/>
      <c r="DF593" s="40"/>
      <c r="DG593" s="40"/>
      <c r="DH593" s="40"/>
      <c r="DI593" s="40"/>
    </row>
    <row r="594" spans="1:113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0"/>
      <c r="CA594" s="40"/>
      <c r="CB594" s="40"/>
      <c r="CC594" s="40"/>
      <c r="CD594" s="40"/>
      <c r="CE594" s="40"/>
      <c r="CF594" s="40"/>
      <c r="CG594" s="40"/>
      <c r="CH594" s="40"/>
      <c r="CI594" s="40"/>
      <c r="CJ594" s="40"/>
      <c r="CK594" s="40"/>
      <c r="CL594" s="40"/>
      <c r="CM594" s="40"/>
      <c r="CN594" s="40"/>
      <c r="CO594" s="40"/>
      <c r="CP594" s="40"/>
      <c r="CQ594" s="40"/>
      <c r="CR594" s="40"/>
      <c r="CS594" s="40"/>
      <c r="CT594" s="40"/>
      <c r="CU594" s="40"/>
      <c r="CV594" s="40"/>
      <c r="CW594" s="40"/>
      <c r="CX594" s="40"/>
      <c r="CY594" s="40"/>
      <c r="CZ594" s="40"/>
      <c r="DA594" s="40"/>
      <c r="DB594" s="40"/>
      <c r="DC594" s="40"/>
      <c r="DD594" s="40"/>
      <c r="DE594" s="40"/>
      <c r="DF594" s="40"/>
      <c r="DG594" s="40"/>
      <c r="DH594" s="40"/>
      <c r="DI594" s="40"/>
    </row>
    <row r="595" spans="1:113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0"/>
      <c r="CA595" s="40"/>
      <c r="CB595" s="40"/>
      <c r="CC595" s="40"/>
      <c r="CD595" s="40"/>
      <c r="CE595" s="40"/>
      <c r="CF595" s="40"/>
      <c r="CG595" s="40"/>
      <c r="CH595" s="40"/>
      <c r="CI595" s="40"/>
      <c r="CJ595" s="40"/>
      <c r="CK595" s="40"/>
      <c r="CL595" s="40"/>
      <c r="CM595" s="40"/>
      <c r="CN595" s="40"/>
      <c r="CO595" s="40"/>
      <c r="CP595" s="40"/>
      <c r="CQ595" s="40"/>
      <c r="CR595" s="40"/>
      <c r="CS595" s="40"/>
      <c r="CT595" s="40"/>
      <c r="CU595" s="40"/>
      <c r="CV595" s="40"/>
      <c r="CW595" s="40"/>
      <c r="CX595" s="40"/>
      <c r="CY595" s="40"/>
      <c r="CZ595" s="40"/>
      <c r="DA595" s="40"/>
      <c r="DB595" s="40"/>
      <c r="DC595" s="40"/>
      <c r="DD595" s="40"/>
      <c r="DE595" s="40"/>
      <c r="DF595" s="40"/>
      <c r="DG595" s="40"/>
      <c r="DH595" s="40"/>
      <c r="DI595" s="40"/>
    </row>
    <row r="596" spans="1:113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0"/>
      <c r="CA596" s="40"/>
      <c r="CB596" s="40"/>
      <c r="CC596" s="40"/>
      <c r="CD596" s="40"/>
      <c r="CE596" s="40"/>
      <c r="CF596" s="40"/>
      <c r="CG596" s="40"/>
      <c r="CH596" s="40"/>
      <c r="CI596" s="40"/>
      <c r="CJ596" s="40"/>
      <c r="CK596" s="40"/>
      <c r="CL596" s="40"/>
      <c r="CM596" s="40"/>
      <c r="CN596" s="40"/>
      <c r="CO596" s="40"/>
      <c r="CP596" s="40"/>
      <c r="CQ596" s="40"/>
      <c r="CR596" s="40"/>
      <c r="CS596" s="40"/>
      <c r="CT596" s="40"/>
      <c r="CU596" s="40"/>
      <c r="CV596" s="40"/>
      <c r="CW596" s="40"/>
      <c r="CX596" s="40"/>
      <c r="CY596" s="40"/>
      <c r="CZ596" s="40"/>
      <c r="DA596" s="40"/>
      <c r="DB596" s="40"/>
      <c r="DC596" s="40"/>
      <c r="DD596" s="40"/>
      <c r="DE596" s="40"/>
      <c r="DF596" s="40"/>
      <c r="DG596" s="40"/>
      <c r="DH596" s="40"/>
      <c r="DI596" s="40"/>
    </row>
    <row r="597" spans="1:113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0"/>
      <c r="CA597" s="40"/>
      <c r="CB597" s="40"/>
      <c r="CC597" s="40"/>
      <c r="CD597" s="40"/>
      <c r="CE597" s="40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Q597" s="40"/>
      <c r="CR597" s="40"/>
      <c r="CS597" s="40"/>
      <c r="CT597" s="40"/>
      <c r="CU597" s="40"/>
      <c r="CV597" s="40"/>
      <c r="CW597" s="40"/>
      <c r="CX597" s="40"/>
      <c r="CY597" s="40"/>
      <c r="CZ597" s="40"/>
      <c r="DA597" s="40"/>
      <c r="DB597" s="40"/>
      <c r="DC597" s="40"/>
      <c r="DD597" s="40"/>
      <c r="DE597" s="40"/>
      <c r="DF597" s="40"/>
      <c r="DG597" s="40"/>
      <c r="DH597" s="40"/>
      <c r="DI597" s="40"/>
    </row>
    <row r="598" spans="1:113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0"/>
      <c r="CA598" s="40"/>
      <c r="CB598" s="40"/>
      <c r="CC598" s="40"/>
      <c r="CD598" s="40"/>
      <c r="CE598" s="40"/>
      <c r="CF598" s="40"/>
      <c r="CG598" s="40"/>
      <c r="CH598" s="40"/>
      <c r="CI598" s="40"/>
      <c r="CJ598" s="40"/>
      <c r="CK598" s="40"/>
      <c r="CL598" s="40"/>
      <c r="CM598" s="40"/>
      <c r="CN598" s="40"/>
      <c r="CO598" s="40"/>
      <c r="CP598" s="40"/>
      <c r="CQ598" s="40"/>
      <c r="CR598" s="40"/>
      <c r="CS598" s="40"/>
      <c r="CT598" s="40"/>
      <c r="CU598" s="40"/>
      <c r="CV598" s="40"/>
      <c r="CW598" s="40"/>
      <c r="CX598" s="40"/>
      <c r="CY598" s="40"/>
      <c r="CZ598" s="40"/>
      <c r="DA598" s="40"/>
      <c r="DB598" s="40"/>
      <c r="DC598" s="40"/>
      <c r="DD598" s="40"/>
      <c r="DE598" s="40"/>
      <c r="DF598" s="40"/>
      <c r="DG598" s="40"/>
      <c r="DH598" s="40"/>
      <c r="DI598" s="40"/>
    </row>
    <row r="599" spans="1:113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0"/>
      <c r="CA599" s="40"/>
      <c r="CB599" s="40"/>
      <c r="CC599" s="40"/>
      <c r="CD599" s="40"/>
      <c r="CE599" s="40"/>
      <c r="CF599" s="40"/>
      <c r="CG599" s="40"/>
      <c r="CH599" s="40"/>
      <c r="CI599" s="40"/>
      <c r="CJ599" s="40"/>
      <c r="CK599" s="40"/>
      <c r="CL599" s="40"/>
      <c r="CM599" s="40"/>
      <c r="CN599" s="40"/>
      <c r="CO599" s="40"/>
      <c r="CP599" s="40"/>
      <c r="CQ599" s="40"/>
      <c r="CR599" s="40"/>
      <c r="CS599" s="40"/>
      <c r="CT599" s="40"/>
      <c r="CU599" s="40"/>
      <c r="CV599" s="40"/>
      <c r="CW599" s="40"/>
      <c r="CX599" s="40"/>
      <c r="CY599" s="40"/>
      <c r="CZ599" s="40"/>
      <c r="DA599" s="40"/>
      <c r="DB599" s="40"/>
      <c r="DC599" s="40"/>
      <c r="DD599" s="40"/>
      <c r="DE599" s="40"/>
      <c r="DF599" s="40"/>
      <c r="DG599" s="40"/>
      <c r="DH599" s="40"/>
      <c r="DI599" s="40"/>
    </row>
    <row r="600" spans="1:113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0"/>
      <c r="CA600" s="40"/>
      <c r="CB600" s="40"/>
      <c r="CC600" s="40"/>
      <c r="CD600" s="40"/>
      <c r="CE600" s="40"/>
      <c r="CF600" s="40"/>
      <c r="CG600" s="40"/>
      <c r="CH600" s="40"/>
      <c r="CI600" s="40"/>
      <c r="CJ600" s="40"/>
      <c r="CK600" s="40"/>
      <c r="CL600" s="40"/>
      <c r="CM600" s="40"/>
      <c r="CN600" s="40"/>
      <c r="CO600" s="40"/>
      <c r="CP600" s="40"/>
      <c r="CQ600" s="40"/>
      <c r="CR600" s="40"/>
      <c r="CS600" s="40"/>
      <c r="CT600" s="40"/>
      <c r="CU600" s="40"/>
      <c r="CV600" s="40"/>
      <c r="CW600" s="40"/>
      <c r="CX600" s="40"/>
      <c r="CY600" s="40"/>
      <c r="CZ600" s="40"/>
      <c r="DA600" s="40"/>
      <c r="DB600" s="40"/>
      <c r="DC600" s="40"/>
      <c r="DD600" s="40"/>
      <c r="DE600" s="40"/>
      <c r="DF600" s="40"/>
      <c r="DG600" s="40"/>
      <c r="DH600" s="40"/>
      <c r="DI600" s="40"/>
    </row>
    <row r="601" spans="1:113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0"/>
      <c r="CA601" s="40"/>
      <c r="CB601" s="40"/>
      <c r="CC601" s="40"/>
      <c r="CD601" s="40"/>
      <c r="CE601" s="40"/>
      <c r="CF601" s="40"/>
      <c r="CG601" s="40"/>
      <c r="CH601" s="40"/>
      <c r="CI601" s="40"/>
      <c r="CJ601" s="40"/>
      <c r="CK601" s="40"/>
      <c r="CL601" s="40"/>
      <c r="CM601" s="40"/>
      <c r="CN601" s="40"/>
      <c r="CO601" s="40"/>
      <c r="CP601" s="40"/>
      <c r="CQ601" s="40"/>
      <c r="CR601" s="40"/>
      <c r="CS601" s="40"/>
      <c r="CT601" s="40"/>
      <c r="CU601" s="40"/>
      <c r="CV601" s="40"/>
      <c r="CW601" s="40"/>
      <c r="CX601" s="40"/>
      <c r="CY601" s="40"/>
      <c r="CZ601" s="40"/>
      <c r="DA601" s="40"/>
      <c r="DB601" s="40"/>
      <c r="DC601" s="40"/>
      <c r="DD601" s="40"/>
      <c r="DE601" s="40"/>
      <c r="DF601" s="40"/>
      <c r="DG601" s="40"/>
      <c r="DH601" s="40"/>
      <c r="DI601" s="40"/>
    </row>
    <row r="602" spans="1:113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0"/>
      <c r="CA602" s="40"/>
      <c r="CB602" s="40"/>
      <c r="CC602" s="40"/>
      <c r="CD602" s="40"/>
      <c r="CE602" s="40"/>
      <c r="CF602" s="40"/>
      <c r="CG602" s="40"/>
      <c r="CH602" s="40"/>
      <c r="CI602" s="40"/>
      <c r="CJ602" s="40"/>
      <c r="CK602" s="40"/>
      <c r="CL602" s="40"/>
      <c r="CM602" s="40"/>
      <c r="CN602" s="40"/>
      <c r="CO602" s="40"/>
      <c r="CP602" s="40"/>
      <c r="CQ602" s="40"/>
      <c r="CR602" s="40"/>
      <c r="CS602" s="40"/>
      <c r="CT602" s="40"/>
      <c r="CU602" s="40"/>
      <c r="CV602" s="40"/>
      <c r="CW602" s="40"/>
      <c r="CX602" s="40"/>
      <c r="CY602" s="40"/>
      <c r="CZ602" s="40"/>
      <c r="DA602" s="40"/>
      <c r="DB602" s="40"/>
      <c r="DC602" s="40"/>
      <c r="DD602" s="40"/>
      <c r="DE602" s="40"/>
      <c r="DF602" s="40"/>
      <c r="DG602" s="40"/>
      <c r="DH602" s="40"/>
      <c r="DI602" s="40"/>
    </row>
    <row r="603" spans="1:11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0"/>
      <c r="CA603" s="40"/>
      <c r="CB603" s="40"/>
      <c r="CC603" s="40"/>
      <c r="CD603" s="40"/>
      <c r="CE603" s="40"/>
      <c r="CF603" s="40"/>
      <c r="CG603" s="40"/>
      <c r="CH603" s="40"/>
      <c r="CI603" s="40"/>
      <c r="CJ603" s="40"/>
      <c r="CK603" s="40"/>
      <c r="CL603" s="40"/>
      <c r="CM603" s="40"/>
      <c r="CN603" s="40"/>
      <c r="CO603" s="40"/>
      <c r="CP603" s="40"/>
      <c r="CQ603" s="40"/>
      <c r="CR603" s="40"/>
      <c r="CS603" s="40"/>
      <c r="CT603" s="40"/>
      <c r="CU603" s="40"/>
      <c r="CV603" s="40"/>
      <c r="CW603" s="40"/>
      <c r="CX603" s="40"/>
      <c r="CY603" s="40"/>
      <c r="CZ603" s="40"/>
      <c r="DA603" s="40"/>
      <c r="DB603" s="40"/>
      <c r="DC603" s="40"/>
      <c r="DD603" s="40"/>
      <c r="DE603" s="40"/>
      <c r="DF603" s="40"/>
      <c r="DG603" s="40"/>
      <c r="DH603" s="40"/>
      <c r="DI603" s="40"/>
    </row>
    <row r="604" spans="1:113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0"/>
      <c r="CA604" s="40"/>
      <c r="CB604" s="40"/>
      <c r="CC604" s="40"/>
      <c r="CD604" s="40"/>
      <c r="CE604" s="40"/>
      <c r="CF604" s="40"/>
      <c r="CG604" s="40"/>
      <c r="CH604" s="40"/>
      <c r="CI604" s="40"/>
      <c r="CJ604" s="40"/>
      <c r="CK604" s="40"/>
      <c r="CL604" s="40"/>
      <c r="CM604" s="40"/>
      <c r="CN604" s="40"/>
      <c r="CO604" s="40"/>
      <c r="CP604" s="40"/>
      <c r="CQ604" s="40"/>
      <c r="CR604" s="40"/>
      <c r="CS604" s="40"/>
      <c r="CT604" s="40"/>
      <c r="CU604" s="40"/>
      <c r="CV604" s="40"/>
      <c r="CW604" s="40"/>
      <c r="CX604" s="40"/>
      <c r="CY604" s="40"/>
      <c r="CZ604" s="40"/>
      <c r="DA604" s="40"/>
      <c r="DB604" s="40"/>
      <c r="DC604" s="40"/>
      <c r="DD604" s="40"/>
      <c r="DE604" s="40"/>
      <c r="DF604" s="40"/>
      <c r="DG604" s="40"/>
      <c r="DH604" s="40"/>
      <c r="DI604" s="40"/>
    </row>
    <row r="605" spans="1:113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0"/>
      <c r="CA605" s="40"/>
      <c r="CB605" s="40"/>
      <c r="CC605" s="40"/>
      <c r="CD605" s="40"/>
      <c r="CE605" s="40"/>
      <c r="CF605" s="40"/>
      <c r="CG605" s="40"/>
      <c r="CH605" s="40"/>
      <c r="CI605" s="40"/>
      <c r="CJ605" s="40"/>
      <c r="CK605" s="40"/>
      <c r="CL605" s="40"/>
      <c r="CM605" s="40"/>
      <c r="CN605" s="40"/>
      <c r="CO605" s="40"/>
      <c r="CP605" s="40"/>
      <c r="CQ605" s="40"/>
      <c r="CR605" s="40"/>
      <c r="CS605" s="40"/>
      <c r="CT605" s="40"/>
      <c r="CU605" s="40"/>
      <c r="CV605" s="40"/>
      <c r="CW605" s="40"/>
      <c r="CX605" s="40"/>
      <c r="CY605" s="40"/>
      <c r="CZ605" s="40"/>
      <c r="DA605" s="40"/>
      <c r="DB605" s="40"/>
      <c r="DC605" s="40"/>
      <c r="DD605" s="40"/>
      <c r="DE605" s="40"/>
      <c r="DF605" s="40"/>
      <c r="DG605" s="40"/>
      <c r="DH605" s="40"/>
      <c r="DI605" s="40"/>
    </row>
    <row r="606" spans="1:113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0"/>
      <c r="CA606" s="40"/>
      <c r="CB606" s="40"/>
      <c r="CC606" s="40"/>
      <c r="CD606" s="40"/>
      <c r="CE606" s="40"/>
      <c r="CF606" s="40"/>
      <c r="CG606" s="40"/>
      <c r="CH606" s="40"/>
      <c r="CI606" s="40"/>
      <c r="CJ606" s="40"/>
      <c r="CK606" s="40"/>
      <c r="CL606" s="40"/>
      <c r="CM606" s="40"/>
      <c r="CN606" s="40"/>
      <c r="CO606" s="40"/>
      <c r="CP606" s="40"/>
      <c r="CQ606" s="40"/>
      <c r="CR606" s="40"/>
      <c r="CS606" s="40"/>
      <c r="CT606" s="40"/>
      <c r="CU606" s="40"/>
      <c r="CV606" s="40"/>
      <c r="CW606" s="40"/>
      <c r="CX606" s="40"/>
      <c r="CY606" s="40"/>
      <c r="CZ606" s="40"/>
      <c r="DA606" s="40"/>
      <c r="DB606" s="40"/>
      <c r="DC606" s="40"/>
      <c r="DD606" s="40"/>
      <c r="DE606" s="40"/>
      <c r="DF606" s="40"/>
      <c r="DG606" s="40"/>
      <c r="DH606" s="40"/>
      <c r="DI606" s="40"/>
    </row>
    <row r="607" spans="1:113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0"/>
      <c r="CA607" s="40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0"/>
      <c r="CS607" s="40"/>
      <c r="CT607" s="40"/>
      <c r="CU607" s="40"/>
      <c r="CV607" s="40"/>
      <c r="CW607" s="40"/>
      <c r="CX607" s="40"/>
      <c r="CY607" s="40"/>
      <c r="CZ607" s="40"/>
      <c r="DA607" s="40"/>
      <c r="DB607" s="40"/>
      <c r="DC607" s="40"/>
      <c r="DD607" s="40"/>
      <c r="DE607" s="40"/>
      <c r="DF607" s="40"/>
      <c r="DG607" s="40"/>
      <c r="DH607" s="40"/>
      <c r="DI607" s="40"/>
    </row>
    <row r="608" spans="1:113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0"/>
      <c r="CA608" s="40"/>
      <c r="CB608" s="40"/>
      <c r="CC608" s="40"/>
      <c r="CD608" s="40"/>
      <c r="CE608" s="40"/>
      <c r="CF608" s="40"/>
      <c r="CG608" s="40"/>
      <c r="CH608" s="40"/>
      <c r="CI608" s="40"/>
      <c r="CJ608" s="40"/>
      <c r="CK608" s="40"/>
      <c r="CL608" s="40"/>
      <c r="CM608" s="40"/>
      <c r="CN608" s="40"/>
      <c r="CO608" s="40"/>
      <c r="CP608" s="40"/>
      <c r="CQ608" s="40"/>
      <c r="CR608" s="40"/>
      <c r="CS608" s="40"/>
      <c r="CT608" s="40"/>
      <c r="CU608" s="40"/>
      <c r="CV608" s="40"/>
      <c r="CW608" s="40"/>
      <c r="CX608" s="40"/>
      <c r="CY608" s="40"/>
      <c r="CZ608" s="40"/>
      <c r="DA608" s="40"/>
      <c r="DB608" s="40"/>
      <c r="DC608" s="40"/>
      <c r="DD608" s="40"/>
      <c r="DE608" s="40"/>
      <c r="DF608" s="40"/>
      <c r="DG608" s="40"/>
      <c r="DH608" s="40"/>
      <c r="DI608" s="40"/>
    </row>
    <row r="609" spans="1:113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0"/>
      <c r="CA609" s="40"/>
      <c r="CB609" s="40"/>
      <c r="CC609" s="40"/>
      <c r="CD609" s="40"/>
      <c r="CE609" s="40"/>
      <c r="CF609" s="40"/>
      <c r="CG609" s="40"/>
      <c r="CH609" s="40"/>
      <c r="CI609" s="40"/>
      <c r="CJ609" s="40"/>
      <c r="CK609" s="40"/>
      <c r="CL609" s="40"/>
      <c r="CM609" s="40"/>
      <c r="CN609" s="40"/>
      <c r="CO609" s="40"/>
      <c r="CP609" s="40"/>
      <c r="CQ609" s="40"/>
      <c r="CR609" s="40"/>
      <c r="CS609" s="40"/>
      <c r="CT609" s="40"/>
      <c r="CU609" s="40"/>
      <c r="CV609" s="40"/>
      <c r="CW609" s="40"/>
      <c r="CX609" s="40"/>
      <c r="CY609" s="40"/>
      <c r="CZ609" s="40"/>
      <c r="DA609" s="40"/>
      <c r="DB609" s="40"/>
      <c r="DC609" s="40"/>
      <c r="DD609" s="40"/>
      <c r="DE609" s="40"/>
      <c r="DF609" s="40"/>
      <c r="DG609" s="40"/>
      <c r="DH609" s="40"/>
      <c r="DI609" s="40"/>
    </row>
    <row r="610" spans="1:113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0"/>
      <c r="CA610" s="40"/>
      <c r="CB610" s="40"/>
      <c r="CC610" s="40"/>
      <c r="CD610" s="40"/>
      <c r="CE610" s="40"/>
      <c r="CF610" s="40"/>
      <c r="CG610" s="40"/>
      <c r="CH610" s="40"/>
      <c r="CI610" s="40"/>
      <c r="CJ610" s="40"/>
      <c r="CK610" s="40"/>
      <c r="CL610" s="40"/>
      <c r="CM610" s="40"/>
      <c r="CN610" s="40"/>
      <c r="CO610" s="40"/>
      <c r="CP610" s="40"/>
      <c r="CQ610" s="40"/>
      <c r="CR610" s="40"/>
      <c r="CS610" s="40"/>
      <c r="CT610" s="40"/>
      <c r="CU610" s="40"/>
      <c r="CV610" s="40"/>
      <c r="CW610" s="40"/>
      <c r="CX610" s="40"/>
      <c r="CY610" s="40"/>
      <c r="CZ610" s="40"/>
      <c r="DA610" s="40"/>
      <c r="DB610" s="40"/>
      <c r="DC610" s="40"/>
      <c r="DD610" s="40"/>
      <c r="DE610" s="40"/>
      <c r="DF610" s="40"/>
      <c r="DG610" s="40"/>
      <c r="DH610" s="40"/>
      <c r="DI610" s="40"/>
    </row>
    <row r="611" spans="1:113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0"/>
      <c r="CA611" s="40"/>
      <c r="CB611" s="40"/>
      <c r="CC611" s="40"/>
      <c r="CD611" s="40"/>
      <c r="CE611" s="40"/>
      <c r="CF611" s="40"/>
      <c r="CG611" s="40"/>
      <c r="CH611" s="40"/>
      <c r="CI611" s="40"/>
      <c r="CJ611" s="40"/>
      <c r="CK611" s="40"/>
      <c r="CL611" s="40"/>
      <c r="CM611" s="40"/>
      <c r="CN611" s="40"/>
      <c r="CO611" s="40"/>
      <c r="CP611" s="40"/>
      <c r="CQ611" s="40"/>
      <c r="CR611" s="40"/>
      <c r="CS611" s="40"/>
      <c r="CT611" s="40"/>
      <c r="CU611" s="40"/>
      <c r="CV611" s="40"/>
      <c r="CW611" s="40"/>
      <c r="CX611" s="40"/>
      <c r="CY611" s="40"/>
      <c r="CZ611" s="40"/>
      <c r="DA611" s="40"/>
      <c r="DB611" s="40"/>
      <c r="DC611" s="40"/>
      <c r="DD611" s="40"/>
      <c r="DE611" s="40"/>
      <c r="DF611" s="40"/>
      <c r="DG611" s="40"/>
      <c r="DH611" s="40"/>
      <c r="DI611" s="40"/>
    </row>
    <row r="612" spans="1:113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0"/>
      <c r="CA612" s="40"/>
      <c r="CB612" s="40"/>
      <c r="CC612" s="40"/>
      <c r="CD612" s="40"/>
      <c r="CE612" s="40"/>
      <c r="CF612" s="40"/>
      <c r="CG612" s="40"/>
      <c r="CH612" s="40"/>
      <c r="CI612" s="40"/>
      <c r="CJ612" s="40"/>
      <c r="CK612" s="40"/>
      <c r="CL612" s="40"/>
      <c r="CM612" s="40"/>
      <c r="CN612" s="40"/>
      <c r="CO612" s="40"/>
      <c r="CP612" s="40"/>
      <c r="CQ612" s="40"/>
      <c r="CR612" s="40"/>
      <c r="CS612" s="40"/>
      <c r="CT612" s="40"/>
      <c r="CU612" s="40"/>
      <c r="CV612" s="40"/>
      <c r="CW612" s="40"/>
      <c r="CX612" s="40"/>
      <c r="CY612" s="40"/>
      <c r="CZ612" s="40"/>
      <c r="DA612" s="40"/>
      <c r="DB612" s="40"/>
      <c r="DC612" s="40"/>
      <c r="DD612" s="40"/>
      <c r="DE612" s="40"/>
      <c r="DF612" s="40"/>
      <c r="DG612" s="40"/>
      <c r="DH612" s="40"/>
      <c r="DI612" s="40"/>
    </row>
    <row r="613" spans="1:11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0"/>
      <c r="CA613" s="40"/>
      <c r="CB613" s="40"/>
      <c r="CC613" s="40"/>
      <c r="CD613" s="40"/>
      <c r="CE613" s="40"/>
      <c r="CF613" s="40"/>
      <c r="CG613" s="40"/>
      <c r="CH613" s="40"/>
      <c r="CI613" s="40"/>
      <c r="CJ613" s="40"/>
      <c r="CK613" s="40"/>
      <c r="CL613" s="40"/>
      <c r="CM613" s="40"/>
      <c r="CN613" s="40"/>
      <c r="CO613" s="40"/>
      <c r="CP613" s="40"/>
      <c r="CQ613" s="40"/>
      <c r="CR613" s="40"/>
      <c r="CS613" s="40"/>
      <c r="CT613" s="40"/>
      <c r="CU613" s="40"/>
      <c r="CV613" s="40"/>
      <c r="CW613" s="40"/>
      <c r="CX613" s="40"/>
      <c r="CY613" s="40"/>
      <c r="CZ613" s="40"/>
      <c r="DA613" s="40"/>
      <c r="DB613" s="40"/>
      <c r="DC613" s="40"/>
      <c r="DD613" s="40"/>
      <c r="DE613" s="40"/>
      <c r="DF613" s="40"/>
      <c r="DG613" s="40"/>
      <c r="DH613" s="40"/>
      <c r="DI613" s="40"/>
    </row>
    <row r="614" spans="1:113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0"/>
      <c r="CA614" s="40"/>
      <c r="CB614" s="40"/>
      <c r="CC614" s="40"/>
      <c r="CD614" s="40"/>
      <c r="CE614" s="40"/>
      <c r="CF614" s="40"/>
      <c r="CG614" s="40"/>
      <c r="CH614" s="40"/>
      <c r="CI614" s="40"/>
      <c r="CJ614" s="40"/>
      <c r="CK614" s="40"/>
      <c r="CL614" s="40"/>
      <c r="CM614" s="40"/>
      <c r="CN614" s="40"/>
      <c r="CO614" s="40"/>
      <c r="CP614" s="40"/>
      <c r="CQ614" s="40"/>
      <c r="CR614" s="40"/>
      <c r="CS614" s="40"/>
      <c r="CT614" s="40"/>
      <c r="CU614" s="40"/>
      <c r="CV614" s="40"/>
      <c r="CW614" s="40"/>
      <c r="CX614" s="40"/>
      <c r="CY614" s="40"/>
      <c r="CZ614" s="40"/>
      <c r="DA614" s="40"/>
      <c r="DB614" s="40"/>
      <c r="DC614" s="40"/>
      <c r="DD614" s="40"/>
      <c r="DE614" s="40"/>
      <c r="DF614" s="40"/>
      <c r="DG614" s="40"/>
      <c r="DH614" s="40"/>
      <c r="DI614" s="40"/>
    </row>
    <row r="615" spans="1:113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0"/>
      <c r="CA615" s="40"/>
      <c r="CB615" s="40"/>
      <c r="CC615" s="40"/>
      <c r="CD615" s="40"/>
      <c r="CE615" s="40"/>
      <c r="CF615" s="40"/>
      <c r="CG615" s="40"/>
      <c r="CH615" s="40"/>
      <c r="CI615" s="40"/>
      <c r="CJ615" s="40"/>
      <c r="CK615" s="40"/>
      <c r="CL615" s="40"/>
      <c r="CM615" s="40"/>
      <c r="CN615" s="40"/>
      <c r="CO615" s="40"/>
      <c r="CP615" s="40"/>
      <c r="CQ615" s="40"/>
      <c r="CR615" s="40"/>
      <c r="CS615" s="40"/>
      <c r="CT615" s="40"/>
      <c r="CU615" s="40"/>
      <c r="CV615" s="40"/>
      <c r="CW615" s="40"/>
      <c r="CX615" s="40"/>
      <c r="CY615" s="40"/>
      <c r="CZ615" s="40"/>
      <c r="DA615" s="40"/>
      <c r="DB615" s="40"/>
      <c r="DC615" s="40"/>
      <c r="DD615" s="40"/>
      <c r="DE615" s="40"/>
      <c r="DF615" s="40"/>
      <c r="DG615" s="40"/>
      <c r="DH615" s="40"/>
      <c r="DI615" s="40"/>
    </row>
    <row r="616" spans="1:113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0"/>
      <c r="CA616" s="40"/>
      <c r="CB616" s="40"/>
      <c r="CC616" s="40"/>
      <c r="CD616" s="40"/>
      <c r="CE616" s="40"/>
      <c r="CF616" s="40"/>
      <c r="CG616" s="40"/>
      <c r="CH616" s="40"/>
      <c r="CI616" s="40"/>
      <c r="CJ616" s="40"/>
      <c r="CK616" s="40"/>
      <c r="CL616" s="40"/>
      <c r="CM616" s="40"/>
      <c r="CN616" s="40"/>
      <c r="CO616" s="40"/>
      <c r="CP616" s="40"/>
      <c r="CQ616" s="40"/>
      <c r="CR616" s="40"/>
      <c r="CS616" s="40"/>
      <c r="CT616" s="40"/>
      <c r="CU616" s="40"/>
      <c r="CV616" s="40"/>
      <c r="CW616" s="40"/>
      <c r="CX616" s="40"/>
      <c r="CY616" s="40"/>
      <c r="CZ616" s="40"/>
      <c r="DA616" s="40"/>
      <c r="DB616" s="40"/>
      <c r="DC616" s="40"/>
      <c r="DD616" s="40"/>
      <c r="DE616" s="40"/>
      <c r="DF616" s="40"/>
      <c r="DG616" s="40"/>
      <c r="DH616" s="40"/>
      <c r="DI616" s="40"/>
    </row>
    <row r="617" spans="1:113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0"/>
      <c r="CA617" s="40"/>
      <c r="CB617" s="40"/>
      <c r="CC617" s="40"/>
      <c r="CD617" s="40"/>
      <c r="CE617" s="40"/>
      <c r="CF617" s="40"/>
      <c r="CG617" s="40"/>
      <c r="CH617" s="40"/>
      <c r="CI617" s="40"/>
      <c r="CJ617" s="40"/>
      <c r="CK617" s="40"/>
      <c r="CL617" s="40"/>
      <c r="CM617" s="40"/>
      <c r="CN617" s="40"/>
      <c r="CO617" s="40"/>
      <c r="CP617" s="40"/>
      <c r="CQ617" s="40"/>
      <c r="CR617" s="40"/>
      <c r="CS617" s="40"/>
      <c r="CT617" s="40"/>
      <c r="CU617" s="40"/>
      <c r="CV617" s="40"/>
      <c r="CW617" s="40"/>
      <c r="CX617" s="40"/>
      <c r="CY617" s="40"/>
      <c r="CZ617" s="40"/>
      <c r="DA617" s="40"/>
      <c r="DB617" s="40"/>
      <c r="DC617" s="40"/>
      <c r="DD617" s="40"/>
      <c r="DE617" s="40"/>
      <c r="DF617" s="40"/>
      <c r="DG617" s="40"/>
      <c r="DH617" s="40"/>
      <c r="DI617" s="40"/>
    </row>
    <row r="618" spans="1:113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0"/>
      <c r="CA618" s="40"/>
      <c r="CB618" s="40"/>
      <c r="CC618" s="40"/>
      <c r="CD618" s="40"/>
      <c r="CE618" s="40"/>
      <c r="CF618" s="40"/>
      <c r="CG618" s="40"/>
      <c r="CH618" s="40"/>
      <c r="CI618" s="40"/>
      <c r="CJ618" s="40"/>
      <c r="CK618" s="40"/>
      <c r="CL618" s="40"/>
      <c r="CM618" s="40"/>
      <c r="CN618" s="40"/>
      <c r="CO618" s="40"/>
      <c r="CP618" s="40"/>
      <c r="CQ618" s="40"/>
      <c r="CR618" s="40"/>
      <c r="CS618" s="40"/>
      <c r="CT618" s="40"/>
      <c r="CU618" s="40"/>
      <c r="CV618" s="40"/>
      <c r="CW618" s="40"/>
      <c r="CX618" s="40"/>
      <c r="CY618" s="40"/>
      <c r="CZ618" s="40"/>
      <c r="DA618" s="40"/>
      <c r="DB618" s="40"/>
      <c r="DC618" s="40"/>
      <c r="DD618" s="40"/>
      <c r="DE618" s="40"/>
      <c r="DF618" s="40"/>
      <c r="DG618" s="40"/>
      <c r="DH618" s="40"/>
      <c r="DI618" s="40"/>
    </row>
    <row r="619" spans="1:113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0"/>
      <c r="CA619" s="40"/>
      <c r="CB619" s="40"/>
      <c r="CC619" s="40"/>
      <c r="CD619" s="40"/>
      <c r="CE619" s="40"/>
      <c r="CF619" s="40"/>
      <c r="CG619" s="40"/>
      <c r="CH619" s="40"/>
      <c r="CI619" s="40"/>
      <c r="CJ619" s="40"/>
      <c r="CK619" s="40"/>
      <c r="CL619" s="40"/>
      <c r="CM619" s="40"/>
      <c r="CN619" s="40"/>
      <c r="CO619" s="40"/>
      <c r="CP619" s="40"/>
      <c r="CQ619" s="40"/>
      <c r="CR619" s="40"/>
      <c r="CS619" s="40"/>
      <c r="CT619" s="40"/>
      <c r="CU619" s="40"/>
      <c r="CV619" s="40"/>
      <c r="CW619" s="40"/>
      <c r="CX619" s="40"/>
      <c r="CY619" s="40"/>
      <c r="CZ619" s="40"/>
      <c r="DA619" s="40"/>
      <c r="DB619" s="40"/>
      <c r="DC619" s="40"/>
      <c r="DD619" s="40"/>
      <c r="DE619" s="40"/>
      <c r="DF619" s="40"/>
      <c r="DG619" s="40"/>
      <c r="DH619" s="40"/>
      <c r="DI619" s="40"/>
    </row>
    <row r="620" spans="1:113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0"/>
      <c r="CA620" s="40"/>
      <c r="CB620" s="40"/>
      <c r="CC620" s="40"/>
      <c r="CD620" s="40"/>
      <c r="CE620" s="40"/>
      <c r="CF620" s="40"/>
      <c r="CG620" s="40"/>
      <c r="CH620" s="40"/>
      <c r="CI620" s="40"/>
      <c r="CJ620" s="40"/>
      <c r="CK620" s="40"/>
      <c r="CL620" s="40"/>
      <c r="CM620" s="40"/>
      <c r="CN620" s="40"/>
      <c r="CO620" s="40"/>
      <c r="CP620" s="40"/>
      <c r="CQ620" s="40"/>
      <c r="CR620" s="40"/>
      <c r="CS620" s="40"/>
      <c r="CT620" s="40"/>
      <c r="CU620" s="40"/>
      <c r="CV620" s="40"/>
      <c r="CW620" s="40"/>
      <c r="CX620" s="40"/>
      <c r="CY620" s="40"/>
      <c r="CZ620" s="40"/>
      <c r="DA620" s="40"/>
      <c r="DB620" s="40"/>
      <c r="DC620" s="40"/>
      <c r="DD620" s="40"/>
      <c r="DE620" s="40"/>
      <c r="DF620" s="40"/>
      <c r="DG620" s="40"/>
      <c r="DH620" s="40"/>
      <c r="DI620" s="40"/>
    </row>
    <row r="621" spans="1:113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0"/>
      <c r="CA621" s="40"/>
      <c r="CB621" s="40"/>
      <c r="CC621" s="40"/>
      <c r="CD621" s="40"/>
      <c r="CE621" s="40"/>
      <c r="CF621" s="40"/>
      <c r="CG621" s="40"/>
      <c r="CH621" s="40"/>
      <c r="CI621" s="40"/>
      <c r="CJ621" s="40"/>
      <c r="CK621" s="40"/>
      <c r="CL621" s="40"/>
      <c r="CM621" s="40"/>
      <c r="CN621" s="40"/>
      <c r="CO621" s="40"/>
      <c r="CP621" s="40"/>
      <c r="CQ621" s="40"/>
      <c r="CR621" s="40"/>
      <c r="CS621" s="40"/>
      <c r="CT621" s="40"/>
      <c r="CU621" s="40"/>
      <c r="CV621" s="40"/>
      <c r="CW621" s="40"/>
      <c r="CX621" s="40"/>
      <c r="CY621" s="40"/>
      <c r="CZ621" s="40"/>
      <c r="DA621" s="40"/>
      <c r="DB621" s="40"/>
      <c r="DC621" s="40"/>
      <c r="DD621" s="40"/>
      <c r="DE621" s="40"/>
      <c r="DF621" s="40"/>
      <c r="DG621" s="40"/>
      <c r="DH621" s="40"/>
      <c r="DI621" s="40"/>
    </row>
    <row r="622" spans="1:113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0"/>
      <c r="CA622" s="40"/>
      <c r="CB622" s="40"/>
      <c r="CC622" s="40"/>
      <c r="CD622" s="40"/>
      <c r="CE622" s="40"/>
      <c r="CF622" s="40"/>
      <c r="CG622" s="40"/>
      <c r="CH622" s="40"/>
      <c r="CI622" s="40"/>
      <c r="CJ622" s="40"/>
      <c r="CK622" s="40"/>
      <c r="CL622" s="40"/>
      <c r="CM622" s="40"/>
      <c r="CN622" s="40"/>
      <c r="CO622" s="40"/>
      <c r="CP622" s="40"/>
      <c r="CQ622" s="40"/>
      <c r="CR622" s="40"/>
      <c r="CS622" s="40"/>
      <c r="CT622" s="40"/>
      <c r="CU622" s="40"/>
      <c r="CV622" s="40"/>
      <c r="CW622" s="40"/>
      <c r="CX622" s="40"/>
      <c r="CY622" s="40"/>
      <c r="CZ622" s="40"/>
      <c r="DA622" s="40"/>
      <c r="DB622" s="40"/>
      <c r="DC622" s="40"/>
      <c r="DD622" s="40"/>
      <c r="DE622" s="40"/>
      <c r="DF622" s="40"/>
      <c r="DG622" s="40"/>
      <c r="DH622" s="40"/>
      <c r="DI622" s="40"/>
    </row>
    <row r="623" spans="1:11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0"/>
      <c r="CA623" s="40"/>
      <c r="CB623" s="40"/>
      <c r="CC623" s="40"/>
      <c r="CD623" s="40"/>
      <c r="CE623" s="40"/>
      <c r="CF623" s="40"/>
      <c r="CG623" s="40"/>
      <c r="CH623" s="40"/>
      <c r="CI623" s="40"/>
      <c r="CJ623" s="40"/>
      <c r="CK623" s="40"/>
      <c r="CL623" s="40"/>
      <c r="CM623" s="40"/>
      <c r="CN623" s="40"/>
      <c r="CO623" s="40"/>
      <c r="CP623" s="40"/>
      <c r="CQ623" s="40"/>
      <c r="CR623" s="40"/>
      <c r="CS623" s="40"/>
      <c r="CT623" s="40"/>
      <c r="CU623" s="40"/>
      <c r="CV623" s="40"/>
      <c r="CW623" s="40"/>
      <c r="CX623" s="40"/>
      <c r="CY623" s="40"/>
      <c r="CZ623" s="40"/>
      <c r="DA623" s="40"/>
      <c r="DB623" s="40"/>
      <c r="DC623" s="40"/>
      <c r="DD623" s="40"/>
      <c r="DE623" s="40"/>
      <c r="DF623" s="40"/>
      <c r="DG623" s="40"/>
      <c r="DH623" s="40"/>
      <c r="DI623" s="40"/>
    </row>
    <row r="624" spans="1:113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0"/>
      <c r="CA624" s="40"/>
      <c r="CB624" s="40"/>
      <c r="CC624" s="40"/>
      <c r="CD624" s="40"/>
      <c r="CE624" s="40"/>
      <c r="CF624" s="40"/>
      <c r="CG624" s="40"/>
      <c r="CH624" s="40"/>
      <c r="CI624" s="40"/>
      <c r="CJ624" s="40"/>
      <c r="CK624" s="40"/>
      <c r="CL624" s="40"/>
      <c r="CM624" s="40"/>
      <c r="CN624" s="40"/>
      <c r="CO624" s="40"/>
      <c r="CP624" s="40"/>
      <c r="CQ624" s="40"/>
      <c r="CR624" s="40"/>
      <c r="CS624" s="40"/>
      <c r="CT624" s="40"/>
      <c r="CU624" s="40"/>
      <c r="CV624" s="40"/>
      <c r="CW624" s="40"/>
      <c r="CX624" s="40"/>
      <c r="CY624" s="40"/>
      <c r="CZ624" s="40"/>
      <c r="DA624" s="40"/>
      <c r="DB624" s="40"/>
      <c r="DC624" s="40"/>
      <c r="DD624" s="40"/>
      <c r="DE624" s="40"/>
      <c r="DF624" s="40"/>
      <c r="DG624" s="40"/>
      <c r="DH624" s="40"/>
      <c r="DI624" s="40"/>
    </row>
    <row r="625" spans="1:113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0"/>
      <c r="CA625" s="40"/>
      <c r="CB625" s="40"/>
      <c r="CC625" s="40"/>
      <c r="CD625" s="40"/>
      <c r="CE625" s="40"/>
      <c r="CF625" s="40"/>
      <c r="CG625" s="40"/>
      <c r="CH625" s="40"/>
      <c r="CI625" s="40"/>
      <c r="CJ625" s="40"/>
      <c r="CK625" s="40"/>
      <c r="CL625" s="40"/>
      <c r="CM625" s="40"/>
      <c r="CN625" s="40"/>
      <c r="CO625" s="40"/>
      <c r="CP625" s="40"/>
      <c r="CQ625" s="40"/>
      <c r="CR625" s="40"/>
      <c r="CS625" s="40"/>
      <c r="CT625" s="40"/>
      <c r="CU625" s="40"/>
      <c r="CV625" s="40"/>
      <c r="CW625" s="40"/>
      <c r="CX625" s="40"/>
      <c r="CY625" s="40"/>
      <c r="CZ625" s="40"/>
      <c r="DA625" s="40"/>
      <c r="DB625" s="40"/>
      <c r="DC625" s="40"/>
      <c r="DD625" s="40"/>
      <c r="DE625" s="40"/>
      <c r="DF625" s="40"/>
      <c r="DG625" s="40"/>
      <c r="DH625" s="40"/>
      <c r="DI625" s="40"/>
    </row>
    <row r="626" spans="1:113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0"/>
      <c r="CA626" s="40"/>
      <c r="CB626" s="40"/>
      <c r="CC626" s="40"/>
      <c r="CD626" s="40"/>
      <c r="CE626" s="40"/>
      <c r="CF626" s="40"/>
      <c r="CG626" s="40"/>
      <c r="CH626" s="40"/>
      <c r="CI626" s="40"/>
      <c r="CJ626" s="40"/>
      <c r="CK626" s="40"/>
      <c r="CL626" s="40"/>
      <c r="CM626" s="40"/>
      <c r="CN626" s="40"/>
      <c r="CO626" s="40"/>
      <c r="CP626" s="40"/>
      <c r="CQ626" s="40"/>
      <c r="CR626" s="40"/>
      <c r="CS626" s="40"/>
      <c r="CT626" s="40"/>
      <c r="CU626" s="40"/>
      <c r="CV626" s="40"/>
      <c r="CW626" s="40"/>
      <c r="CX626" s="40"/>
      <c r="CY626" s="40"/>
      <c r="CZ626" s="40"/>
      <c r="DA626" s="40"/>
      <c r="DB626" s="40"/>
      <c r="DC626" s="40"/>
      <c r="DD626" s="40"/>
      <c r="DE626" s="40"/>
      <c r="DF626" s="40"/>
      <c r="DG626" s="40"/>
      <c r="DH626" s="40"/>
      <c r="DI626" s="40"/>
    </row>
    <row r="627" spans="1:113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0"/>
      <c r="CA627" s="40"/>
      <c r="CB627" s="40"/>
      <c r="CC627" s="40"/>
      <c r="CD627" s="40"/>
      <c r="CE627" s="40"/>
      <c r="CF627" s="40"/>
      <c r="CG627" s="40"/>
      <c r="CH627" s="40"/>
      <c r="CI627" s="40"/>
      <c r="CJ627" s="40"/>
      <c r="CK627" s="40"/>
      <c r="CL627" s="40"/>
      <c r="CM627" s="40"/>
      <c r="CN627" s="40"/>
      <c r="CO627" s="40"/>
      <c r="CP627" s="40"/>
      <c r="CQ627" s="40"/>
      <c r="CR627" s="40"/>
      <c r="CS627" s="40"/>
      <c r="CT627" s="40"/>
      <c r="CU627" s="40"/>
      <c r="CV627" s="40"/>
      <c r="CW627" s="40"/>
      <c r="CX627" s="40"/>
      <c r="CY627" s="40"/>
      <c r="CZ627" s="40"/>
      <c r="DA627" s="40"/>
      <c r="DB627" s="40"/>
      <c r="DC627" s="40"/>
      <c r="DD627" s="40"/>
      <c r="DE627" s="40"/>
      <c r="DF627" s="40"/>
      <c r="DG627" s="40"/>
      <c r="DH627" s="40"/>
      <c r="DI627" s="40"/>
    </row>
    <row r="628" spans="1:113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0"/>
      <c r="CA628" s="40"/>
      <c r="CB628" s="40"/>
      <c r="CC628" s="40"/>
      <c r="CD628" s="40"/>
      <c r="CE628" s="40"/>
      <c r="CF628" s="40"/>
      <c r="CG628" s="40"/>
      <c r="CH628" s="40"/>
      <c r="CI628" s="40"/>
      <c r="CJ628" s="40"/>
      <c r="CK628" s="40"/>
      <c r="CL628" s="40"/>
      <c r="CM628" s="40"/>
      <c r="CN628" s="40"/>
      <c r="CO628" s="40"/>
      <c r="CP628" s="40"/>
      <c r="CQ628" s="40"/>
      <c r="CR628" s="40"/>
      <c r="CS628" s="40"/>
      <c r="CT628" s="40"/>
      <c r="CU628" s="40"/>
      <c r="CV628" s="40"/>
      <c r="CW628" s="40"/>
      <c r="CX628" s="40"/>
      <c r="CY628" s="40"/>
      <c r="CZ628" s="40"/>
      <c r="DA628" s="40"/>
      <c r="DB628" s="40"/>
      <c r="DC628" s="40"/>
      <c r="DD628" s="40"/>
      <c r="DE628" s="40"/>
      <c r="DF628" s="40"/>
      <c r="DG628" s="40"/>
      <c r="DH628" s="40"/>
      <c r="DI628" s="40"/>
    </row>
    <row r="629" spans="1:113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0"/>
      <c r="CA629" s="40"/>
      <c r="CB629" s="40"/>
      <c r="CC629" s="40"/>
      <c r="CD629" s="40"/>
      <c r="CE629" s="40"/>
      <c r="CF629" s="40"/>
      <c r="CG629" s="40"/>
      <c r="CH629" s="40"/>
      <c r="CI629" s="40"/>
      <c r="CJ629" s="40"/>
      <c r="CK629" s="40"/>
      <c r="CL629" s="40"/>
      <c r="CM629" s="40"/>
      <c r="CN629" s="40"/>
      <c r="CO629" s="40"/>
      <c r="CP629" s="40"/>
      <c r="CQ629" s="40"/>
      <c r="CR629" s="40"/>
      <c r="CS629" s="40"/>
      <c r="CT629" s="40"/>
      <c r="CU629" s="40"/>
      <c r="CV629" s="40"/>
      <c r="CW629" s="40"/>
      <c r="CX629" s="40"/>
      <c r="CY629" s="40"/>
      <c r="CZ629" s="40"/>
      <c r="DA629" s="40"/>
      <c r="DB629" s="40"/>
      <c r="DC629" s="40"/>
      <c r="DD629" s="40"/>
      <c r="DE629" s="40"/>
      <c r="DF629" s="40"/>
      <c r="DG629" s="40"/>
      <c r="DH629" s="40"/>
      <c r="DI629" s="40"/>
    </row>
    <row r="630" spans="1:113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0"/>
      <c r="CA630" s="40"/>
      <c r="CB630" s="40"/>
      <c r="CC630" s="40"/>
      <c r="CD630" s="40"/>
      <c r="CE630" s="40"/>
      <c r="CF630" s="40"/>
      <c r="CG630" s="40"/>
      <c r="CH630" s="40"/>
      <c r="CI630" s="40"/>
      <c r="CJ630" s="40"/>
      <c r="CK630" s="40"/>
      <c r="CL630" s="40"/>
      <c r="CM630" s="40"/>
      <c r="CN630" s="40"/>
      <c r="CO630" s="40"/>
      <c r="CP630" s="40"/>
      <c r="CQ630" s="40"/>
      <c r="CR630" s="40"/>
      <c r="CS630" s="40"/>
      <c r="CT630" s="40"/>
      <c r="CU630" s="40"/>
      <c r="CV630" s="40"/>
      <c r="CW630" s="40"/>
      <c r="CX630" s="40"/>
      <c r="CY630" s="40"/>
      <c r="CZ630" s="40"/>
      <c r="DA630" s="40"/>
      <c r="DB630" s="40"/>
      <c r="DC630" s="40"/>
      <c r="DD630" s="40"/>
      <c r="DE630" s="40"/>
      <c r="DF630" s="40"/>
      <c r="DG630" s="40"/>
      <c r="DH630" s="40"/>
      <c r="DI630" s="40"/>
    </row>
    <row r="631" spans="1:113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0"/>
      <c r="CA631" s="40"/>
      <c r="CB631" s="40"/>
      <c r="CC631" s="40"/>
      <c r="CD631" s="40"/>
      <c r="CE631" s="40"/>
      <c r="CF631" s="40"/>
      <c r="CG631" s="40"/>
      <c r="CH631" s="40"/>
      <c r="CI631" s="40"/>
      <c r="CJ631" s="40"/>
      <c r="CK631" s="40"/>
      <c r="CL631" s="40"/>
      <c r="CM631" s="40"/>
      <c r="CN631" s="40"/>
      <c r="CO631" s="40"/>
      <c r="CP631" s="40"/>
      <c r="CQ631" s="40"/>
      <c r="CR631" s="40"/>
      <c r="CS631" s="40"/>
      <c r="CT631" s="40"/>
      <c r="CU631" s="40"/>
      <c r="CV631" s="40"/>
      <c r="CW631" s="40"/>
      <c r="CX631" s="40"/>
      <c r="CY631" s="40"/>
      <c r="CZ631" s="40"/>
      <c r="DA631" s="40"/>
      <c r="DB631" s="40"/>
      <c r="DC631" s="40"/>
      <c r="DD631" s="40"/>
      <c r="DE631" s="40"/>
      <c r="DF631" s="40"/>
      <c r="DG631" s="40"/>
      <c r="DH631" s="40"/>
      <c r="DI631" s="40"/>
    </row>
    <row r="632" spans="1:113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0"/>
      <c r="CA632" s="40"/>
      <c r="CB632" s="40"/>
      <c r="CC632" s="40"/>
      <c r="CD632" s="40"/>
      <c r="CE632" s="40"/>
      <c r="CF632" s="40"/>
      <c r="CG632" s="40"/>
      <c r="CH632" s="40"/>
      <c r="CI632" s="40"/>
      <c r="CJ632" s="40"/>
      <c r="CK632" s="40"/>
      <c r="CL632" s="40"/>
      <c r="CM632" s="40"/>
      <c r="CN632" s="40"/>
      <c r="CO632" s="40"/>
      <c r="CP632" s="40"/>
      <c r="CQ632" s="40"/>
      <c r="CR632" s="40"/>
      <c r="CS632" s="40"/>
      <c r="CT632" s="40"/>
      <c r="CU632" s="40"/>
      <c r="CV632" s="40"/>
      <c r="CW632" s="40"/>
      <c r="CX632" s="40"/>
      <c r="CY632" s="40"/>
      <c r="CZ632" s="40"/>
      <c r="DA632" s="40"/>
      <c r="DB632" s="40"/>
      <c r="DC632" s="40"/>
      <c r="DD632" s="40"/>
      <c r="DE632" s="40"/>
      <c r="DF632" s="40"/>
      <c r="DG632" s="40"/>
      <c r="DH632" s="40"/>
      <c r="DI632" s="40"/>
    </row>
    <row r="633" spans="1:11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0"/>
      <c r="CA633" s="40"/>
      <c r="CB633" s="40"/>
      <c r="CC633" s="40"/>
      <c r="CD633" s="40"/>
      <c r="CE633" s="40"/>
      <c r="CF633" s="40"/>
      <c r="CG633" s="40"/>
      <c r="CH633" s="40"/>
      <c r="CI633" s="40"/>
      <c r="CJ633" s="40"/>
      <c r="CK633" s="40"/>
      <c r="CL633" s="40"/>
      <c r="CM633" s="40"/>
      <c r="CN633" s="40"/>
      <c r="CO633" s="40"/>
      <c r="CP633" s="40"/>
      <c r="CQ633" s="40"/>
      <c r="CR633" s="40"/>
      <c r="CS633" s="40"/>
      <c r="CT633" s="40"/>
      <c r="CU633" s="40"/>
      <c r="CV633" s="40"/>
      <c r="CW633" s="40"/>
      <c r="CX633" s="40"/>
      <c r="CY633" s="40"/>
      <c r="CZ633" s="40"/>
      <c r="DA633" s="40"/>
      <c r="DB633" s="40"/>
      <c r="DC633" s="40"/>
      <c r="DD633" s="40"/>
      <c r="DE633" s="40"/>
      <c r="DF633" s="40"/>
      <c r="DG633" s="40"/>
      <c r="DH633" s="40"/>
      <c r="DI633" s="40"/>
    </row>
    <row r="634" spans="1:113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0"/>
      <c r="CA634" s="40"/>
      <c r="CB634" s="40"/>
      <c r="CC634" s="40"/>
      <c r="CD634" s="40"/>
      <c r="CE634" s="40"/>
      <c r="CF634" s="40"/>
      <c r="CG634" s="40"/>
      <c r="CH634" s="40"/>
      <c r="CI634" s="40"/>
      <c r="CJ634" s="40"/>
      <c r="CK634" s="40"/>
      <c r="CL634" s="40"/>
      <c r="CM634" s="40"/>
      <c r="CN634" s="40"/>
      <c r="CO634" s="40"/>
      <c r="CP634" s="40"/>
      <c r="CQ634" s="40"/>
      <c r="CR634" s="40"/>
      <c r="CS634" s="40"/>
      <c r="CT634" s="40"/>
      <c r="CU634" s="40"/>
      <c r="CV634" s="40"/>
      <c r="CW634" s="40"/>
      <c r="CX634" s="40"/>
      <c r="CY634" s="40"/>
      <c r="CZ634" s="40"/>
      <c r="DA634" s="40"/>
      <c r="DB634" s="40"/>
      <c r="DC634" s="40"/>
      <c r="DD634" s="40"/>
      <c r="DE634" s="40"/>
      <c r="DF634" s="40"/>
      <c r="DG634" s="40"/>
      <c r="DH634" s="40"/>
      <c r="DI634" s="40"/>
    </row>
    <row r="635" spans="1:113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0"/>
      <c r="CA635" s="40"/>
      <c r="CB635" s="40"/>
      <c r="CC635" s="40"/>
      <c r="CD635" s="40"/>
      <c r="CE635" s="40"/>
      <c r="CF635" s="40"/>
      <c r="CG635" s="40"/>
      <c r="CH635" s="40"/>
      <c r="CI635" s="40"/>
      <c r="CJ635" s="40"/>
      <c r="CK635" s="40"/>
      <c r="CL635" s="40"/>
      <c r="CM635" s="40"/>
      <c r="CN635" s="40"/>
      <c r="CO635" s="40"/>
      <c r="CP635" s="40"/>
      <c r="CQ635" s="40"/>
      <c r="CR635" s="40"/>
      <c r="CS635" s="40"/>
      <c r="CT635" s="40"/>
      <c r="CU635" s="40"/>
      <c r="CV635" s="40"/>
      <c r="CW635" s="40"/>
      <c r="CX635" s="40"/>
      <c r="CY635" s="40"/>
      <c r="CZ635" s="40"/>
      <c r="DA635" s="40"/>
      <c r="DB635" s="40"/>
      <c r="DC635" s="40"/>
      <c r="DD635" s="40"/>
      <c r="DE635" s="40"/>
      <c r="DF635" s="40"/>
      <c r="DG635" s="40"/>
      <c r="DH635" s="40"/>
      <c r="DI635" s="40"/>
    </row>
    <row r="636" spans="1:113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0"/>
      <c r="CA636" s="40"/>
      <c r="CB636" s="40"/>
      <c r="CC636" s="40"/>
      <c r="CD636" s="40"/>
      <c r="CE636" s="40"/>
      <c r="CF636" s="40"/>
      <c r="CG636" s="40"/>
      <c r="CH636" s="40"/>
      <c r="CI636" s="40"/>
      <c r="CJ636" s="40"/>
      <c r="CK636" s="40"/>
      <c r="CL636" s="40"/>
      <c r="CM636" s="40"/>
      <c r="CN636" s="40"/>
      <c r="CO636" s="40"/>
      <c r="CP636" s="40"/>
      <c r="CQ636" s="40"/>
      <c r="CR636" s="40"/>
      <c r="CS636" s="40"/>
      <c r="CT636" s="40"/>
      <c r="CU636" s="40"/>
      <c r="CV636" s="40"/>
      <c r="CW636" s="40"/>
      <c r="CX636" s="40"/>
      <c r="CY636" s="40"/>
      <c r="CZ636" s="40"/>
      <c r="DA636" s="40"/>
      <c r="DB636" s="40"/>
      <c r="DC636" s="40"/>
      <c r="DD636" s="40"/>
      <c r="DE636" s="40"/>
      <c r="DF636" s="40"/>
      <c r="DG636" s="40"/>
      <c r="DH636" s="40"/>
      <c r="DI636" s="40"/>
    </row>
    <row r="637" spans="1:113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0"/>
      <c r="CA637" s="40"/>
      <c r="CB637" s="40"/>
      <c r="CC637" s="40"/>
      <c r="CD637" s="40"/>
      <c r="CE637" s="40"/>
      <c r="CF637" s="40"/>
      <c r="CG637" s="40"/>
      <c r="CH637" s="40"/>
      <c r="CI637" s="40"/>
      <c r="CJ637" s="40"/>
      <c r="CK637" s="40"/>
      <c r="CL637" s="40"/>
      <c r="CM637" s="40"/>
      <c r="CN637" s="40"/>
      <c r="CO637" s="40"/>
      <c r="CP637" s="40"/>
      <c r="CQ637" s="40"/>
      <c r="CR637" s="40"/>
      <c r="CS637" s="40"/>
      <c r="CT637" s="40"/>
      <c r="CU637" s="40"/>
      <c r="CV637" s="40"/>
      <c r="CW637" s="40"/>
      <c r="CX637" s="40"/>
      <c r="CY637" s="40"/>
      <c r="CZ637" s="40"/>
      <c r="DA637" s="40"/>
      <c r="DB637" s="40"/>
      <c r="DC637" s="40"/>
      <c r="DD637" s="40"/>
      <c r="DE637" s="40"/>
      <c r="DF637" s="40"/>
      <c r="DG637" s="40"/>
      <c r="DH637" s="40"/>
      <c r="DI637" s="40"/>
    </row>
    <row r="638" spans="1:113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0"/>
      <c r="CA638" s="40"/>
      <c r="CB638" s="40"/>
      <c r="CC638" s="40"/>
      <c r="CD638" s="40"/>
      <c r="CE638" s="40"/>
      <c r="CF638" s="40"/>
      <c r="CG638" s="40"/>
      <c r="CH638" s="40"/>
      <c r="CI638" s="40"/>
      <c r="CJ638" s="40"/>
      <c r="CK638" s="40"/>
      <c r="CL638" s="40"/>
      <c r="CM638" s="40"/>
      <c r="CN638" s="40"/>
      <c r="CO638" s="40"/>
      <c r="CP638" s="40"/>
      <c r="CQ638" s="40"/>
      <c r="CR638" s="40"/>
      <c r="CS638" s="40"/>
      <c r="CT638" s="40"/>
      <c r="CU638" s="40"/>
      <c r="CV638" s="40"/>
      <c r="CW638" s="40"/>
      <c r="CX638" s="40"/>
      <c r="CY638" s="40"/>
      <c r="CZ638" s="40"/>
      <c r="DA638" s="40"/>
      <c r="DB638" s="40"/>
      <c r="DC638" s="40"/>
      <c r="DD638" s="40"/>
      <c r="DE638" s="40"/>
      <c r="DF638" s="40"/>
      <c r="DG638" s="40"/>
      <c r="DH638" s="40"/>
      <c r="DI638" s="40"/>
    </row>
    <row r="639" spans="1:113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0"/>
      <c r="CA639" s="40"/>
      <c r="CB639" s="40"/>
      <c r="CC639" s="40"/>
      <c r="CD639" s="40"/>
      <c r="CE639" s="40"/>
      <c r="CF639" s="40"/>
      <c r="CG639" s="40"/>
      <c r="CH639" s="40"/>
      <c r="CI639" s="40"/>
      <c r="CJ639" s="40"/>
      <c r="CK639" s="40"/>
      <c r="CL639" s="40"/>
      <c r="CM639" s="40"/>
      <c r="CN639" s="40"/>
      <c r="CO639" s="40"/>
      <c r="CP639" s="40"/>
      <c r="CQ639" s="40"/>
      <c r="CR639" s="40"/>
      <c r="CS639" s="40"/>
      <c r="CT639" s="40"/>
      <c r="CU639" s="40"/>
      <c r="CV639" s="40"/>
      <c r="CW639" s="40"/>
      <c r="CX639" s="40"/>
      <c r="CY639" s="40"/>
      <c r="CZ639" s="40"/>
      <c r="DA639" s="40"/>
      <c r="DB639" s="40"/>
      <c r="DC639" s="40"/>
      <c r="DD639" s="40"/>
      <c r="DE639" s="40"/>
      <c r="DF639" s="40"/>
      <c r="DG639" s="40"/>
      <c r="DH639" s="40"/>
      <c r="DI639" s="40"/>
    </row>
    <row r="640" spans="1:113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0"/>
      <c r="CA640" s="40"/>
      <c r="CB640" s="40"/>
      <c r="CC640" s="40"/>
      <c r="CD640" s="40"/>
      <c r="CE640" s="40"/>
      <c r="CF640" s="40"/>
      <c r="CG640" s="40"/>
      <c r="CH640" s="40"/>
      <c r="CI640" s="40"/>
      <c r="CJ640" s="40"/>
      <c r="CK640" s="40"/>
      <c r="CL640" s="40"/>
      <c r="CM640" s="40"/>
      <c r="CN640" s="40"/>
      <c r="CO640" s="40"/>
      <c r="CP640" s="40"/>
      <c r="CQ640" s="40"/>
      <c r="CR640" s="40"/>
      <c r="CS640" s="40"/>
      <c r="CT640" s="40"/>
      <c r="CU640" s="40"/>
      <c r="CV640" s="40"/>
      <c r="CW640" s="40"/>
      <c r="CX640" s="40"/>
      <c r="CY640" s="40"/>
      <c r="CZ640" s="40"/>
      <c r="DA640" s="40"/>
      <c r="DB640" s="40"/>
      <c r="DC640" s="40"/>
      <c r="DD640" s="40"/>
      <c r="DE640" s="40"/>
      <c r="DF640" s="40"/>
      <c r="DG640" s="40"/>
      <c r="DH640" s="40"/>
      <c r="DI640" s="40"/>
    </row>
    <row r="641" spans="1:113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0"/>
      <c r="CA641" s="40"/>
      <c r="CB641" s="40"/>
      <c r="CC641" s="40"/>
      <c r="CD641" s="40"/>
      <c r="CE641" s="40"/>
      <c r="CF641" s="40"/>
      <c r="CG641" s="40"/>
      <c r="CH641" s="40"/>
      <c r="CI641" s="40"/>
      <c r="CJ641" s="40"/>
      <c r="CK641" s="40"/>
      <c r="CL641" s="40"/>
      <c r="CM641" s="40"/>
      <c r="CN641" s="40"/>
      <c r="CO641" s="40"/>
      <c r="CP641" s="40"/>
      <c r="CQ641" s="40"/>
      <c r="CR641" s="40"/>
      <c r="CS641" s="40"/>
      <c r="CT641" s="40"/>
      <c r="CU641" s="40"/>
      <c r="CV641" s="40"/>
      <c r="CW641" s="40"/>
      <c r="CX641" s="40"/>
      <c r="CY641" s="40"/>
      <c r="CZ641" s="40"/>
      <c r="DA641" s="40"/>
      <c r="DB641" s="40"/>
      <c r="DC641" s="40"/>
      <c r="DD641" s="40"/>
      <c r="DE641" s="40"/>
      <c r="DF641" s="40"/>
      <c r="DG641" s="40"/>
      <c r="DH641" s="40"/>
      <c r="DI641" s="40"/>
    </row>
    <row r="642" spans="1:113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0"/>
      <c r="CA642" s="40"/>
      <c r="CB642" s="40"/>
      <c r="CC642" s="40"/>
      <c r="CD642" s="40"/>
      <c r="CE642" s="40"/>
      <c r="CF642" s="40"/>
      <c r="CG642" s="40"/>
      <c r="CH642" s="40"/>
      <c r="CI642" s="40"/>
      <c r="CJ642" s="40"/>
      <c r="CK642" s="40"/>
      <c r="CL642" s="40"/>
      <c r="CM642" s="40"/>
      <c r="CN642" s="40"/>
      <c r="CO642" s="40"/>
      <c r="CP642" s="40"/>
      <c r="CQ642" s="40"/>
      <c r="CR642" s="40"/>
      <c r="CS642" s="40"/>
      <c r="CT642" s="40"/>
      <c r="CU642" s="40"/>
      <c r="CV642" s="40"/>
      <c r="CW642" s="40"/>
      <c r="CX642" s="40"/>
      <c r="CY642" s="40"/>
      <c r="CZ642" s="40"/>
      <c r="DA642" s="40"/>
      <c r="DB642" s="40"/>
      <c r="DC642" s="40"/>
      <c r="DD642" s="40"/>
      <c r="DE642" s="40"/>
      <c r="DF642" s="40"/>
      <c r="DG642" s="40"/>
      <c r="DH642" s="40"/>
      <c r="DI642" s="40"/>
    </row>
    <row r="643" spans="1:11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0"/>
      <c r="CA643" s="40"/>
      <c r="CB643" s="40"/>
      <c r="CC643" s="40"/>
      <c r="CD643" s="40"/>
      <c r="CE643" s="40"/>
      <c r="CF643" s="40"/>
      <c r="CG643" s="40"/>
      <c r="CH643" s="40"/>
      <c r="CI643" s="40"/>
      <c r="CJ643" s="40"/>
      <c r="CK643" s="40"/>
      <c r="CL643" s="40"/>
      <c r="CM643" s="40"/>
      <c r="CN643" s="40"/>
      <c r="CO643" s="40"/>
      <c r="CP643" s="40"/>
      <c r="CQ643" s="40"/>
      <c r="CR643" s="40"/>
      <c r="CS643" s="40"/>
      <c r="CT643" s="40"/>
      <c r="CU643" s="40"/>
      <c r="CV643" s="40"/>
      <c r="CW643" s="40"/>
      <c r="CX643" s="40"/>
      <c r="CY643" s="40"/>
      <c r="CZ643" s="40"/>
      <c r="DA643" s="40"/>
      <c r="DB643" s="40"/>
      <c r="DC643" s="40"/>
      <c r="DD643" s="40"/>
      <c r="DE643" s="40"/>
      <c r="DF643" s="40"/>
      <c r="DG643" s="40"/>
      <c r="DH643" s="40"/>
      <c r="DI643" s="40"/>
    </row>
    <row r="644" spans="1:113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0"/>
      <c r="CA644" s="40"/>
      <c r="CB644" s="40"/>
      <c r="CC644" s="40"/>
      <c r="CD644" s="40"/>
      <c r="CE644" s="40"/>
      <c r="CF644" s="40"/>
      <c r="CG644" s="40"/>
      <c r="CH644" s="40"/>
      <c r="CI644" s="40"/>
      <c r="CJ644" s="40"/>
      <c r="CK644" s="40"/>
      <c r="CL644" s="40"/>
      <c r="CM644" s="40"/>
      <c r="CN644" s="40"/>
      <c r="CO644" s="40"/>
      <c r="CP644" s="40"/>
      <c r="CQ644" s="40"/>
      <c r="CR644" s="40"/>
      <c r="CS644" s="40"/>
      <c r="CT644" s="40"/>
      <c r="CU644" s="40"/>
      <c r="CV644" s="40"/>
      <c r="CW644" s="40"/>
      <c r="CX644" s="40"/>
      <c r="CY644" s="40"/>
      <c r="CZ644" s="40"/>
      <c r="DA644" s="40"/>
      <c r="DB644" s="40"/>
      <c r="DC644" s="40"/>
      <c r="DD644" s="40"/>
      <c r="DE644" s="40"/>
      <c r="DF644" s="40"/>
      <c r="DG644" s="40"/>
      <c r="DH644" s="40"/>
      <c r="DI644" s="40"/>
    </row>
    <row r="645" spans="1:113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0"/>
      <c r="CA645" s="40"/>
      <c r="CB645" s="40"/>
      <c r="CC645" s="40"/>
      <c r="CD645" s="40"/>
      <c r="CE645" s="40"/>
      <c r="CF645" s="40"/>
      <c r="CG645" s="40"/>
      <c r="CH645" s="40"/>
      <c r="CI645" s="40"/>
      <c r="CJ645" s="40"/>
      <c r="CK645" s="40"/>
      <c r="CL645" s="40"/>
      <c r="CM645" s="40"/>
      <c r="CN645" s="40"/>
      <c r="CO645" s="40"/>
      <c r="CP645" s="40"/>
      <c r="CQ645" s="40"/>
      <c r="CR645" s="40"/>
      <c r="CS645" s="40"/>
      <c r="CT645" s="40"/>
      <c r="CU645" s="40"/>
      <c r="CV645" s="40"/>
      <c r="CW645" s="40"/>
      <c r="CX645" s="40"/>
      <c r="CY645" s="40"/>
      <c r="CZ645" s="40"/>
      <c r="DA645" s="40"/>
      <c r="DB645" s="40"/>
      <c r="DC645" s="40"/>
      <c r="DD645" s="40"/>
      <c r="DE645" s="40"/>
      <c r="DF645" s="40"/>
      <c r="DG645" s="40"/>
      <c r="DH645" s="40"/>
      <c r="DI645" s="40"/>
    </row>
    <row r="646" spans="1:113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0"/>
      <c r="CA646" s="40"/>
      <c r="CB646" s="40"/>
      <c r="CC646" s="40"/>
      <c r="CD646" s="40"/>
      <c r="CE646" s="40"/>
      <c r="CF646" s="40"/>
      <c r="CG646" s="40"/>
      <c r="CH646" s="40"/>
      <c r="CI646" s="40"/>
      <c r="CJ646" s="40"/>
      <c r="CK646" s="40"/>
      <c r="CL646" s="40"/>
      <c r="CM646" s="40"/>
      <c r="CN646" s="40"/>
      <c r="CO646" s="40"/>
      <c r="CP646" s="40"/>
      <c r="CQ646" s="40"/>
      <c r="CR646" s="40"/>
      <c r="CS646" s="40"/>
      <c r="CT646" s="40"/>
      <c r="CU646" s="40"/>
      <c r="CV646" s="40"/>
      <c r="CW646" s="40"/>
      <c r="CX646" s="40"/>
      <c r="CY646" s="40"/>
      <c r="CZ646" s="40"/>
      <c r="DA646" s="40"/>
      <c r="DB646" s="40"/>
      <c r="DC646" s="40"/>
      <c r="DD646" s="40"/>
      <c r="DE646" s="40"/>
      <c r="DF646" s="40"/>
      <c r="DG646" s="40"/>
      <c r="DH646" s="40"/>
      <c r="DI646" s="40"/>
    </row>
    <row r="647" spans="1:113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0"/>
      <c r="CA647" s="40"/>
      <c r="CB647" s="40"/>
      <c r="CC647" s="40"/>
      <c r="CD647" s="40"/>
      <c r="CE647" s="40"/>
      <c r="CF647" s="40"/>
      <c r="CG647" s="40"/>
      <c r="CH647" s="40"/>
      <c r="CI647" s="40"/>
      <c r="CJ647" s="40"/>
      <c r="CK647" s="40"/>
      <c r="CL647" s="40"/>
      <c r="CM647" s="40"/>
      <c r="CN647" s="40"/>
      <c r="CO647" s="40"/>
      <c r="CP647" s="40"/>
      <c r="CQ647" s="40"/>
      <c r="CR647" s="40"/>
      <c r="CS647" s="40"/>
      <c r="CT647" s="40"/>
      <c r="CU647" s="40"/>
      <c r="CV647" s="40"/>
      <c r="CW647" s="40"/>
      <c r="CX647" s="40"/>
      <c r="CY647" s="40"/>
      <c r="CZ647" s="40"/>
      <c r="DA647" s="40"/>
      <c r="DB647" s="40"/>
      <c r="DC647" s="40"/>
      <c r="DD647" s="40"/>
      <c r="DE647" s="40"/>
      <c r="DF647" s="40"/>
      <c r="DG647" s="40"/>
      <c r="DH647" s="40"/>
      <c r="DI647" s="40"/>
    </row>
    <row r="648" spans="1:113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0"/>
      <c r="CA648" s="40"/>
      <c r="CB648" s="40"/>
      <c r="CC648" s="40"/>
      <c r="CD648" s="40"/>
      <c r="CE648" s="40"/>
      <c r="CF648" s="40"/>
      <c r="CG648" s="40"/>
      <c r="CH648" s="40"/>
      <c r="CI648" s="40"/>
      <c r="CJ648" s="40"/>
      <c r="CK648" s="40"/>
      <c r="CL648" s="40"/>
      <c r="CM648" s="40"/>
      <c r="CN648" s="40"/>
      <c r="CO648" s="40"/>
      <c r="CP648" s="40"/>
      <c r="CQ648" s="40"/>
      <c r="CR648" s="40"/>
      <c r="CS648" s="40"/>
      <c r="CT648" s="40"/>
      <c r="CU648" s="40"/>
      <c r="CV648" s="40"/>
      <c r="CW648" s="40"/>
      <c r="CX648" s="40"/>
      <c r="CY648" s="40"/>
      <c r="CZ648" s="40"/>
      <c r="DA648" s="40"/>
      <c r="DB648" s="40"/>
      <c r="DC648" s="40"/>
      <c r="DD648" s="40"/>
      <c r="DE648" s="40"/>
      <c r="DF648" s="40"/>
      <c r="DG648" s="40"/>
      <c r="DH648" s="40"/>
      <c r="DI648" s="40"/>
    </row>
    <row r="649" spans="1:113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0"/>
      <c r="CA649" s="40"/>
      <c r="CB649" s="40"/>
      <c r="CC649" s="40"/>
      <c r="CD649" s="40"/>
      <c r="CE649" s="40"/>
      <c r="CF649" s="40"/>
      <c r="CG649" s="40"/>
      <c r="CH649" s="40"/>
      <c r="CI649" s="40"/>
      <c r="CJ649" s="40"/>
      <c r="CK649" s="40"/>
      <c r="CL649" s="40"/>
      <c r="CM649" s="40"/>
      <c r="CN649" s="40"/>
      <c r="CO649" s="40"/>
      <c r="CP649" s="40"/>
      <c r="CQ649" s="40"/>
      <c r="CR649" s="40"/>
      <c r="CS649" s="40"/>
      <c r="CT649" s="40"/>
      <c r="CU649" s="40"/>
      <c r="CV649" s="40"/>
      <c r="CW649" s="40"/>
      <c r="CX649" s="40"/>
      <c r="CY649" s="40"/>
      <c r="CZ649" s="40"/>
      <c r="DA649" s="40"/>
      <c r="DB649" s="40"/>
      <c r="DC649" s="40"/>
      <c r="DD649" s="40"/>
      <c r="DE649" s="40"/>
      <c r="DF649" s="40"/>
      <c r="DG649" s="40"/>
      <c r="DH649" s="40"/>
      <c r="DI649" s="40"/>
    </row>
    <row r="650" spans="1:113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0"/>
      <c r="CA650" s="40"/>
      <c r="CB650" s="40"/>
      <c r="CC650" s="40"/>
      <c r="CD650" s="40"/>
      <c r="CE650" s="40"/>
      <c r="CF650" s="40"/>
      <c r="CG650" s="40"/>
      <c r="CH650" s="40"/>
      <c r="CI650" s="40"/>
      <c r="CJ650" s="40"/>
      <c r="CK650" s="40"/>
      <c r="CL650" s="40"/>
      <c r="CM650" s="40"/>
      <c r="CN650" s="40"/>
      <c r="CO650" s="40"/>
      <c r="CP650" s="40"/>
      <c r="CQ650" s="40"/>
      <c r="CR650" s="40"/>
      <c r="CS650" s="40"/>
      <c r="CT650" s="40"/>
      <c r="CU650" s="40"/>
      <c r="CV650" s="40"/>
      <c r="CW650" s="40"/>
      <c r="CX650" s="40"/>
      <c r="CY650" s="40"/>
      <c r="CZ650" s="40"/>
      <c r="DA650" s="40"/>
      <c r="DB650" s="40"/>
      <c r="DC650" s="40"/>
      <c r="DD650" s="40"/>
      <c r="DE650" s="40"/>
      <c r="DF650" s="40"/>
      <c r="DG650" s="40"/>
      <c r="DH650" s="40"/>
      <c r="DI650" s="40"/>
    </row>
    <row r="651" spans="1:113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0"/>
      <c r="CA651" s="40"/>
      <c r="CB651" s="40"/>
      <c r="CC651" s="40"/>
      <c r="CD651" s="40"/>
      <c r="CE651" s="40"/>
      <c r="CF651" s="40"/>
      <c r="CG651" s="40"/>
      <c r="CH651" s="40"/>
      <c r="CI651" s="40"/>
      <c r="CJ651" s="40"/>
      <c r="CK651" s="40"/>
      <c r="CL651" s="40"/>
      <c r="CM651" s="40"/>
      <c r="CN651" s="40"/>
      <c r="CO651" s="40"/>
      <c r="CP651" s="40"/>
      <c r="CQ651" s="40"/>
      <c r="CR651" s="40"/>
      <c r="CS651" s="40"/>
      <c r="CT651" s="40"/>
      <c r="CU651" s="40"/>
      <c r="CV651" s="40"/>
      <c r="CW651" s="40"/>
      <c r="CX651" s="40"/>
      <c r="CY651" s="40"/>
      <c r="CZ651" s="40"/>
      <c r="DA651" s="40"/>
      <c r="DB651" s="40"/>
      <c r="DC651" s="40"/>
      <c r="DD651" s="40"/>
      <c r="DE651" s="40"/>
      <c r="DF651" s="40"/>
      <c r="DG651" s="40"/>
      <c r="DH651" s="40"/>
      <c r="DI651" s="40"/>
    </row>
    <row r="652" spans="1:113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0"/>
      <c r="CA652" s="40"/>
      <c r="CB652" s="40"/>
      <c r="CC652" s="40"/>
      <c r="CD652" s="40"/>
      <c r="CE652" s="40"/>
      <c r="CF652" s="40"/>
      <c r="CG652" s="40"/>
      <c r="CH652" s="40"/>
      <c r="CI652" s="40"/>
      <c r="CJ652" s="40"/>
      <c r="CK652" s="40"/>
      <c r="CL652" s="40"/>
      <c r="CM652" s="40"/>
      <c r="CN652" s="40"/>
      <c r="CO652" s="40"/>
      <c r="CP652" s="40"/>
      <c r="CQ652" s="40"/>
      <c r="CR652" s="40"/>
      <c r="CS652" s="40"/>
      <c r="CT652" s="40"/>
      <c r="CU652" s="40"/>
      <c r="CV652" s="40"/>
      <c r="CW652" s="40"/>
      <c r="CX652" s="40"/>
      <c r="CY652" s="40"/>
      <c r="CZ652" s="40"/>
      <c r="DA652" s="40"/>
      <c r="DB652" s="40"/>
      <c r="DC652" s="40"/>
      <c r="DD652" s="40"/>
      <c r="DE652" s="40"/>
      <c r="DF652" s="40"/>
      <c r="DG652" s="40"/>
      <c r="DH652" s="40"/>
      <c r="DI652" s="40"/>
    </row>
    <row r="653" spans="1:11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0"/>
      <c r="CA653" s="40"/>
      <c r="CB653" s="40"/>
      <c r="CC653" s="40"/>
      <c r="CD653" s="40"/>
      <c r="CE653" s="40"/>
      <c r="CF653" s="40"/>
      <c r="CG653" s="40"/>
      <c r="CH653" s="40"/>
      <c r="CI653" s="40"/>
      <c r="CJ653" s="40"/>
      <c r="CK653" s="40"/>
      <c r="CL653" s="40"/>
      <c r="CM653" s="40"/>
      <c r="CN653" s="40"/>
      <c r="CO653" s="40"/>
      <c r="CP653" s="40"/>
      <c r="CQ653" s="40"/>
      <c r="CR653" s="40"/>
      <c r="CS653" s="40"/>
      <c r="CT653" s="40"/>
      <c r="CU653" s="40"/>
      <c r="CV653" s="40"/>
      <c r="CW653" s="40"/>
      <c r="CX653" s="40"/>
      <c r="CY653" s="40"/>
      <c r="CZ653" s="40"/>
      <c r="DA653" s="40"/>
      <c r="DB653" s="40"/>
      <c r="DC653" s="40"/>
      <c r="DD653" s="40"/>
      <c r="DE653" s="40"/>
      <c r="DF653" s="40"/>
      <c r="DG653" s="40"/>
      <c r="DH653" s="40"/>
      <c r="DI653" s="40"/>
    </row>
    <row r="654" spans="1:113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0"/>
      <c r="CA654" s="40"/>
      <c r="CB654" s="40"/>
      <c r="CC654" s="40"/>
      <c r="CD654" s="40"/>
      <c r="CE654" s="40"/>
      <c r="CF654" s="40"/>
      <c r="CG654" s="40"/>
      <c r="CH654" s="40"/>
      <c r="CI654" s="40"/>
      <c r="CJ654" s="40"/>
      <c r="CK654" s="40"/>
      <c r="CL654" s="40"/>
      <c r="CM654" s="40"/>
      <c r="CN654" s="40"/>
      <c r="CO654" s="40"/>
      <c r="CP654" s="40"/>
      <c r="CQ654" s="40"/>
      <c r="CR654" s="40"/>
      <c r="CS654" s="40"/>
      <c r="CT654" s="40"/>
      <c r="CU654" s="40"/>
      <c r="CV654" s="40"/>
      <c r="CW654" s="40"/>
      <c r="CX654" s="40"/>
      <c r="CY654" s="40"/>
      <c r="CZ654" s="40"/>
      <c r="DA654" s="40"/>
      <c r="DB654" s="40"/>
      <c r="DC654" s="40"/>
      <c r="DD654" s="40"/>
      <c r="DE654" s="40"/>
      <c r="DF654" s="40"/>
      <c r="DG654" s="40"/>
      <c r="DH654" s="40"/>
      <c r="DI654" s="40"/>
    </row>
    <row r="655" spans="1:113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0"/>
      <c r="CA655" s="40"/>
      <c r="CB655" s="40"/>
      <c r="CC655" s="40"/>
      <c r="CD655" s="40"/>
      <c r="CE655" s="40"/>
      <c r="CF655" s="40"/>
      <c r="CG655" s="40"/>
      <c r="CH655" s="40"/>
      <c r="CI655" s="40"/>
      <c r="CJ655" s="40"/>
      <c r="CK655" s="40"/>
      <c r="CL655" s="40"/>
      <c r="CM655" s="40"/>
      <c r="CN655" s="40"/>
      <c r="CO655" s="40"/>
      <c r="CP655" s="40"/>
      <c r="CQ655" s="40"/>
      <c r="CR655" s="40"/>
      <c r="CS655" s="40"/>
      <c r="CT655" s="40"/>
      <c r="CU655" s="40"/>
      <c r="CV655" s="40"/>
      <c r="CW655" s="40"/>
      <c r="CX655" s="40"/>
      <c r="CY655" s="40"/>
      <c r="CZ655" s="40"/>
      <c r="DA655" s="40"/>
      <c r="DB655" s="40"/>
      <c r="DC655" s="40"/>
      <c r="DD655" s="40"/>
      <c r="DE655" s="40"/>
      <c r="DF655" s="40"/>
      <c r="DG655" s="40"/>
      <c r="DH655" s="40"/>
      <c r="DI655" s="40"/>
    </row>
    <row r="656" spans="1:113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0"/>
      <c r="CA656" s="40"/>
      <c r="CB656" s="40"/>
      <c r="CC656" s="40"/>
      <c r="CD656" s="40"/>
      <c r="CE656" s="40"/>
      <c r="CF656" s="40"/>
      <c r="CG656" s="40"/>
      <c r="CH656" s="40"/>
      <c r="CI656" s="40"/>
      <c r="CJ656" s="40"/>
      <c r="CK656" s="40"/>
      <c r="CL656" s="40"/>
      <c r="CM656" s="40"/>
      <c r="CN656" s="40"/>
      <c r="CO656" s="40"/>
      <c r="CP656" s="40"/>
      <c r="CQ656" s="40"/>
      <c r="CR656" s="40"/>
      <c r="CS656" s="40"/>
      <c r="CT656" s="40"/>
      <c r="CU656" s="40"/>
      <c r="CV656" s="40"/>
      <c r="CW656" s="40"/>
      <c r="CX656" s="40"/>
      <c r="CY656" s="40"/>
      <c r="CZ656" s="40"/>
      <c r="DA656" s="40"/>
      <c r="DB656" s="40"/>
      <c r="DC656" s="40"/>
      <c r="DD656" s="40"/>
      <c r="DE656" s="40"/>
      <c r="DF656" s="40"/>
      <c r="DG656" s="40"/>
      <c r="DH656" s="40"/>
      <c r="DI656" s="40"/>
    </row>
    <row r="657" spans="1:113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0"/>
      <c r="CA657" s="40"/>
      <c r="CB657" s="40"/>
      <c r="CC657" s="40"/>
      <c r="CD657" s="40"/>
      <c r="CE657" s="40"/>
      <c r="CF657" s="40"/>
      <c r="CG657" s="40"/>
      <c r="CH657" s="40"/>
      <c r="CI657" s="40"/>
      <c r="CJ657" s="40"/>
      <c r="CK657" s="40"/>
      <c r="CL657" s="40"/>
      <c r="CM657" s="40"/>
      <c r="CN657" s="40"/>
      <c r="CO657" s="40"/>
      <c r="CP657" s="40"/>
      <c r="CQ657" s="40"/>
      <c r="CR657" s="40"/>
      <c r="CS657" s="40"/>
      <c r="CT657" s="40"/>
      <c r="CU657" s="40"/>
      <c r="CV657" s="40"/>
      <c r="CW657" s="40"/>
      <c r="CX657" s="40"/>
      <c r="CY657" s="40"/>
      <c r="CZ657" s="40"/>
      <c r="DA657" s="40"/>
      <c r="DB657" s="40"/>
      <c r="DC657" s="40"/>
      <c r="DD657" s="40"/>
      <c r="DE657" s="40"/>
      <c r="DF657" s="40"/>
      <c r="DG657" s="40"/>
      <c r="DH657" s="40"/>
      <c r="DI657" s="40"/>
    </row>
    <row r="658" spans="1:113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0"/>
      <c r="CA658" s="40"/>
      <c r="CB658" s="40"/>
      <c r="CC658" s="40"/>
      <c r="CD658" s="40"/>
      <c r="CE658" s="40"/>
      <c r="CF658" s="40"/>
      <c r="CG658" s="40"/>
      <c r="CH658" s="40"/>
      <c r="CI658" s="40"/>
      <c r="CJ658" s="40"/>
      <c r="CK658" s="40"/>
      <c r="CL658" s="40"/>
      <c r="CM658" s="40"/>
      <c r="CN658" s="40"/>
      <c r="CO658" s="40"/>
      <c r="CP658" s="40"/>
      <c r="CQ658" s="40"/>
      <c r="CR658" s="40"/>
      <c r="CS658" s="40"/>
      <c r="CT658" s="40"/>
      <c r="CU658" s="40"/>
      <c r="CV658" s="40"/>
      <c r="CW658" s="40"/>
      <c r="CX658" s="40"/>
      <c r="CY658" s="40"/>
      <c r="CZ658" s="40"/>
      <c r="DA658" s="40"/>
      <c r="DB658" s="40"/>
      <c r="DC658" s="40"/>
      <c r="DD658" s="40"/>
      <c r="DE658" s="40"/>
      <c r="DF658" s="40"/>
      <c r="DG658" s="40"/>
      <c r="DH658" s="40"/>
      <c r="DI658" s="40"/>
    </row>
    <row r="659" spans="1:113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0"/>
      <c r="CA659" s="40"/>
      <c r="CB659" s="40"/>
      <c r="CC659" s="40"/>
      <c r="CD659" s="40"/>
      <c r="CE659" s="40"/>
      <c r="CF659" s="40"/>
      <c r="CG659" s="40"/>
      <c r="CH659" s="40"/>
      <c r="CI659" s="40"/>
      <c r="CJ659" s="40"/>
      <c r="CK659" s="40"/>
      <c r="CL659" s="40"/>
      <c r="CM659" s="40"/>
      <c r="CN659" s="40"/>
      <c r="CO659" s="40"/>
      <c r="CP659" s="40"/>
      <c r="CQ659" s="40"/>
      <c r="CR659" s="40"/>
      <c r="CS659" s="40"/>
      <c r="CT659" s="40"/>
      <c r="CU659" s="40"/>
      <c r="CV659" s="40"/>
      <c r="CW659" s="40"/>
      <c r="CX659" s="40"/>
      <c r="CY659" s="40"/>
      <c r="CZ659" s="40"/>
      <c r="DA659" s="40"/>
      <c r="DB659" s="40"/>
      <c r="DC659" s="40"/>
      <c r="DD659" s="40"/>
      <c r="DE659" s="40"/>
      <c r="DF659" s="40"/>
      <c r="DG659" s="40"/>
      <c r="DH659" s="40"/>
      <c r="DI659" s="40"/>
    </row>
    <row r="660" spans="1:113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0"/>
      <c r="CA660" s="40"/>
      <c r="CB660" s="40"/>
      <c r="CC660" s="40"/>
      <c r="CD660" s="40"/>
      <c r="CE660" s="40"/>
      <c r="CF660" s="40"/>
      <c r="CG660" s="40"/>
      <c r="CH660" s="40"/>
      <c r="CI660" s="40"/>
      <c r="CJ660" s="40"/>
      <c r="CK660" s="40"/>
      <c r="CL660" s="40"/>
      <c r="CM660" s="40"/>
      <c r="CN660" s="40"/>
      <c r="CO660" s="40"/>
      <c r="CP660" s="40"/>
      <c r="CQ660" s="40"/>
      <c r="CR660" s="40"/>
      <c r="CS660" s="40"/>
      <c r="CT660" s="40"/>
      <c r="CU660" s="40"/>
      <c r="CV660" s="40"/>
      <c r="CW660" s="40"/>
      <c r="CX660" s="40"/>
      <c r="CY660" s="40"/>
      <c r="CZ660" s="40"/>
      <c r="DA660" s="40"/>
      <c r="DB660" s="40"/>
      <c r="DC660" s="40"/>
      <c r="DD660" s="40"/>
      <c r="DE660" s="40"/>
      <c r="DF660" s="40"/>
      <c r="DG660" s="40"/>
      <c r="DH660" s="40"/>
      <c r="DI660" s="40"/>
    </row>
    <row r="661" spans="1:113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0"/>
      <c r="CA661" s="40"/>
      <c r="CB661" s="40"/>
      <c r="CC661" s="40"/>
      <c r="CD661" s="40"/>
      <c r="CE661" s="40"/>
      <c r="CF661" s="40"/>
      <c r="CG661" s="40"/>
      <c r="CH661" s="40"/>
      <c r="CI661" s="40"/>
      <c r="CJ661" s="40"/>
      <c r="CK661" s="40"/>
      <c r="CL661" s="40"/>
      <c r="CM661" s="40"/>
      <c r="CN661" s="40"/>
      <c r="CO661" s="40"/>
      <c r="CP661" s="40"/>
      <c r="CQ661" s="40"/>
      <c r="CR661" s="40"/>
      <c r="CS661" s="40"/>
      <c r="CT661" s="40"/>
      <c r="CU661" s="40"/>
      <c r="CV661" s="40"/>
      <c r="CW661" s="40"/>
      <c r="CX661" s="40"/>
      <c r="CY661" s="40"/>
      <c r="CZ661" s="40"/>
      <c r="DA661" s="40"/>
      <c r="DB661" s="40"/>
      <c r="DC661" s="40"/>
      <c r="DD661" s="40"/>
      <c r="DE661" s="40"/>
      <c r="DF661" s="40"/>
      <c r="DG661" s="40"/>
      <c r="DH661" s="40"/>
      <c r="DI661" s="40"/>
    </row>
    <row r="662" spans="1:113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0"/>
      <c r="CA662" s="40"/>
      <c r="CB662" s="40"/>
      <c r="CC662" s="40"/>
      <c r="CD662" s="40"/>
      <c r="CE662" s="40"/>
      <c r="CF662" s="40"/>
      <c r="CG662" s="40"/>
      <c r="CH662" s="40"/>
      <c r="CI662" s="40"/>
      <c r="CJ662" s="40"/>
      <c r="CK662" s="40"/>
      <c r="CL662" s="40"/>
      <c r="CM662" s="40"/>
      <c r="CN662" s="40"/>
      <c r="CO662" s="40"/>
      <c r="CP662" s="40"/>
      <c r="CQ662" s="40"/>
      <c r="CR662" s="40"/>
      <c r="CS662" s="40"/>
      <c r="CT662" s="40"/>
      <c r="CU662" s="40"/>
      <c r="CV662" s="40"/>
      <c r="CW662" s="40"/>
      <c r="CX662" s="40"/>
      <c r="CY662" s="40"/>
      <c r="CZ662" s="40"/>
      <c r="DA662" s="40"/>
      <c r="DB662" s="40"/>
      <c r="DC662" s="40"/>
      <c r="DD662" s="40"/>
      <c r="DE662" s="40"/>
      <c r="DF662" s="40"/>
      <c r="DG662" s="40"/>
      <c r="DH662" s="40"/>
      <c r="DI662" s="40"/>
    </row>
    <row r="663" spans="1:11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0"/>
      <c r="CA663" s="40"/>
      <c r="CB663" s="40"/>
      <c r="CC663" s="40"/>
      <c r="CD663" s="40"/>
      <c r="CE663" s="40"/>
      <c r="CF663" s="40"/>
      <c r="CG663" s="40"/>
      <c r="CH663" s="40"/>
      <c r="CI663" s="40"/>
      <c r="CJ663" s="40"/>
      <c r="CK663" s="40"/>
      <c r="CL663" s="40"/>
      <c r="CM663" s="40"/>
      <c r="CN663" s="40"/>
      <c r="CO663" s="40"/>
      <c r="CP663" s="40"/>
      <c r="CQ663" s="40"/>
      <c r="CR663" s="40"/>
      <c r="CS663" s="40"/>
      <c r="CT663" s="40"/>
      <c r="CU663" s="40"/>
      <c r="CV663" s="40"/>
      <c r="CW663" s="40"/>
      <c r="CX663" s="40"/>
      <c r="CY663" s="40"/>
      <c r="CZ663" s="40"/>
      <c r="DA663" s="40"/>
      <c r="DB663" s="40"/>
      <c r="DC663" s="40"/>
      <c r="DD663" s="40"/>
      <c r="DE663" s="40"/>
      <c r="DF663" s="40"/>
      <c r="DG663" s="40"/>
      <c r="DH663" s="40"/>
      <c r="DI663" s="40"/>
    </row>
    <row r="664" spans="1:113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0"/>
      <c r="CA664" s="40"/>
      <c r="CB664" s="40"/>
      <c r="CC664" s="40"/>
      <c r="CD664" s="40"/>
      <c r="CE664" s="40"/>
      <c r="CF664" s="40"/>
      <c r="CG664" s="40"/>
      <c r="CH664" s="40"/>
      <c r="CI664" s="40"/>
      <c r="CJ664" s="40"/>
      <c r="CK664" s="40"/>
      <c r="CL664" s="40"/>
      <c r="CM664" s="40"/>
      <c r="CN664" s="40"/>
      <c r="CO664" s="40"/>
      <c r="CP664" s="40"/>
      <c r="CQ664" s="40"/>
      <c r="CR664" s="40"/>
      <c r="CS664" s="40"/>
      <c r="CT664" s="40"/>
      <c r="CU664" s="40"/>
      <c r="CV664" s="40"/>
      <c r="CW664" s="40"/>
      <c r="CX664" s="40"/>
      <c r="CY664" s="40"/>
      <c r="CZ664" s="40"/>
      <c r="DA664" s="40"/>
      <c r="DB664" s="40"/>
      <c r="DC664" s="40"/>
      <c r="DD664" s="40"/>
      <c r="DE664" s="40"/>
      <c r="DF664" s="40"/>
      <c r="DG664" s="40"/>
      <c r="DH664" s="40"/>
      <c r="DI664" s="40"/>
    </row>
    <row r="665" spans="1:113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0"/>
      <c r="CA665" s="40"/>
      <c r="CB665" s="40"/>
      <c r="CC665" s="40"/>
      <c r="CD665" s="40"/>
      <c r="CE665" s="40"/>
      <c r="CF665" s="40"/>
      <c r="CG665" s="40"/>
      <c r="CH665" s="40"/>
      <c r="CI665" s="40"/>
      <c r="CJ665" s="40"/>
      <c r="CK665" s="40"/>
      <c r="CL665" s="40"/>
      <c r="CM665" s="40"/>
      <c r="CN665" s="40"/>
      <c r="CO665" s="40"/>
      <c r="CP665" s="40"/>
      <c r="CQ665" s="40"/>
      <c r="CR665" s="40"/>
      <c r="CS665" s="40"/>
      <c r="CT665" s="40"/>
      <c r="CU665" s="40"/>
      <c r="CV665" s="40"/>
      <c r="CW665" s="40"/>
      <c r="CX665" s="40"/>
      <c r="CY665" s="40"/>
      <c r="CZ665" s="40"/>
      <c r="DA665" s="40"/>
      <c r="DB665" s="40"/>
      <c r="DC665" s="40"/>
      <c r="DD665" s="40"/>
      <c r="DE665" s="40"/>
      <c r="DF665" s="40"/>
      <c r="DG665" s="40"/>
      <c r="DH665" s="40"/>
      <c r="DI665" s="40"/>
    </row>
    <row r="666" spans="1:113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0"/>
      <c r="CA666" s="40"/>
      <c r="CB666" s="40"/>
      <c r="CC666" s="40"/>
      <c r="CD666" s="40"/>
      <c r="CE666" s="40"/>
      <c r="CF666" s="40"/>
      <c r="CG666" s="40"/>
      <c r="CH666" s="40"/>
      <c r="CI666" s="40"/>
      <c r="CJ666" s="40"/>
      <c r="CK666" s="40"/>
      <c r="CL666" s="40"/>
      <c r="CM666" s="40"/>
      <c r="CN666" s="40"/>
      <c r="CO666" s="40"/>
      <c r="CP666" s="40"/>
      <c r="CQ666" s="40"/>
      <c r="CR666" s="40"/>
      <c r="CS666" s="40"/>
      <c r="CT666" s="40"/>
      <c r="CU666" s="40"/>
      <c r="CV666" s="40"/>
      <c r="CW666" s="40"/>
      <c r="CX666" s="40"/>
      <c r="CY666" s="40"/>
      <c r="CZ666" s="40"/>
      <c r="DA666" s="40"/>
      <c r="DB666" s="40"/>
      <c r="DC666" s="40"/>
      <c r="DD666" s="40"/>
      <c r="DE666" s="40"/>
      <c r="DF666" s="40"/>
      <c r="DG666" s="40"/>
      <c r="DH666" s="40"/>
      <c r="DI666" s="40"/>
    </row>
    <row r="667" spans="1:113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0"/>
      <c r="CA667" s="40"/>
      <c r="CB667" s="40"/>
      <c r="CC667" s="40"/>
      <c r="CD667" s="40"/>
      <c r="CE667" s="40"/>
      <c r="CF667" s="40"/>
      <c r="CG667" s="40"/>
      <c r="CH667" s="40"/>
      <c r="CI667" s="40"/>
      <c r="CJ667" s="40"/>
      <c r="CK667" s="40"/>
      <c r="CL667" s="40"/>
      <c r="CM667" s="40"/>
      <c r="CN667" s="40"/>
      <c r="CO667" s="40"/>
      <c r="CP667" s="40"/>
      <c r="CQ667" s="40"/>
      <c r="CR667" s="40"/>
      <c r="CS667" s="40"/>
      <c r="CT667" s="40"/>
      <c r="CU667" s="40"/>
      <c r="CV667" s="40"/>
      <c r="CW667" s="40"/>
      <c r="CX667" s="40"/>
      <c r="CY667" s="40"/>
      <c r="CZ667" s="40"/>
      <c r="DA667" s="40"/>
      <c r="DB667" s="40"/>
      <c r="DC667" s="40"/>
      <c r="DD667" s="40"/>
      <c r="DE667" s="40"/>
      <c r="DF667" s="40"/>
      <c r="DG667" s="40"/>
      <c r="DH667" s="40"/>
      <c r="DI667" s="40"/>
    </row>
    <row r="668" spans="1:113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0"/>
      <c r="CA668" s="40"/>
      <c r="CB668" s="40"/>
      <c r="CC668" s="40"/>
      <c r="CD668" s="40"/>
      <c r="CE668" s="40"/>
      <c r="CF668" s="40"/>
      <c r="CG668" s="40"/>
      <c r="CH668" s="40"/>
      <c r="CI668" s="40"/>
      <c r="CJ668" s="40"/>
      <c r="CK668" s="40"/>
      <c r="CL668" s="40"/>
      <c r="CM668" s="40"/>
      <c r="CN668" s="40"/>
      <c r="CO668" s="40"/>
      <c r="CP668" s="40"/>
      <c r="CQ668" s="40"/>
      <c r="CR668" s="40"/>
      <c r="CS668" s="40"/>
      <c r="CT668" s="40"/>
      <c r="CU668" s="40"/>
      <c r="CV668" s="40"/>
      <c r="CW668" s="40"/>
      <c r="CX668" s="40"/>
      <c r="CY668" s="40"/>
      <c r="CZ668" s="40"/>
      <c r="DA668" s="40"/>
      <c r="DB668" s="40"/>
      <c r="DC668" s="40"/>
      <c r="DD668" s="40"/>
      <c r="DE668" s="40"/>
      <c r="DF668" s="40"/>
      <c r="DG668" s="40"/>
      <c r="DH668" s="40"/>
      <c r="DI668" s="40"/>
    </row>
    <row r="669" spans="1:113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0"/>
      <c r="CA669" s="40"/>
      <c r="CB669" s="40"/>
      <c r="CC669" s="40"/>
      <c r="CD669" s="40"/>
      <c r="CE669" s="40"/>
      <c r="CF669" s="40"/>
      <c r="CG669" s="40"/>
      <c r="CH669" s="40"/>
      <c r="CI669" s="40"/>
      <c r="CJ669" s="40"/>
      <c r="CK669" s="40"/>
      <c r="CL669" s="40"/>
      <c r="CM669" s="40"/>
      <c r="CN669" s="40"/>
      <c r="CO669" s="40"/>
      <c r="CP669" s="40"/>
      <c r="CQ669" s="40"/>
      <c r="CR669" s="40"/>
      <c r="CS669" s="40"/>
      <c r="CT669" s="40"/>
      <c r="CU669" s="40"/>
      <c r="CV669" s="40"/>
      <c r="CW669" s="40"/>
      <c r="CX669" s="40"/>
      <c r="CY669" s="40"/>
      <c r="CZ669" s="40"/>
      <c r="DA669" s="40"/>
      <c r="DB669" s="40"/>
      <c r="DC669" s="40"/>
      <c r="DD669" s="40"/>
      <c r="DE669" s="40"/>
      <c r="DF669" s="40"/>
      <c r="DG669" s="40"/>
      <c r="DH669" s="40"/>
      <c r="DI669" s="40"/>
    </row>
    <row r="670" spans="1:113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0"/>
      <c r="CA670" s="40"/>
      <c r="CB670" s="40"/>
      <c r="CC670" s="40"/>
      <c r="CD670" s="40"/>
      <c r="CE670" s="40"/>
      <c r="CF670" s="40"/>
      <c r="CG670" s="40"/>
      <c r="CH670" s="40"/>
      <c r="CI670" s="40"/>
      <c r="CJ670" s="40"/>
      <c r="CK670" s="40"/>
      <c r="CL670" s="40"/>
      <c r="CM670" s="40"/>
      <c r="CN670" s="40"/>
      <c r="CO670" s="40"/>
      <c r="CP670" s="40"/>
      <c r="CQ670" s="40"/>
      <c r="CR670" s="40"/>
      <c r="CS670" s="40"/>
      <c r="CT670" s="40"/>
      <c r="CU670" s="40"/>
      <c r="CV670" s="40"/>
      <c r="CW670" s="40"/>
      <c r="CX670" s="40"/>
      <c r="CY670" s="40"/>
      <c r="CZ670" s="40"/>
      <c r="DA670" s="40"/>
      <c r="DB670" s="40"/>
      <c r="DC670" s="40"/>
      <c r="DD670" s="40"/>
      <c r="DE670" s="40"/>
      <c r="DF670" s="40"/>
      <c r="DG670" s="40"/>
      <c r="DH670" s="40"/>
      <c r="DI670" s="40"/>
    </row>
    <row r="671" spans="1:113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0"/>
      <c r="CA671" s="40"/>
      <c r="CB671" s="40"/>
      <c r="CC671" s="40"/>
      <c r="CD671" s="40"/>
      <c r="CE671" s="40"/>
      <c r="CF671" s="40"/>
      <c r="CG671" s="40"/>
      <c r="CH671" s="40"/>
      <c r="CI671" s="40"/>
      <c r="CJ671" s="40"/>
      <c r="CK671" s="40"/>
      <c r="CL671" s="40"/>
      <c r="CM671" s="40"/>
      <c r="CN671" s="40"/>
      <c r="CO671" s="40"/>
      <c r="CP671" s="40"/>
      <c r="CQ671" s="40"/>
      <c r="CR671" s="40"/>
      <c r="CS671" s="40"/>
      <c r="CT671" s="40"/>
      <c r="CU671" s="40"/>
      <c r="CV671" s="40"/>
      <c r="CW671" s="40"/>
      <c r="CX671" s="40"/>
      <c r="CY671" s="40"/>
      <c r="CZ671" s="40"/>
      <c r="DA671" s="40"/>
      <c r="DB671" s="40"/>
      <c r="DC671" s="40"/>
      <c r="DD671" s="40"/>
      <c r="DE671" s="40"/>
      <c r="DF671" s="40"/>
      <c r="DG671" s="40"/>
      <c r="DH671" s="40"/>
      <c r="DI671" s="40"/>
    </row>
    <row r="672" spans="1:113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0"/>
      <c r="CA672" s="40"/>
      <c r="CB672" s="40"/>
      <c r="CC672" s="40"/>
      <c r="CD672" s="40"/>
      <c r="CE672" s="40"/>
      <c r="CF672" s="40"/>
      <c r="CG672" s="40"/>
      <c r="CH672" s="40"/>
      <c r="CI672" s="40"/>
      <c r="CJ672" s="40"/>
      <c r="CK672" s="40"/>
      <c r="CL672" s="40"/>
      <c r="CM672" s="40"/>
      <c r="CN672" s="40"/>
      <c r="CO672" s="40"/>
      <c r="CP672" s="40"/>
      <c r="CQ672" s="40"/>
      <c r="CR672" s="40"/>
      <c r="CS672" s="40"/>
      <c r="CT672" s="40"/>
      <c r="CU672" s="40"/>
      <c r="CV672" s="40"/>
      <c r="CW672" s="40"/>
      <c r="CX672" s="40"/>
      <c r="CY672" s="40"/>
      <c r="CZ672" s="40"/>
      <c r="DA672" s="40"/>
      <c r="DB672" s="40"/>
      <c r="DC672" s="40"/>
      <c r="DD672" s="40"/>
      <c r="DE672" s="40"/>
      <c r="DF672" s="40"/>
      <c r="DG672" s="40"/>
      <c r="DH672" s="40"/>
      <c r="DI672" s="40"/>
    </row>
    <row r="673" spans="1:11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0"/>
      <c r="CA673" s="40"/>
      <c r="CB673" s="40"/>
      <c r="CC673" s="40"/>
      <c r="CD673" s="40"/>
      <c r="CE673" s="40"/>
      <c r="CF673" s="40"/>
      <c r="CG673" s="40"/>
      <c r="CH673" s="40"/>
      <c r="CI673" s="40"/>
      <c r="CJ673" s="40"/>
      <c r="CK673" s="40"/>
      <c r="CL673" s="40"/>
      <c r="CM673" s="40"/>
      <c r="CN673" s="40"/>
      <c r="CO673" s="40"/>
      <c r="CP673" s="40"/>
      <c r="CQ673" s="40"/>
      <c r="CR673" s="40"/>
      <c r="CS673" s="40"/>
      <c r="CT673" s="40"/>
      <c r="CU673" s="40"/>
      <c r="CV673" s="40"/>
      <c r="CW673" s="40"/>
      <c r="CX673" s="40"/>
      <c r="CY673" s="40"/>
      <c r="CZ673" s="40"/>
      <c r="DA673" s="40"/>
      <c r="DB673" s="40"/>
      <c r="DC673" s="40"/>
      <c r="DD673" s="40"/>
      <c r="DE673" s="40"/>
      <c r="DF673" s="40"/>
      <c r="DG673" s="40"/>
      <c r="DH673" s="40"/>
      <c r="DI673" s="40"/>
    </row>
    <row r="674" spans="1:113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0"/>
      <c r="CA674" s="40"/>
      <c r="CB674" s="40"/>
      <c r="CC674" s="40"/>
      <c r="CD674" s="40"/>
      <c r="CE674" s="40"/>
      <c r="CF674" s="40"/>
      <c r="CG674" s="40"/>
      <c r="CH674" s="40"/>
      <c r="CI674" s="40"/>
      <c r="CJ674" s="40"/>
      <c r="CK674" s="40"/>
      <c r="CL674" s="40"/>
      <c r="CM674" s="40"/>
      <c r="CN674" s="40"/>
      <c r="CO674" s="40"/>
      <c r="CP674" s="40"/>
      <c r="CQ674" s="40"/>
      <c r="CR674" s="40"/>
      <c r="CS674" s="40"/>
      <c r="CT674" s="40"/>
      <c r="CU674" s="40"/>
      <c r="CV674" s="40"/>
      <c r="CW674" s="40"/>
      <c r="CX674" s="40"/>
      <c r="CY674" s="40"/>
      <c r="CZ674" s="40"/>
      <c r="DA674" s="40"/>
      <c r="DB674" s="40"/>
      <c r="DC674" s="40"/>
      <c r="DD674" s="40"/>
      <c r="DE674" s="40"/>
      <c r="DF674" s="40"/>
      <c r="DG674" s="40"/>
      <c r="DH674" s="40"/>
      <c r="DI674" s="40"/>
    </row>
    <row r="675" spans="1:113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0"/>
      <c r="CA675" s="40"/>
      <c r="CB675" s="40"/>
      <c r="CC675" s="40"/>
      <c r="CD675" s="40"/>
      <c r="CE675" s="40"/>
      <c r="CF675" s="40"/>
      <c r="CG675" s="40"/>
      <c r="CH675" s="40"/>
      <c r="CI675" s="40"/>
      <c r="CJ675" s="40"/>
      <c r="CK675" s="40"/>
      <c r="CL675" s="40"/>
      <c r="CM675" s="40"/>
      <c r="CN675" s="40"/>
      <c r="CO675" s="40"/>
      <c r="CP675" s="40"/>
      <c r="CQ675" s="40"/>
      <c r="CR675" s="40"/>
      <c r="CS675" s="40"/>
      <c r="CT675" s="40"/>
      <c r="CU675" s="40"/>
      <c r="CV675" s="40"/>
      <c r="CW675" s="40"/>
      <c r="CX675" s="40"/>
      <c r="CY675" s="40"/>
      <c r="CZ675" s="40"/>
      <c r="DA675" s="40"/>
      <c r="DB675" s="40"/>
      <c r="DC675" s="40"/>
      <c r="DD675" s="40"/>
      <c r="DE675" s="40"/>
      <c r="DF675" s="40"/>
      <c r="DG675" s="40"/>
      <c r="DH675" s="40"/>
      <c r="DI675" s="40"/>
    </row>
    <row r="676" spans="1:113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0"/>
      <c r="CA676" s="40"/>
      <c r="CB676" s="40"/>
      <c r="CC676" s="40"/>
      <c r="CD676" s="40"/>
      <c r="CE676" s="40"/>
      <c r="CF676" s="40"/>
      <c r="CG676" s="40"/>
      <c r="CH676" s="40"/>
      <c r="CI676" s="40"/>
      <c r="CJ676" s="40"/>
      <c r="CK676" s="40"/>
      <c r="CL676" s="40"/>
      <c r="CM676" s="40"/>
      <c r="CN676" s="40"/>
      <c r="CO676" s="40"/>
      <c r="CP676" s="40"/>
      <c r="CQ676" s="40"/>
      <c r="CR676" s="40"/>
      <c r="CS676" s="40"/>
      <c r="CT676" s="40"/>
      <c r="CU676" s="40"/>
      <c r="CV676" s="40"/>
      <c r="CW676" s="40"/>
      <c r="CX676" s="40"/>
      <c r="CY676" s="40"/>
      <c r="CZ676" s="40"/>
      <c r="DA676" s="40"/>
      <c r="DB676" s="40"/>
      <c r="DC676" s="40"/>
      <c r="DD676" s="40"/>
      <c r="DE676" s="40"/>
      <c r="DF676" s="40"/>
      <c r="DG676" s="40"/>
      <c r="DH676" s="40"/>
      <c r="DI676" s="40"/>
    </row>
    <row r="677" spans="1:113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0"/>
      <c r="CA677" s="40"/>
      <c r="CB677" s="40"/>
      <c r="CC677" s="40"/>
      <c r="CD677" s="40"/>
      <c r="CE677" s="40"/>
      <c r="CF677" s="40"/>
      <c r="CG677" s="40"/>
      <c r="CH677" s="40"/>
      <c r="CI677" s="40"/>
      <c r="CJ677" s="40"/>
      <c r="CK677" s="40"/>
      <c r="CL677" s="40"/>
      <c r="CM677" s="40"/>
      <c r="CN677" s="40"/>
      <c r="CO677" s="40"/>
      <c r="CP677" s="40"/>
      <c r="CQ677" s="40"/>
      <c r="CR677" s="40"/>
      <c r="CS677" s="40"/>
      <c r="CT677" s="40"/>
      <c r="CU677" s="40"/>
      <c r="CV677" s="40"/>
      <c r="CW677" s="40"/>
      <c r="CX677" s="40"/>
      <c r="CY677" s="40"/>
      <c r="CZ677" s="40"/>
      <c r="DA677" s="40"/>
      <c r="DB677" s="40"/>
      <c r="DC677" s="40"/>
      <c r="DD677" s="40"/>
      <c r="DE677" s="40"/>
      <c r="DF677" s="40"/>
      <c r="DG677" s="40"/>
      <c r="DH677" s="40"/>
      <c r="DI677" s="40"/>
    </row>
    <row r="678" spans="1:113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0"/>
      <c r="CA678" s="40"/>
      <c r="CB678" s="40"/>
      <c r="CC678" s="40"/>
      <c r="CD678" s="40"/>
      <c r="CE678" s="40"/>
      <c r="CF678" s="40"/>
      <c r="CG678" s="40"/>
      <c r="CH678" s="40"/>
      <c r="CI678" s="40"/>
      <c r="CJ678" s="40"/>
      <c r="CK678" s="40"/>
      <c r="CL678" s="40"/>
      <c r="CM678" s="40"/>
      <c r="CN678" s="40"/>
      <c r="CO678" s="40"/>
      <c r="CP678" s="40"/>
      <c r="CQ678" s="40"/>
      <c r="CR678" s="40"/>
      <c r="CS678" s="40"/>
      <c r="CT678" s="40"/>
      <c r="CU678" s="40"/>
      <c r="CV678" s="40"/>
      <c r="CW678" s="40"/>
      <c r="CX678" s="40"/>
      <c r="CY678" s="40"/>
      <c r="CZ678" s="40"/>
      <c r="DA678" s="40"/>
      <c r="DB678" s="40"/>
      <c r="DC678" s="40"/>
      <c r="DD678" s="40"/>
      <c r="DE678" s="40"/>
      <c r="DF678" s="40"/>
      <c r="DG678" s="40"/>
      <c r="DH678" s="40"/>
      <c r="DI678" s="40"/>
    </row>
    <row r="679" spans="1:113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0"/>
      <c r="CA679" s="40"/>
      <c r="CB679" s="40"/>
      <c r="CC679" s="40"/>
      <c r="CD679" s="40"/>
      <c r="CE679" s="40"/>
      <c r="CF679" s="40"/>
      <c r="CG679" s="40"/>
      <c r="CH679" s="40"/>
      <c r="CI679" s="40"/>
      <c r="CJ679" s="40"/>
      <c r="CK679" s="40"/>
      <c r="CL679" s="40"/>
      <c r="CM679" s="40"/>
      <c r="CN679" s="40"/>
      <c r="CO679" s="40"/>
      <c r="CP679" s="40"/>
      <c r="CQ679" s="40"/>
      <c r="CR679" s="40"/>
      <c r="CS679" s="40"/>
      <c r="CT679" s="40"/>
      <c r="CU679" s="40"/>
      <c r="CV679" s="40"/>
      <c r="CW679" s="40"/>
      <c r="CX679" s="40"/>
      <c r="CY679" s="40"/>
      <c r="CZ679" s="40"/>
      <c r="DA679" s="40"/>
      <c r="DB679" s="40"/>
      <c r="DC679" s="40"/>
      <c r="DD679" s="40"/>
      <c r="DE679" s="40"/>
      <c r="DF679" s="40"/>
      <c r="DG679" s="40"/>
      <c r="DH679" s="40"/>
      <c r="DI679" s="40"/>
    </row>
    <row r="680" spans="1:113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0"/>
      <c r="CA680" s="40"/>
      <c r="CB680" s="40"/>
      <c r="CC680" s="40"/>
      <c r="CD680" s="40"/>
      <c r="CE680" s="40"/>
      <c r="CF680" s="40"/>
      <c r="CG680" s="40"/>
      <c r="CH680" s="40"/>
      <c r="CI680" s="40"/>
      <c r="CJ680" s="40"/>
      <c r="CK680" s="40"/>
      <c r="CL680" s="40"/>
      <c r="CM680" s="40"/>
      <c r="CN680" s="40"/>
      <c r="CO680" s="40"/>
      <c r="CP680" s="40"/>
      <c r="CQ680" s="40"/>
      <c r="CR680" s="40"/>
      <c r="CS680" s="40"/>
      <c r="CT680" s="40"/>
      <c r="CU680" s="40"/>
      <c r="CV680" s="40"/>
      <c r="CW680" s="40"/>
      <c r="CX680" s="40"/>
      <c r="CY680" s="40"/>
      <c r="CZ680" s="40"/>
      <c r="DA680" s="40"/>
      <c r="DB680" s="40"/>
      <c r="DC680" s="40"/>
      <c r="DD680" s="40"/>
      <c r="DE680" s="40"/>
      <c r="DF680" s="40"/>
      <c r="DG680" s="40"/>
      <c r="DH680" s="40"/>
      <c r="DI680" s="40"/>
    </row>
    <row r="681" spans="1:113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0"/>
      <c r="CA681" s="40"/>
      <c r="CB681" s="40"/>
      <c r="CC681" s="40"/>
      <c r="CD681" s="40"/>
      <c r="CE681" s="40"/>
      <c r="CF681" s="40"/>
      <c r="CG681" s="40"/>
      <c r="CH681" s="40"/>
      <c r="CI681" s="40"/>
      <c r="CJ681" s="40"/>
      <c r="CK681" s="40"/>
      <c r="CL681" s="40"/>
      <c r="CM681" s="40"/>
      <c r="CN681" s="40"/>
      <c r="CO681" s="40"/>
      <c r="CP681" s="40"/>
      <c r="CQ681" s="40"/>
      <c r="CR681" s="40"/>
      <c r="CS681" s="40"/>
      <c r="CT681" s="40"/>
      <c r="CU681" s="40"/>
      <c r="CV681" s="40"/>
      <c r="CW681" s="40"/>
      <c r="CX681" s="40"/>
      <c r="CY681" s="40"/>
      <c r="CZ681" s="40"/>
      <c r="DA681" s="40"/>
      <c r="DB681" s="40"/>
      <c r="DC681" s="40"/>
      <c r="DD681" s="40"/>
      <c r="DE681" s="40"/>
      <c r="DF681" s="40"/>
      <c r="DG681" s="40"/>
      <c r="DH681" s="40"/>
      <c r="DI681" s="40"/>
    </row>
    <row r="682" spans="1:113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0"/>
      <c r="CA682" s="40"/>
      <c r="CB682" s="40"/>
      <c r="CC682" s="40"/>
      <c r="CD682" s="40"/>
      <c r="CE682" s="40"/>
      <c r="CF682" s="40"/>
      <c r="CG682" s="40"/>
      <c r="CH682" s="40"/>
      <c r="CI682" s="40"/>
      <c r="CJ682" s="40"/>
      <c r="CK682" s="40"/>
      <c r="CL682" s="40"/>
      <c r="CM682" s="40"/>
      <c r="CN682" s="40"/>
      <c r="CO682" s="40"/>
      <c r="CP682" s="40"/>
      <c r="CQ682" s="40"/>
      <c r="CR682" s="40"/>
      <c r="CS682" s="40"/>
      <c r="CT682" s="40"/>
      <c r="CU682" s="40"/>
      <c r="CV682" s="40"/>
      <c r="CW682" s="40"/>
      <c r="CX682" s="40"/>
      <c r="CY682" s="40"/>
      <c r="CZ682" s="40"/>
      <c r="DA682" s="40"/>
      <c r="DB682" s="40"/>
      <c r="DC682" s="40"/>
      <c r="DD682" s="40"/>
      <c r="DE682" s="40"/>
      <c r="DF682" s="40"/>
      <c r="DG682" s="40"/>
      <c r="DH682" s="40"/>
      <c r="DI682" s="40"/>
    </row>
    <row r="683" spans="1:11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0"/>
      <c r="CA683" s="40"/>
      <c r="CB683" s="40"/>
      <c r="CC683" s="40"/>
      <c r="CD683" s="40"/>
      <c r="CE683" s="40"/>
      <c r="CF683" s="40"/>
      <c r="CG683" s="40"/>
      <c r="CH683" s="40"/>
      <c r="CI683" s="40"/>
      <c r="CJ683" s="40"/>
      <c r="CK683" s="40"/>
      <c r="CL683" s="40"/>
      <c r="CM683" s="40"/>
      <c r="CN683" s="40"/>
      <c r="CO683" s="40"/>
      <c r="CP683" s="40"/>
      <c r="CQ683" s="40"/>
      <c r="CR683" s="40"/>
      <c r="CS683" s="40"/>
      <c r="CT683" s="40"/>
      <c r="CU683" s="40"/>
      <c r="CV683" s="40"/>
      <c r="CW683" s="40"/>
      <c r="CX683" s="40"/>
      <c r="CY683" s="40"/>
      <c r="CZ683" s="40"/>
      <c r="DA683" s="40"/>
      <c r="DB683" s="40"/>
      <c r="DC683" s="40"/>
      <c r="DD683" s="40"/>
      <c r="DE683" s="40"/>
      <c r="DF683" s="40"/>
      <c r="DG683" s="40"/>
      <c r="DH683" s="40"/>
      <c r="DI683" s="40"/>
    </row>
    <row r="684" spans="1:113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0"/>
      <c r="CA684" s="40"/>
      <c r="CB684" s="40"/>
      <c r="CC684" s="40"/>
      <c r="CD684" s="40"/>
      <c r="CE684" s="40"/>
      <c r="CF684" s="40"/>
      <c r="CG684" s="40"/>
      <c r="CH684" s="40"/>
      <c r="CI684" s="40"/>
      <c r="CJ684" s="40"/>
      <c r="CK684" s="40"/>
      <c r="CL684" s="40"/>
      <c r="CM684" s="40"/>
      <c r="CN684" s="40"/>
      <c r="CO684" s="40"/>
      <c r="CP684" s="40"/>
      <c r="CQ684" s="40"/>
      <c r="CR684" s="40"/>
      <c r="CS684" s="40"/>
      <c r="CT684" s="40"/>
      <c r="CU684" s="40"/>
      <c r="CV684" s="40"/>
      <c r="CW684" s="40"/>
      <c r="CX684" s="40"/>
      <c r="CY684" s="40"/>
      <c r="CZ684" s="40"/>
      <c r="DA684" s="40"/>
      <c r="DB684" s="40"/>
      <c r="DC684" s="40"/>
      <c r="DD684" s="40"/>
      <c r="DE684" s="40"/>
      <c r="DF684" s="40"/>
      <c r="DG684" s="40"/>
      <c r="DH684" s="40"/>
      <c r="DI684" s="40"/>
    </row>
    <row r="685" spans="1:113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0"/>
      <c r="CA685" s="40"/>
      <c r="CB685" s="40"/>
      <c r="CC685" s="40"/>
      <c r="CD685" s="40"/>
      <c r="CE685" s="40"/>
      <c r="CF685" s="40"/>
      <c r="CG685" s="40"/>
      <c r="CH685" s="40"/>
      <c r="CI685" s="40"/>
      <c r="CJ685" s="40"/>
      <c r="CK685" s="40"/>
      <c r="CL685" s="40"/>
      <c r="CM685" s="40"/>
      <c r="CN685" s="40"/>
      <c r="CO685" s="40"/>
      <c r="CP685" s="40"/>
      <c r="CQ685" s="40"/>
      <c r="CR685" s="40"/>
      <c r="CS685" s="40"/>
      <c r="CT685" s="40"/>
      <c r="CU685" s="40"/>
      <c r="CV685" s="40"/>
      <c r="CW685" s="40"/>
      <c r="CX685" s="40"/>
      <c r="CY685" s="40"/>
      <c r="CZ685" s="40"/>
      <c r="DA685" s="40"/>
      <c r="DB685" s="40"/>
      <c r="DC685" s="40"/>
      <c r="DD685" s="40"/>
      <c r="DE685" s="40"/>
      <c r="DF685" s="40"/>
      <c r="DG685" s="40"/>
      <c r="DH685" s="40"/>
      <c r="DI685" s="40"/>
    </row>
    <row r="686" spans="1:113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0"/>
      <c r="CA686" s="40"/>
      <c r="CB686" s="40"/>
      <c r="CC686" s="40"/>
      <c r="CD686" s="40"/>
      <c r="CE686" s="40"/>
      <c r="CF686" s="40"/>
      <c r="CG686" s="40"/>
      <c r="CH686" s="40"/>
      <c r="CI686" s="40"/>
      <c r="CJ686" s="40"/>
      <c r="CK686" s="40"/>
      <c r="CL686" s="40"/>
      <c r="CM686" s="40"/>
      <c r="CN686" s="40"/>
      <c r="CO686" s="40"/>
      <c r="CP686" s="40"/>
      <c r="CQ686" s="40"/>
      <c r="CR686" s="40"/>
      <c r="CS686" s="40"/>
      <c r="CT686" s="40"/>
      <c r="CU686" s="40"/>
      <c r="CV686" s="40"/>
      <c r="CW686" s="40"/>
      <c r="CX686" s="40"/>
      <c r="CY686" s="40"/>
      <c r="CZ686" s="40"/>
      <c r="DA686" s="40"/>
      <c r="DB686" s="40"/>
      <c r="DC686" s="40"/>
      <c r="DD686" s="40"/>
      <c r="DE686" s="40"/>
      <c r="DF686" s="40"/>
      <c r="DG686" s="40"/>
      <c r="DH686" s="40"/>
      <c r="DI686" s="40"/>
    </row>
    <row r="687" spans="1:113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0"/>
      <c r="CA687" s="40"/>
      <c r="CB687" s="40"/>
      <c r="CC687" s="40"/>
      <c r="CD687" s="40"/>
      <c r="CE687" s="40"/>
      <c r="CF687" s="40"/>
      <c r="CG687" s="40"/>
      <c r="CH687" s="40"/>
      <c r="CI687" s="40"/>
      <c r="CJ687" s="40"/>
      <c r="CK687" s="40"/>
      <c r="CL687" s="40"/>
      <c r="CM687" s="40"/>
      <c r="CN687" s="40"/>
      <c r="CO687" s="40"/>
      <c r="CP687" s="40"/>
      <c r="CQ687" s="40"/>
      <c r="CR687" s="40"/>
      <c r="CS687" s="40"/>
      <c r="CT687" s="40"/>
      <c r="CU687" s="40"/>
      <c r="CV687" s="40"/>
      <c r="CW687" s="40"/>
      <c r="CX687" s="40"/>
      <c r="CY687" s="40"/>
      <c r="CZ687" s="40"/>
      <c r="DA687" s="40"/>
      <c r="DB687" s="40"/>
      <c r="DC687" s="40"/>
      <c r="DD687" s="40"/>
      <c r="DE687" s="40"/>
      <c r="DF687" s="40"/>
      <c r="DG687" s="40"/>
      <c r="DH687" s="40"/>
      <c r="DI687" s="40"/>
    </row>
  </sheetData>
  <sheetProtection algorithmName="SHA-512" hashValue="Bx+cfw4yQ08BXtN0qloEvWByZt8NH4cBcx87v9TAt8G4Ukz1LPyarEDL0cW/OZW+AdImqWABKKX2T89Cls0+SQ==" saltValue="/FjiDR456aC9+9lbGkXASw==" spinCount="100000" sheet="1" objects="1" scenarios="1"/>
  <sortState ref="D3:D8">
    <sortCondition ref="D3:D8"/>
  </sortState>
  <mergeCells count="202">
    <mergeCell ref="BW252:CE252"/>
    <mergeCell ref="AV137:BF137"/>
    <mergeCell ref="V12:Z12"/>
    <mergeCell ref="L252:T252"/>
    <mergeCell ref="CH252:CR252"/>
    <mergeCell ref="CS252:DA252"/>
    <mergeCell ref="A252:K252"/>
    <mergeCell ref="AV216:BF216"/>
    <mergeCell ref="AK216:AU216"/>
    <mergeCell ref="Z216:AJ216"/>
    <mergeCell ref="AV234:BF234"/>
    <mergeCell ref="D233:N233"/>
    <mergeCell ref="O233:Y233"/>
    <mergeCell ref="Z233:AJ233"/>
    <mergeCell ref="AK233:AU233"/>
    <mergeCell ref="AV233:BF233"/>
    <mergeCell ref="D234:N234"/>
    <mergeCell ref="O234:Y234"/>
    <mergeCell ref="Z234:AJ234"/>
    <mergeCell ref="AK234:AU234"/>
    <mergeCell ref="D216:N216"/>
    <mergeCell ref="O216:Y216"/>
    <mergeCell ref="AV231:BF231"/>
    <mergeCell ref="AV232:BF232"/>
    <mergeCell ref="BL252:BV252"/>
    <mergeCell ref="AV154:BF154"/>
    <mergeCell ref="D197:N197"/>
    <mergeCell ref="O197:Y197"/>
    <mergeCell ref="Z197:AJ197"/>
    <mergeCell ref="AK197:AU197"/>
    <mergeCell ref="AV197:BF197"/>
    <mergeCell ref="D179:N179"/>
    <mergeCell ref="O179:Y179"/>
    <mergeCell ref="Z179:AJ179"/>
    <mergeCell ref="AK179:AU179"/>
    <mergeCell ref="AV155:BF155"/>
    <mergeCell ref="AK155:AU155"/>
    <mergeCell ref="Z155:AJ155"/>
    <mergeCell ref="O155:Y155"/>
    <mergeCell ref="D155:N155"/>
    <mergeCell ref="D198:N198"/>
    <mergeCell ref="AV198:BF198"/>
    <mergeCell ref="AK198:AU198"/>
    <mergeCell ref="Z198:AJ198"/>
    <mergeCell ref="O198:Y198"/>
    <mergeCell ref="AV178:BF178"/>
    <mergeCell ref="D214:N214"/>
    <mergeCell ref="O214:Y214"/>
    <mergeCell ref="I11:S11"/>
    <mergeCell ref="D46:N46"/>
    <mergeCell ref="D47:N47"/>
    <mergeCell ref="O46:Y46"/>
    <mergeCell ref="O47:Y47"/>
    <mergeCell ref="Z46:AJ46"/>
    <mergeCell ref="D101:N101"/>
    <mergeCell ref="O101:Y101"/>
    <mergeCell ref="Z101:AJ101"/>
    <mergeCell ref="D64:N64"/>
    <mergeCell ref="O64:Y64"/>
    <mergeCell ref="Z64:AJ64"/>
    <mergeCell ref="D65:N65"/>
    <mergeCell ref="O83:Y83"/>
    <mergeCell ref="Z81:AJ81"/>
    <mergeCell ref="Z63:AJ63"/>
    <mergeCell ref="O81:Y81"/>
    <mergeCell ref="O63:Y63"/>
    <mergeCell ref="D81:N81"/>
    <mergeCell ref="D63:N63"/>
    <mergeCell ref="D27:N27"/>
    <mergeCell ref="O27:Y27"/>
    <mergeCell ref="Z27:AJ27"/>
    <mergeCell ref="D100:N100"/>
    <mergeCell ref="Z214:AJ214"/>
    <mergeCell ref="D99:N99"/>
    <mergeCell ref="O99:Y99"/>
    <mergeCell ref="Z99:AJ99"/>
    <mergeCell ref="O154:Y154"/>
    <mergeCell ref="Z154:AJ154"/>
    <mergeCell ref="D136:N136"/>
    <mergeCell ref="AK214:AU214"/>
    <mergeCell ref="AV214:BF214"/>
    <mergeCell ref="O137:Y137"/>
    <mergeCell ref="O118:Y118"/>
    <mergeCell ref="Z118:AJ118"/>
    <mergeCell ref="AK118:AU118"/>
    <mergeCell ref="AK119:AU119"/>
    <mergeCell ref="D135:N135"/>
    <mergeCell ref="AK154:AU154"/>
    <mergeCell ref="AK136:AU136"/>
    <mergeCell ref="AK137:AU137"/>
    <mergeCell ref="D119:N119"/>
    <mergeCell ref="O119:Y119"/>
    <mergeCell ref="Z119:AJ119"/>
    <mergeCell ref="Z137:AJ137"/>
    <mergeCell ref="D154:N154"/>
    <mergeCell ref="O136:Y136"/>
    <mergeCell ref="D83:N83"/>
    <mergeCell ref="Z83:AJ83"/>
    <mergeCell ref="AK83:AU83"/>
    <mergeCell ref="D215:N215"/>
    <mergeCell ref="O215:Y215"/>
    <mergeCell ref="Z215:AJ215"/>
    <mergeCell ref="AK215:AU215"/>
    <mergeCell ref="AV180:BF180"/>
    <mergeCell ref="AV196:BF196"/>
    <mergeCell ref="D118:N118"/>
    <mergeCell ref="AK180:AU180"/>
    <mergeCell ref="Z180:AJ180"/>
    <mergeCell ref="AV119:BF119"/>
    <mergeCell ref="O196:Y196"/>
    <mergeCell ref="Z196:AJ196"/>
    <mergeCell ref="AK196:AU196"/>
    <mergeCell ref="AV215:BF215"/>
    <mergeCell ref="AV179:BF179"/>
    <mergeCell ref="D180:N180"/>
    <mergeCell ref="O180:Y180"/>
    <mergeCell ref="AK135:AU135"/>
    <mergeCell ref="AV135:BF135"/>
    <mergeCell ref="AV153:BF153"/>
    <mergeCell ref="AV118:BF118"/>
    <mergeCell ref="AK46:AU46"/>
    <mergeCell ref="AV46:BF46"/>
    <mergeCell ref="Z47:AJ47"/>
    <mergeCell ref="AK47:AU47"/>
    <mergeCell ref="AV47:BF47"/>
    <mergeCell ref="AK65:AU65"/>
    <mergeCell ref="Z65:AJ65"/>
    <mergeCell ref="D82:N82"/>
    <mergeCell ref="O82:Y82"/>
    <mergeCell ref="Z82:AJ82"/>
    <mergeCell ref="AK82:AU82"/>
    <mergeCell ref="O65:Y65"/>
    <mergeCell ref="AV65:BF65"/>
    <mergeCell ref="AV64:BF64"/>
    <mergeCell ref="AV82:BF82"/>
    <mergeCell ref="AK64:AU64"/>
    <mergeCell ref="AK27:AU27"/>
    <mergeCell ref="AV27:BF27"/>
    <mergeCell ref="AV45:BF45"/>
    <mergeCell ref="AK45:AU45"/>
    <mergeCell ref="D45:N45"/>
    <mergeCell ref="O45:Y45"/>
    <mergeCell ref="Z45:AJ45"/>
    <mergeCell ref="AV28:BF28"/>
    <mergeCell ref="AV29:BF29"/>
    <mergeCell ref="AK29:AU29"/>
    <mergeCell ref="Z29:AJ29"/>
    <mergeCell ref="O29:Y29"/>
    <mergeCell ref="D28:N28"/>
    <mergeCell ref="D29:N29"/>
    <mergeCell ref="O28:Y28"/>
    <mergeCell ref="Z28:AJ28"/>
    <mergeCell ref="AK28:AU28"/>
    <mergeCell ref="AK99:AU99"/>
    <mergeCell ref="AV99:BF99"/>
    <mergeCell ref="AV100:BF100"/>
    <mergeCell ref="O100:Y100"/>
    <mergeCell ref="Z100:AJ100"/>
    <mergeCell ref="AV101:BF101"/>
    <mergeCell ref="AK101:AU101"/>
    <mergeCell ref="AK100:AU100"/>
    <mergeCell ref="AV63:BF63"/>
    <mergeCell ref="AV81:BF81"/>
    <mergeCell ref="AK81:AU81"/>
    <mergeCell ref="AK63:AU63"/>
    <mergeCell ref="AV83:BF83"/>
    <mergeCell ref="V252:AF252"/>
    <mergeCell ref="AG252:AO252"/>
    <mergeCell ref="AQ252:BA252"/>
    <mergeCell ref="BB252:BJ252"/>
    <mergeCell ref="D232:N232"/>
    <mergeCell ref="D231:N231"/>
    <mergeCell ref="O231:Y231"/>
    <mergeCell ref="O232:Y232"/>
    <mergeCell ref="Z231:AJ231"/>
    <mergeCell ref="Z232:AJ232"/>
    <mergeCell ref="AK231:AU231"/>
    <mergeCell ref="AK232:AU232"/>
    <mergeCell ref="D117:N117"/>
    <mergeCell ref="O117:Y117"/>
    <mergeCell ref="Z117:AJ117"/>
    <mergeCell ref="AV117:BF117"/>
    <mergeCell ref="AK117:AU117"/>
    <mergeCell ref="D230:N230"/>
    <mergeCell ref="O230:Y230"/>
    <mergeCell ref="Z230:AJ230"/>
    <mergeCell ref="AK230:AU230"/>
    <mergeCell ref="AV230:BF230"/>
    <mergeCell ref="O135:Y135"/>
    <mergeCell ref="Z135:AJ135"/>
    <mergeCell ref="D178:N178"/>
    <mergeCell ref="O178:Y178"/>
    <mergeCell ref="Z178:AJ178"/>
    <mergeCell ref="AK178:AU178"/>
    <mergeCell ref="D196:N196"/>
    <mergeCell ref="Z136:AJ136"/>
    <mergeCell ref="D153:N153"/>
    <mergeCell ref="O153:Y153"/>
    <mergeCell ref="Z153:AJ153"/>
    <mergeCell ref="AV136:BF136"/>
    <mergeCell ref="AK153:AU153"/>
    <mergeCell ref="D137:N137"/>
  </mergeCells>
  <phoneticPr fontId="25" type="noConversion"/>
  <hyperlinks>
    <hyperlink ref="AA14" r:id="rId1" display="http://www.imo.org/en/OurWork/Environment/PollutionPrevention/AirPollution/Documents/Third Greenhouse Gas Study/GHG3 Executive Summary and Report.pdf"/>
  </hyperlinks>
  <pageMargins left="0.25" right="0.25" top="0.75" bottom="0.75" header="0.3" footer="0.3"/>
  <pageSetup paperSize="3" orientation="landscape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12"/>
  <sheetViews>
    <sheetView showGridLines="0" workbookViewId="0">
      <selection activeCell="C8" sqref="C8:F8"/>
    </sheetView>
  </sheetViews>
  <sheetFormatPr defaultColWidth="11" defaultRowHeight="15.75"/>
  <cols>
    <col min="4" max="4" width="11" style="12"/>
  </cols>
  <sheetData>
    <row r="1" spans="1:10" ht="23.25">
      <c r="A1" s="25" t="s">
        <v>27</v>
      </c>
    </row>
    <row r="2" spans="1:10" ht="18.75">
      <c r="A2" s="13" t="s">
        <v>30</v>
      </c>
    </row>
    <row r="3" spans="1:10" ht="18.75">
      <c r="A3" s="24" t="s">
        <v>40</v>
      </c>
    </row>
    <row r="4" spans="1:10" ht="18.75">
      <c r="A4" s="13" t="s">
        <v>31</v>
      </c>
    </row>
    <row r="5" spans="1:10">
      <c r="A5" s="7" t="s">
        <v>41</v>
      </c>
    </row>
    <row r="7" spans="1:10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10">
      <c r="A8" s="26"/>
      <c r="B8" s="26"/>
      <c r="C8" s="27"/>
      <c r="D8" s="84"/>
      <c r="E8" s="27"/>
      <c r="F8" s="26"/>
      <c r="G8" s="27"/>
    </row>
    <row r="9" spans="1:10">
      <c r="A9" s="26"/>
      <c r="B9" s="39" t="s">
        <v>55</v>
      </c>
      <c r="C9" s="39"/>
      <c r="D9" s="39"/>
      <c r="E9" s="39"/>
      <c r="F9" s="28"/>
      <c r="G9" s="39"/>
      <c r="H9" s="222" t="s">
        <v>174</v>
      </c>
      <c r="I9" s="39"/>
    </row>
    <row r="10" spans="1:10">
      <c r="A10" s="26"/>
      <c r="B10" s="29" t="s">
        <v>42</v>
      </c>
      <c r="C10" s="29"/>
      <c r="D10" s="83"/>
      <c r="E10" s="83"/>
      <c r="F10" s="31"/>
      <c r="G10" s="29"/>
      <c r="H10" s="29" t="s">
        <v>42</v>
      </c>
      <c r="I10" s="83"/>
    </row>
    <row r="11" spans="1:10">
      <c r="A11" s="26"/>
      <c r="B11" s="29"/>
      <c r="C11" s="29"/>
      <c r="D11" s="83"/>
      <c r="E11" s="83"/>
      <c r="F11" s="31"/>
      <c r="G11" s="29"/>
      <c r="H11" s="83"/>
      <c r="I11" s="83"/>
    </row>
    <row r="12" spans="1:10">
      <c r="A12" s="221">
        <v>0.01</v>
      </c>
      <c r="B12" s="27">
        <v>1</v>
      </c>
      <c r="C12" s="85"/>
      <c r="D12" s="85"/>
      <c r="E12" s="85"/>
      <c r="F12" s="32"/>
      <c r="G12" s="85"/>
      <c r="H12" s="85">
        <v>1.2729454999999998</v>
      </c>
      <c r="I12" s="32"/>
    </row>
    <row r="13" spans="1:10">
      <c r="A13" s="221">
        <v>0.02</v>
      </c>
      <c r="B13" s="27">
        <v>1</v>
      </c>
      <c r="C13" s="85"/>
      <c r="D13" s="85"/>
      <c r="E13" s="85"/>
      <c r="F13" s="32"/>
      <c r="G13" s="85"/>
      <c r="H13" s="85">
        <v>1.2659819999999999</v>
      </c>
      <c r="I13" s="85"/>
      <c r="J13" s="85"/>
    </row>
    <row r="14" spans="1:10">
      <c r="A14" s="221">
        <v>0.03</v>
      </c>
      <c r="B14" s="27">
        <v>1</v>
      </c>
      <c r="C14" s="85"/>
      <c r="D14" s="85"/>
      <c r="E14" s="85"/>
      <c r="F14" s="32"/>
      <c r="G14" s="85"/>
      <c r="H14" s="85">
        <v>1.2591095000000001</v>
      </c>
      <c r="I14" s="85"/>
      <c r="J14" s="85"/>
    </row>
    <row r="15" spans="1:10">
      <c r="A15" s="221">
        <v>0.04</v>
      </c>
      <c r="B15" s="27">
        <v>1</v>
      </c>
      <c r="C15" s="85"/>
      <c r="D15" s="85"/>
      <c r="E15" s="85"/>
      <c r="F15" s="32"/>
      <c r="G15" s="85"/>
      <c r="H15" s="85">
        <v>1.2523279999999999</v>
      </c>
      <c r="I15" s="85"/>
      <c r="J15" s="85"/>
    </row>
    <row r="16" spans="1:10">
      <c r="A16" s="221">
        <v>0.05</v>
      </c>
      <c r="B16" s="27">
        <v>1</v>
      </c>
      <c r="C16" s="85"/>
      <c r="D16" s="85"/>
      <c r="E16" s="85"/>
      <c r="F16" s="32"/>
      <c r="G16" s="85"/>
      <c r="H16" s="85">
        <v>1.2456375</v>
      </c>
      <c r="I16" s="85"/>
      <c r="J16" s="85"/>
    </row>
    <row r="17" spans="1:10">
      <c r="A17" s="221">
        <v>0.06</v>
      </c>
      <c r="B17" s="27">
        <v>1</v>
      </c>
      <c r="C17" s="85"/>
      <c r="D17" s="85"/>
      <c r="E17" s="85"/>
      <c r="F17" s="32"/>
      <c r="G17" s="85"/>
      <c r="H17" s="85">
        <v>1.2390380000000001</v>
      </c>
      <c r="I17" s="85"/>
      <c r="J17" s="85"/>
    </row>
    <row r="18" spans="1:10">
      <c r="A18" s="221">
        <v>7.0000000000000007E-2</v>
      </c>
      <c r="B18" s="27">
        <v>1</v>
      </c>
      <c r="C18" s="85"/>
      <c r="D18" s="85"/>
      <c r="E18" s="85"/>
      <c r="F18" s="32"/>
      <c r="G18" s="85"/>
      <c r="H18" s="85">
        <v>1.2325295000000001</v>
      </c>
      <c r="I18" s="85"/>
      <c r="J18" s="85"/>
    </row>
    <row r="19" spans="1:10">
      <c r="A19" s="221">
        <v>0.08</v>
      </c>
      <c r="B19" s="27">
        <v>1</v>
      </c>
      <c r="C19" s="85"/>
      <c r="D19" s="85"/>
      <c r="E19" s="85"/>
      <c r="F19" s="32"/>
      <c r="G19" s="85"/>
      <c r="H19" s="85">
        <v>1.2261120000000001</v>
      </c>
      <c r="I19" s="85"/>
      <c r="J19" s="85"/>
    </row>
    <row r="20" spans="1:10">
      <c r="A20" s="221">
        <v>0.09</v>
      </c>
      <c r="B20" s="27">
        <v>1</v>
      </c>
      <c r="C20" s="85"/>
      <c r="D20" s="85"/>
      <c r="E20" s="85"/>
      <c r="F20" s="32"/>
      <c r="G20" s="85"/>
      <c r="H20" s="85">
        <v>1.2197855</v>
      </c>
      <c r="I20" s="85"/>
      <c r="J20" s="85"/>
    </row>
    <row r="21" spans="1:10">
      <c r="A21" s="221">
        <v>0.1</v>
      </c>
      <c r="B21" s="27">
        <v>1</v>
      </c>
      <c r="C21" s="85"/>
      <c r="D21" s="85"/>
      <c r="E21" s="85"/>
      <c r="F21" s="32"/>
      <c r="G21" s="85"/>
      <c r="H21" s="85">
        <v>1.2135500000000001</v>
      </c>
      <c r="I21" s="85"/>
      <c r="J21" s="85"/>
    </row>
    <row r="22" spans="1:10">
      <c r="A22" s="221">
        <v>0.11</v>
      </c>
      <c r="B22" s="27">
        <v>1</v>
      </c>
      <c r="C22" s="85"/>
      <c r="D22" s="85"/>
      <c r="E22" s="85"/>
      <c r="F22" s="32"/>
      <c r="G22" s="85"/>
      <c r="H22" s="85">
        <v>1.2074055000000001</v>
      </c>
      <c r="I22" s="85"/>
      <c r="J22" s="85"/>
    </row>
    <row r="23" spans="1:10">
      <c r="A23" s="221">
        <v>0.12</v>
      </c>
      <c r="B23" s="27">
        <v>1</v>
      </c>
      <c r="C23" s="85"/>
      <c r="D23" s="85"/>
      <c r="E23" s="85"/>
      <c r="F23" s="32"/>
      <c r="G23" s="85"/>
      <c r="H23" s="85">
        <v>1.201352</v>
      </c>
      <c r="I23" s="85"/>
      <c r="J23" s="85"/>
    </row>
    <row r="24" spans="1:10">
      <c r="A24" s="221">
        <v>0.13</v>
      </c>
      <c r="B24" s="27">
        <v>1</v>
      </c>
      <c r="C24" s="85"/>
      <c r="D24" s="85"/>
      <c r="E24" s="85"/>
      <c r="F24" s="32"/>
      <c r="G24" s="85"/>
      <c r="H24" s="85">
        <v>1.1953895000000001</v>
      </c>
      <c r="I24" s="85"/>
      <c r="J24" s="85"/>
    </row>
    <row r="25" spans="1:10">
      <c r="A25" s="221">
        <v>0.14000000000000001</v>
      </c>
      <c r="B25" s="27">
        <v>1</v>
      </c>
      <c r="C25" s="85"/>
      <c r="D25" s="85"/>
      <c r="E25" s="85"/>
      <c r="F25" s="32"/>
      <c r="G25" s="85"/>
      <c r="H25" s="85">
        <v>1.1895180000000001</v>
      </c>
      <c r="I25" s="85"/>
      <c r="J25" s="85"/>
    </row>
    <row r="26" spans="1:10">
      <c r="A26" s="221">
        <v>0.15</v>
      </c>
      <c r="B26" s="27">
        <v>1</v>
      </c>
      <c r="C26" s="85"/>
      <c r="D26" s="85"/>
      <c r="E26" s="85"/>
      <c r="F26" s="32"/>
      <c r="G26" s="85"/>
      <c r="H26" s="85">
        <v>1.1837375000000001</v>
      </c>
      <c r="I26" s="85"/>
      <c r="J26" s="85"/>
    </row>
    <row r="27" spans="1:10">
      <c r="A27" s="221">
        <v>0.16</v>
      </c>
      <c r="B27" s="27">
        <v>1</v>
      </c>
      <c r="C27" s="85"/>
      <c r="D27" s="85"/>
      <c r="E27" s="85"/>
      <c r="F27" s="32"/>
      <c r="G27" s="85"/>
      <c r="H27" s="85">
        <v>1.178048</v>
      </c>
      <c r="I27" s="85"/>
      <c r="J27" s="85"/>
    </row>
    <row r="28" spans="1:10">
      <c r="A28" s="221">
        <v>0.17</v>
      </c>
      <c r="B28" s="27">
        <v>1</v>
      </c>
      <c r="C28" s="85"/>
      <c r="D28" s="85"/>
      <c r="E28" s="85"/>
      <c r="F28" s="32"/>
      <c r="G28" s="85"/>
      <c r="H28" s="85">
        <v>1.1724494999999999</v>
      </c>
      <c r="I28" s="85"/>
      <c r="J28" s="85"/>
    </row>
    <row r="29" spans="1:10">
      <c r="A29" s="221">
        <v>0.18</v>
      </c>
      <c r="B29" s="27">
        <v>1</v>
      </c>
      <c r="C29" s="85"/>
      <c r="D29" s="85"/>
      <c r="E29" s="85"/>
      <c r="F29" s="32"/>
      <c r="G29" s="85"/>
      <c r="H29" s="85">
        <v>1.1669420000000001</v>
      </c>
      <c r="I29" s="85"/>
      <c r="J29" s="85"/>
    </row>
    <row r="30" spans="1:10">
      <c r="A30" s="221">
        <v>0.19</v>
      </c>
      <c r="B30" s="27">
        <v>1</v>
      </c>
      <c r="C30" s="85"/>
      <c r="D30" s="85"/>
      <c r="E30" s="85"/>
      <c r="F30" s="32"/>
      <c r="G30" s="85"/>
      <c r="H30" s="85">
        <v>1.1615255</v>
      </c>
      <c r="I30" s="85"/>
      <c r="J30" s="85"/>
    </row>
    <row r="31" spans="1:10">
      <c r="A31" s="221">
        <v>0.2</v>
      </c>
      <c r="B31" s="27">
        <v>1</v>
      </c>
      <c r="C31" s="85"/>
      <c r="D31" s="85"/>
      <c r="E31" s="85"/>
      <c r="F31" s="32"/>
      <c r="G31" s="85"/>
      <c r="H31" s="85">
        <v>1.1562000000000001</v>
      </c>
      <c r="I31" s="85"/>
      <c r="J31" s="85"/>
    </row>
    <row r="32" spans="1:10">
      <c r="A32" s="221">
        <v>0.21</v>
      </c>
      <c r="B32" s="27">
        <v>1</v>
      </c>
      <c r="C32" s="85"/>
      <c r="D32" s="85"/>
      <c r="E32" s="85"/>
      <c r="F32" s="32"/>
      <c r="G32" s="85"/>
      <c r="H32" s="85">
        <v>1.1509655000000001</v>
      </c>
      <c r="I32" s="85"/>
      <c r="J32" s="85"/>
    </row>
    <row r="33" spans="1:10">
      <c r="A33" s="221">
        <v>0.22</v>
      </c>
      <c r="B33" s="27">
        <v>1</v>
      </c>
      <c r="C33" s="85"/>
      <c r="D33" s="85"/>
      <c r="E33" s="85"/>
      <c r="F33" s="32"/>
      <c r="G33" s="85"/>
      <c r="H33" s="85">
        <v>1.1458219999999999</v>
      </c>
      <c r="I33" s="85"/>
      <c r="J33" s="85"/>
    </row>
    <row r="34" spans="1:10">
      <c r="A34" s="221">
        <v>0.23</v>
      </c>
      <c r="B34" s="27">
        <v>1</v>
      </c>
      <c r="C34" s="85"/>
      <c r="D34" s="85"/>
      <c r="E34" s="85"/>
      <c r="F34" s="32"/>
      <c r="G34" s="85"/>
      <c r="H34" s="85">
        <v>1.1407695</v>
      </c>
      <c r="I34" s="85"/>
      <c r="J34" s="85"/>
    </row>
    <row r="35" spans="1:10">
      <c r="A35" s="221">
        <v>0.24</v>
      </c>
      <c r="B35" s="27">
        <v>1</v>
      </c>
      <c r="C35" s="85"/>
      <c r="D35" s="85"/>
      <c r="E35" s="85"/>
      <c r="F35" s="32"/>
      <c r="G35" s="85"/>
      <c r="H35" s="85">
        <v>1.1358079999999999</v>
      </c>
      <c r="I35" s="85"/>
      <c r="J35" s="85"/>
    </row>
    <row r="36" spans="1:10">
      <c r="A36" s="221">
        <v>0.25</v>
      </c>
      <c r="B36" s="27">
        <v>1</v>
      </c>
      <c r="C36" s="85"/>
      <c r="D36" s="85"/>
      <c r="E36" s="85"/>
      <c r="F36" s="32"/>
      <c r="G36" s="85"/>
      <c r="H36" s="85">
        <v>1.1309374999999999</v>
      </c>
      <c r="I36" s="85"/>
      <c r="J36" s="85"/>
    </row>
    <row r="37" spans="1:10">
      <c r="A37" s="221">
        <v>0.26</v>
      </c>
      <c r="B37" s="27">
        <v>1</v>
      </c>
      <c r="C37" s="85"/>
      <c r="D37" s="85"/>
      <c r="E37" s="85"/>
      <c r="F37" s="32"/>
      <c r="G37" s="85"/>
      <c r="H37" s="85">
        <v>1.126158</v>
      </c>
      <c r="I37" s="85"/>
      <c r="J37" s="85"/>
    </row>
    <row r="38" spans="1:10">
      <c r="A38" s="221">
        <v>0.27</v>
      </c>
      <c r="B38" s="27">
        <v>1</v>
      </c>
      <c r="C38" s="85"/>
      <c r="D38" s="85"/>
      <c r="E38" s="85"/>
      <c r="F38" s="32"/>
      <c r="G38" s="85"/>
      <c r="H38" s="85">
        <v>1.1214694999999999</v>
      </c>
      <c r="I38" s="85"/>
      <c r="J38" s="85"/>
    </row>
    <row r="39" spans="1:10">
      <c r="A39" s="221">
        <v>0.28000000000000003</v>
      </c>
      <c r="B39" s="27">
        <v>1</v>
      </c>
      <c r="C39" s="85"/>
      <c r="D39" s="85"/>
      <c r="E39" s="85"/>
      <c r="F39" s="32"/>
      <c r="G39" s="85"/>
      <c r="H39" s="85">
        <v>1.1168720000000001</v>
      </c>
      <c r="I39" s="85"/>
      <c r="J39" s="85"/>
    </row>
    <row r="40" spans="1:10">
      <c r="A40" s="221">
        <v>0.28999999999999998</v>
      </c>
      <c r="B40" s="27">
        <v>1</v>
      </c>
      <c r="C40" s="85"/>
      <c r="D40" s="85"/>
      <c r="E40" s="85"/>
      <c r="F40" s="32"/>
      <c r="G40" s="85"/>
      <c r="H40" s="85">
        <v>1.1123655000000001</v>
      </c>
      <c r="I40" s="85"/>
      <c r="J40" s="85"/>
    </row>
    <row r="41" spans="1:10">
      <c r="A41" s="221">
        <v>0.3</v>
      </c>
      <c r="B41" s="27">
        <v>1</v>
      </c>
      <c r="C41" s="85"/>
      <c r="D41" s="85"/>
      <c r="E41" s="85"/>
      <c r="F41" s="32"/>
      <c r="G41" s="85"/>
      <c r="H41" s="85">
        <v>1.10795</v>
      </c>
      <c r="I41" s="85"/>
      <c r="J41" s="85"/>
    </row>
    <row r="42" spans="1:10">
      <c r="A42" s="221">
        <v>0.31</v>
      </c>
      <c r="B42" s="27">
        <v>1</v>
      </c>
      <c r="C42" s="85"/>
      <c r="D42" s="85"/>
      <c r="E42" s="85"/>
      <c r="F42" s="32"/>
      <c r="G42" s="85"/>
      <c r="H42" s="85">
        <v>1.1036255000000001</v>
      </c>
      <c r="I42" s="85"/>
      <c r="J42" s="85"/>
    </row>
    <row r="43" spans="1:10">
      <c r="A43" s="221">
        <v>0.32</v>
      </c>
      <c r="B43" s="27">
        <v>1</v>
      </c>
      <c r="C43" s="85"/>
      <c r="D43" s="85"/>
      <c r="E43" s="85"/>
      <c r="F43" s="32"/>
      <c r="G43" s="85"/>
      <c r="H43" s="85">
        <v>1.0993919999999999</v>
      </c>
      <c r="I43" s="85"/>
      <c r="J43" s="85"/>
    </row>
    <row r="44" spans="1:10">
      <c r="A44" s="221">
        <v>0.33</v>
      </c>
      <c r="B44" s="27">
        <v>1</v>
      </c>
      <c r="C44" s="85"/>
      <c r="D44" s="85"/>
      <c r="E44" s="85"/>
      <c r="F44" s="32"/>
      <c r="G44" s="85"/>
      <c r="H44" s="85">
        <v>1.0952495</v>
      </c>
      <c r="I44" s="85"/>
      <c r="J44" s="85"/>
    </row>
    <row r="45" spans="1:10">
      <c r="A45" s="221">
        <v>0.34</v>
      </c>
      <c r="B45" s="27">
        <v>1</v>
      </c>
      <c r="C45" s="85"/>
      <c r="D45" s="85"/>
      <c r="E45" s="85"/>
      <c r="F45" s="32"/>
      <c r="G45" s="85"/>
      <c r="H45" s="85">
        <v>1.0911980000000001</v>
      </c>
      <c r="I45" s="85"/>
      <c r="J45" s="85"/>
    </row>
    <row r="46" spans="1:10">
      <c r="A46" s="221">
        <v>0.35</v>
      </c>
      <c r="B46" s="27">
        <v>1</v>
      </c>
      <c r="C46" s="85"/>
      <c r="D46" s="85"/>
      <c r="E46" s="85"/>
      <c r="F46" s="32"/>
      <c r="G46" s="85"/>
      <c r="H46" s="85">
        <v>1.0872375000000001</v>
      </c>
      <c r="I46" s="85"/>
      <c r="J46" s="85"/>
    </row>
    <row r="47" spans="1:10">
      <c r="A47" s="221">
        <v>0.36</v>
      </c>
      <c r="B47" s="27">
        <v>1</v>
      </c>
      <c r="C47" s="85"/>
      <c r="D47" s="85"/>
      <c r="E47" s="85"/>
      <c r="F47" s="32"/>
      <c r="G47" s="85"/>
      <c r="H47" s="85">
        <v>1.0833680000000001</v>
      </c>
      <c r="I47" s="85"/>
      <c r="J47" s="85"/>
    </row>
    <row r="48" spans="1:10">
      <c r="A48" s="221">
        <v>0.37</v>
      </c>
      <c r="B48" s="27">
        <v>1</v>
      </c>
      <c r="C48" s="85"/>
      <c r="D48" s="85"/>
      <c r="E48" s="85"/>
      <c r="F48" s="32"/>
      <c r="G48" s="85"/>
      <c r="H48" s="85">
        <v>1.0795895</v>
      </c>
      <c r="I48" s="85"/>
      <c r="J48" s="85"/>
    </row>
    <row r="49" spans="1:10">
      <c r="A49" s="221">
        <v>0.38</v>
      </c>
      <c r="B49" s="27">
        <v>1</v>
      </c>
      <c r="C49" s="85"/>
      <c r="D49" s="85"/>
      <c r="E49" s="85"/>
      <c r="F49" s="32"/>
      <c r="G49" s="85"/>
      <c r="H49" s="85">
        <v>1.0759020000000001</v>
      </c>
      <c r="I49" s="85"/>
      <c r="J49" s="85"/>
    </row>
    <row r="50" spans="1:10">
      <c r="A50" s="221">
        <v>0.39</v>
      </c>
      <c r="B50" s="27">
        <v>1</v>
      </c>
      <c r="C50" s="85"/>
      <c r="D50" s="85"/>
      <c r="E50" s="85"/>
      <c r="F50" s="32"/>
      <c r="G50" s="85"/>
      <c r="H50" s="85">
        <v>1.0723055000000001</v>
      </c>
      <c r="I50" s="85"/>
      <c r="J50" s="85"/>
    </row>
    <row r="51" spans="1:10">
      <c r="A51" s="221">
        <v>0.4</v>
      </c>
      <c r="B51" s="27">
        <v>1</v>
      </c>
      <c r="C51" s="85"/>
      <c r="D51" s="85"/>
      <c r="E51" s="85"/>
      <c r="F51" s="32"/>
      <c r="G51" s="85"/>
      <c r="H51" s="85">
        <v>1.0688</v>
      </c>
      <c r="I51" s="85"/>
      <c r="J51" s="85"/>
    </row>
    <row r="52" spans="1:10">
      <c r="A52" s="221">
        <v>0.41</v>
      </c>
      <c r="B52" s="27">
        <v>1</v>
      </c>
      <c r="C52" s="85"/>
      <c r="D52" s="85"/>
      <c r="E52" s="85"/>
      <c r="F52" s="32"/>
      <c r="G52" s="85"/>
      <c r="H52" s="85">
        <v>1.0653855000000001</v>
      </c>
      <c r="I52" s="85"/>
      <c r="J52" s="85"/>
    </row>
    <row r="53" spans="1:10">
      <c r="A53" s="221">
        <v>0.42</v>
      </c>
      <c r="B53" s="27">
        <v>1</v>
      </c>
      <c r="C53" s="85"/>
      <c r="D53" s="85"/>
      <c r="E53" s="85"/>
      <c r="F53" s="32"/>
      <c r="G53" s="85"/>
      <c r="H53" s="85">
        <v>1.0620620000000001</v>
      </c>
      <c r="I53" s="85"/>
      <c r="J53" s="85"/>
    </row>
    <row r="54" spans="1:10">
      <c r="A54" s="221">
        <v>0.43</v>
      </c>
      <c r="B54" s="27">
        <v>1</v>
      </c>
      <c r="C54" s="85"/>
      <c r="D54" s="85"/>
      <c r="E54" s="85"/>
      <c r="F54" s="32"/>
      <c r="G54" s="85"/>
      <c r="H54" s="85">
        <v>1.0588295000000001</v>
      </c>
      <c r="I54" s="85"/>
      <c r="J54" s="85"/>
    </row>
    <row r="55" spans="1:10">
      <c r="A55" s="221">
        <v>0.44</v>
      </c>
      <c r="B55" s="27">
        <v>1</v>
      </c>
      <c r="C55" s="85"/>
      <c r="D55" s="85"/>
      <c r="E55" s="85"/>
      <c r="F55" s="32"/>
      <c r="G55" s="85"/>
      <c r="H55" s="85">
        <v>1.055688</v>
      </c>
      <c r="I55" s="85"/>
      <c r="J55" s="85"/>
    </row>
    <row r="56" spans="1:10">
      <c r="A56" s="221">
        <v>0.45</v>
      </c>
      <c r="B56" s="27">
        <v>1</v>
      </c>
      <c r="C56" s="85"/>
      <c r="D56" s="85"/>
      <c r="E56" s="85"/>
      <c r="F56" s="32"/>
      <c r="G56" s="85"/>
      <c r="H56" s="85">
        <v>1.0526375000000001</v>
      </c>
      <c r="I56" s="85"/>
      <c r="J56" s="85"/>
    </row>
    <row r="57" spans="1:10">
      <c r="A57" s="221">
        <v>0.46</v>
      </c>
      <c r="B57" s="27">
        <v>1</v>
      </c>
      <c r="C57" s="85"/>
      <c r="D57" s="85"/>
      <c r="E57" s="85"/>
      <c r="F57" s="32"/>
      <c r="G57" s="85"/>
      <c r="H57" s="85">
        <v>1.0496780000000001</v>
      </c>
      <c r="I57" s="85"/>
      <c r="J57" s="85"/>
    </row>
    <row r="58" spans="1:10">
      <c r="A58" s="221">
        <v>0.47</v>
      </c>
      <c r="B58" s="27">
        <v>1</v>
      </c>
      <c r="C58" s="85"/>
      <c r="D58" s="85"/>
      <c r="E58" s="85"/>
      <c r="F58" s="32"/>
      <c r="G58" s="85"/>
      <c r="H58" s="85">
        <v>1.0468095000000002</v>
      </c>
      <c r="I58" s="85"/>
      <c r="J58" s="85"/>
    </row>
    <row r="59" spans="1:10">
      <c r="A59" s="221">
        <v>0.48</v>
      </c>
      <c r="B59" s="27">
        <v>1</v>
      </c>
      <c r="C59" s="85"/>
      <c r="D59" s="85"/>
      <c r="E59" s="85"/>
      <c r="F59" s="32"/>
      <c r="G59" s="85"/>
      <c r="H59" s="85">
        <v>1.0440320000000001</v>
      </c>
      <c r="I59" s="85"/>
      <c r="J59" s="85"/>
    </row>
    <row r="60" spans="1:10">
      <c r="A60" s="221">
        <v>0.49</v>
      </c>
      <c r="B60" s="27">
        <v>1</v>
      </c>
      <c r="C60" s="85"/>
      <c r="D60" s="85"/>
      <c r="E60" s="85"/>
      <c r="F60" s="32"/>
      <c r="G60" s="85"/>
      <c r="H60" s="85">
        <v>1.0413455</v>
      </c>
      <c r="I60" s="85"/>
      <c r="J60" s="85"/>
    </row>
    <row r="61" spans="1:10">
      <c r="A61" s="221">
        <v>0.5</v>
      </c>
      <c r="B61" s="27">
        <v>1</v>
      </c>
      <c r="C61" s="85"/>
      <c r="D61" s="85"/>
      <c r="E61" s="85"/>
      <c r="F61" s="32"/>
      <c r="G61" s="85"/>
      <c r="H61" s="85">
        <v>1.0387500000000001</v>
      </c>
      <c r="I61" s="85"/>
      <c r="J61" s="85"/>
    </row>
    <row r="62" spans="1:10">
      <c r="A62" s="221">
        <v>0.51</v>
      </c>
      <c r="B62" s="27">
        <v>1</v>
      </c>
      <c r="C62" s="85"/>
      <c r="D62" s="85"/>
      <c r="E62" s="85"/>
      <c r="F62" s="32"/>
      <c r="G62" s="85"/>
      <c r="H62" s="85">
        <v>1.0362455000000002</v>
      </c>
      <c r="I62" s="85"/>
      <c r="J62" s="85"/>
    </row>
    <row r="63" spans="1:10">
      <c r="A63" s="221">
        <v>0.52</v>
      </c>
      <c r="B63" s="27">
        <v>1</v>
      </c>
      <c r="C63" s="85"/>
      <c r="D63" s="85"/>
      <c r="E63" s="85"/>
      <c r="F63" s="32"/>
      <c r="G63" s="85"/>
      <c r="H63" s="85">
        <v>1.0338320000000001</v>
      </c>
      <c r="I63" s="85"/>
      <c r="J63" s="85"/>
    </row>
    <row r="64" spans="1:10">
      <c r="A64" s="221">
        <v>0.53</v>
      </c>
      <c r="B64" s="27">
        <v>1</v>
      </c>
      <c r="C64" s="85"/>
      <c r="D64" s="85"/>
      <c r="E64" s="85"/>
      <c r="F64" s="32"/>
      <c r="G64" s="85"/>
      <c r="H64" s="85">
        <v>1.0315095000000001</v>
      </c>
      <c r="I64" s="85"/>
      <c r="J64" s="85"/>
    </row>
    <row r="65" spans="1:10">
      <c r="A65" s="221">
        <v>0.54</v>
      </c>
      <c r="B65" s="27">
        <v>1</v>
      </c>
      <c r="C65" s="85"/>
      <c r="D65" s="85"/>
      <c r="E65" s="85"/>
      <c r="F65" s="32"/>
      <c r="G65" s="85"/>
      <c r="H65" s="85">
        <v>1.0292780000000001</v>
      </c>
      <c r="I65" s="85"/>
      <c r="J65" s="85"/>
    </row>
    <row r="66" spans="1:10">
      <c r="A66" s="221">
        <v>0.55000000000000004</v>
      </c>
      <c r="B66" s="27">
        <v>1</v>
      </c>
      <c r="C66" s="85"/>
      <c r="D66" s="85"/>
      <c r="E66" s="85"/>
      <c r="F66" s="32"/>
      <c r="G66" s="85"/>
      <c r="H66" s="85">
        <v>1.0271375</v>
      </c>
      <c r="I66" s="85"/>
      <c r="J66" s="85"/>
    </row>
    <row r="67" spans="1:10">
      <c r="A67" s="221">
        <v>0.56000000000000005</v>
      </c>
      <c r="B67" s="27">
        <v>1</v>
      </c>
      <c r="C67" s="85"/>
      <c r="D67" s="85"/>
      <c r="E67" s="85"/>
      <c r="F67" s="32"/>
      <c r="G67" s="85"/>
      <c r="H67" s="85">
        <v>1.025088</v>
      </c>
      <c r="I67" s="85"/>
      <c r="J67" s="85"/>
    </row>
    <row r="68" spans="1:10">
      <c r="A68" s="221">
        <v>0.56999999999999995</v>
      </c>
      <c r="B68" s="27">
        <v>1</v>
      </c>
      <c r="C68" s="85"/>
      <c r="D68" s="85"/>
      <c r="E68" s="85"/>
      <c r="F68" s="32"/>
      <c r="G68" s="85"/>
      <c r="H68" s="85">
        <v>1.0231295</v>
      </c>
      <c r="I68" s="85"/>
      <c r="J68" s="85"/>
    </row>
    <row r="69" spans="1:10">
      <c r="A69" s="221">
        <v>0.57999999999999996</v>
      </c>
      <c r="B69" s="27">
        <v>1</v>
      </c>
      <c r="C69" s="85"/>
      <c r="D69" s="85"/>
      <c r="E69" s="85"/>
      <c r="F69" s="32"/>
      <c r="G69" s="85"/>
      <c r="H69" s="85">
        <v>1.0212620000000001</v>
      </c>
      <c r="I69" s="85"/>
      <c r="J69" s="85"/>
    </row>
    <row r="70" spans="1:10">
      <c r="A70" s="221">
        <v>0.59</v>
      </c>
      <c r="B70" s="27">
        <v>1</v>
      </c>
      <c r="C70" s="85"/>
      <c r="D70" s="85"/>
      <c r="E70" s="85"/>
      <c r="F70" s="32"/>
      <c r="G70" s="85"/>
      <c r="H70" s="85">
        <v>1.0194855</v>
      </c>
      <c r="I70" s="85"/>
      <c r="J70" s="85"/>
    </row>
    <row r="71" spans="1:10">
      <c r="A71" s="221">
        <v>0.6</v>
      </c>
      <c r="B71" s="27">
        <v>1</v>
      </c>
      <c r="C71" s="85"/>
      <c r="D71" s="85"/>
      <c r="E71" s="85"/>
      <c r="F71" s="32"/>
      <c r="G71" s="85"/>
      <c r="H71" s="85">
        <v>1.0178</v>
      </c>
      <c r="I71" s="85"/>
      <c r="J71" s="85"/>
    </row>
    <row r="72" spans="1:10">
      <c r="A72" s="221">
        <v>0.61</v>
      </c>
      <c r="B72" s="27">
        <v>1</v>
      </c>
      <c r="C72" s="85"/>
      <c r="D72" s="85"/>
      <c r="E72" s="85"/>
      <c r="F72" s="32"/>
      <c r="G72" s="85"/>
      <c r="H72" s="85">
        <v>1.0162055000000001</v>
      </c>
      <c r="I72" s="85"/>
      <c r="J72" s="85"/>
    </row>
    <row r="73" spans="1:10">
      <c r="A73" s="221">
        <v>0.62</v>
      </c>
      <c r="B73" s="27">
        <v>1</v>
      </c>
      <c r="C73" s="85"/>
      <c r="D73" s="85"/>
      <c r="E73" s="85"/>
      <c r="F73" s="32"/>
      <c r="G73" s="85"/>
      <c r="H73" s="85">
        <v>1.014702</v>
      </c>
      <c r="I73" s="85"/>
      <c r="J73" s="85"/>
    </row>
    <row r="74" spans="1:10">
      <c r="A74" s="221">
        <v>0.63</v>
      </c>
      <c r="B74" s="27">
        <v>1</v>
      </c>
      <c r="C74" s="85"/>
      <c r="D74" s="85"/>
      <c r="E74" s="85"/>
      <c r="F74" s="32"/>
      <c r="G74" s="85"/>
      <c r="H74" s="85">
        <v>1.0132895</v>
      </c>
      <c r="I74" s="85"/>
      <c r="J74" s="85"/>
    </row>
    <row r="75" spans="1:10">
      <c r="A75" s="221">
        <v>0.64</v>
      </c>
      <c r="B75" s="27">
        <v>1</v>
      </c>
      <c r="C75" s="85"/>
      <c r="D75" s="85"/>
      <c r="E75" s="85"/>
      <c r="F75" s="32"/>
      <c r="G75" s="85"/>
      <c r="H75" s="85">
        <v>1.011968</v>
      </c>
      <c r="I75" s="85"/>
      <c r="J75" s="85"/>
    </row>
    <row r="76" spans="1:10">
      <c r="A76" s="221">
        <v>0.65</v>
      </c>
      <c r="B76" s="27">
        <v>1</v>
      </c>
      <c r="C76" s="85"/>
      <c r="D76" s="85"/>
      <c r="E76" s="85"/>
      <c r="F76" s="32"/>
      <c r="G76" s="85"/>
      <c r="H76" s="85">
        <v>1.0107375000000001</v>
      </c>
      <c r="I76" s="85"/>
      <c r="J76" s="85"/>
    </row>
    <row r="77" spans="1:10">
      <c r="A77" s="221">
        <v>0.66</v>
      </c>
      <c r="B77" s="27">
        <v>1</v>
      </c>
      <c r="C77" s="85"/>
      <c r="D77" s="85"/>
      <c r="E77" s="85"/>
      <c r="F77" s="32"/>
      <c r="G77" s="85"/>
      <c r="H77" s="85">
        <v>1.009598</v>
      </c>
      <c r="I77" s="85"/>
      <c r="J77" s="85"/>
    </row>
    <row r="78" spans="1:10">
      <c r="A78" s="221">
        <v>0.67</v>
      </c>
      <c r="B78" s="27">
        <v>1</v>
      </c>
      <c r="C78" s="85"/>
      <c r="D78" s="85"/>
      <c r="E78" s="85"/>
      <c r="F78" s="32"/>
      <c r="G78" s="85"/>
      <c r="H78" s="85">
        <v>1.0085495</v>
      </c>
      <c r="I78" s="85"/>
      <c r="J78" s="85"/>
    </row>
    <row r="79" spans="1:10">
      <c r="A79" s="221">
        <v>0.68</v>
      </c>
      <c r="B79" s="27">
        <v>1</v>
      </c>
      <c r="C79" s="85"/>
      <c r="D79" s="85"/>
      <c r="E79" s="85"/>
      <c r="F79" s="32"/>
      <c r="G79" s="85"/>
      <c r="H79" s="85">
        <v>1.007592</v>
      </c>
      <c r="I79" s="85"/>
      <c r="J79" s="85"/>
    </row>
    <row r="80" spans="1:10">
      <c r="A80" s="221">
        <v>0.69</v>
      </c>
      <c r="B80" s="27">
        <v>1</v>
      </c>
      <c r="C80" s="85"/>
      <c r="D80" s="85"/>
      <c r="E80" s="85"/>
      <c r="F80" s="32"/>
      <c r="G80" s="85"/>
      <c r="H80" s="85">
        <v>1.0067254999999999</v>
      </c>
      <c r="I80" s="85"/>
      <c r="J80" s="85"/>
    </row>
    <row r="81" spans="1:10">
      <c r="A81" s="221">
        <v>0.7</v>
      </c>
      <c r="B81" s="27">
        <v>1</v>
      </c>
      <c r="C81" s="85"/>
      <c r="D81" s="85"/>
      <c r="E81" s="85"/>
      <c r="F81" s="32"/>
      <c r="G81" s="85"/>
      <c r="H81" s="85">
        <v>1.0059500000000001</v>
      </c>
      <c r="I81" s="85"/>
      <c r="J81" s="85"/>
    </row>
    <row r="82" spans="1:10">
      <c r="A82" s="221">
        <v>0.71</v>
      </c>
      <c r="B82" s="27">
        <v>1</v>
      </c>
      <c r="C82" s="85"/>
      <c r="D82" s="85"/>
      <c r="E82" s="85"/>
      <c r="F82" s="32"/>
      <c r="G82" s="85"/>
      <c r="H82" s="85">
        <v>1.0052655000000001</v>
      </c>
      <c r="I82" s="85"/>
      <c r="J82" s="85"/>
    </row>
    <row r="83" spans="1:10">
      <c r="A83" s="221">
        <v>0.72</v>
      </c>
      <c r="B83" s="27">
        <v>1</v>
      </c>
      <c r="C83" s="85"/>
      <c r="D83" s="85"/>
      <c r="E83" s="85"/>
      <c r="F83" s="32"/>
      <c r="G83" s="85"/>
      <c r="H83" s="85">
        <v>1.004672</v>
      </c>
      <c r="I83" s="85"/>
      <c r="J83" s="85"/>
    </row>
    <row r="84" spans="1:10">
      <c r="A84" s="221">
        <v>0.73</v>
      </c>
      <c r="B84" s="27">
        <v>1</v>
      </c>
      <c r="C84" s="85"/>
      <c r="D84" s="85"/>
      <c r="E84" s="85"/>
      <c r="F84" s="32"/>
      <c r="G84" s="85"/>
      <c r="H84" s="85">
        <v>1.0041695000000002</v>
      </c>
      <c r="I84" s="85"/>
      <c r="J84" s="85"/>
    </row>
    <row r="85" spans="1:10">
      <c r="A85" s="221">
        <v>0.74</v>
      </c>
      <c r="B85" s="27">
        <v>1</v>
      </c>
      <c r="C85" s="85"/>
      <c r="D85" s="85"/>
      <c r="E85" s="85"/>
      <c r="F85" s="32"/>
      <c r="G85" s="85"/>
      <c r="H85" s="85">
        <v>1.0037579999999999</v>
      </c>
      <c r="I85" s="85"/>
      <c r="J85" s="85"/>
    </row>
    <row r="86" spans="1:10">
      <c r="A86" s="221">
        <v>0.75</v>
      </c>
      <c r="B86" s="27">
        <v>1</v>
      </c>
      <c r="C86" s="85"/>
      <c r="D86" s="85"/>
      <c r="E86" s="85"/>
      <c r="F86" s="32"/>
      <c r="G86" s="85"/>
      <c r="H86" s="85">
        <v>1.0034375</v>
      </c>
      <c r="I86" s="85"/>
      <c r="J86" s="85"/>
    </row>
    <row r="87" spans="1:10">
      <c r="A87" s="221">
        <v>0.76</v>
      </c>
      <c r="B87" s="27">
        <v>1</v>
      </c>
      <c r="C87" s="85"/>
      <c r="D87" s="85"/>
      <c r="E87" s="85"/>
      <c r="F87" s="32"/>
      <c r="G87" s="85"/>
      <c r="H87" s="85">
        <v>1.0032080000000001</v>
      </c>
      <c r="I87" s="85"/>
      <c r="J87" s="85"/>
    </row>
    <row r="88" spans="1:10">
      <c r="A88" s="221">
        <v>0.77</v>
      </c>
      <c r="B88" s="27">
        <v>1</v>
      </c>
      <c r="C88" s="85"/>
      <c r="D88" s="85"/>
      <c r="E88" s="85"/>
      <c r="F88" s="32"/>
      <c r="G88" s="85"/>
      <c r="H88" s="85">
        <v>1.0030695000000001</v>
      </c>
      <c r="I88" s="85"/>
      <c r="J88" s="85"/>
    </row>
    <row r="89" spans="1:10">
      <c r="A89" s="221">
        <v>0.78</v>
      </c>
      <c r="B89" s="27">
        <v>1</v>
      </c>
      <c r="C89" s="85"/>
      <c r="D89" s="85"/>
      <c r="E89" s="85"/>
      <c r="F89" s="32"/>
      <c r="G89" s="85"/>
      <c r="H89" s="85">
        <v>1.0030220000000001</v>
      </c>
      <c r="I89" s="85"/>
      <c r="J89" s="85"/>
    </row>
    <row r="90" spans="1:10">
      <c r="A90" s="221">
        <v>0.79</v>
      </c>
      <c r="B90" s="27">
        <v>1</v>
      </c>
      <c r="C90" s="85"/>
      <c r="D90" s="85"/>
      <c r="E90" s="85"/>
      <c r="F90" s="32"/>
      <c r="G90" s="85"/>
      <c r="H90" s="85">
        <v>1.0030655000000002</v>
      </c>
      <c r="I90" s="85"/>
      <c r="J90" s="85"/>
    </row>
    <row r="91" spans="1:10">
      <c r="A91" s="221">
        <v>0.8</v>
      </c>
      <c r="B91" s="27">
        <v>1</v>
      </c>
      <c r="C91" s="85"/>
      <c r="D91" s="85"/>
      <c r="E91" s="85"/>
      <c r="F91" s="32"/>
      <c r="G91" s="85"/>
      <c r="H91" s="85">
        <v>1.0032000000000001</v>
      </c>
      <c r="I91" s="85"/>
      <c r="J91" s="85"/>
    </row>
    <row r="92" spans="1:10">
      <c r="A92" s="221">
        <v>0.81</v>
      </c>
      <c r="B92" s="27">
        <v>1</v>
      </c>
      <c r="C92" s="85"/>
      <c r="D92" s="85"/>
      <c r="E92" s="85"/>
      <c r="F92" s="32"/>
      <c r="G92" s="85"/>
      <c r="H92" s="85">
        <v>1.0034255000000001</v>
      </c>
      <c r="I92" s="85"/>
      <c r="J92" s="85"/>
    </row>
    <row r="93" spans="1:10">
      <c r="A93" s="221">
        <v>0.82</v>
      </c>
      <c r="B93" s="27">
        <v>1</v>
      </c>
      <c r="C93" s="85"/>
      <c r="D93" s="85"/>
      <c r="E93" s="85"/>
      <c r="F93" s="32"/>
      <c r="G93" s="85"/>
      <c r="H93" s="85">
        <v>1.0037419999999999</v>
      </c>
      <c r="I93" s="85"/>
      <c r="J93" s="85"/>
    </row>
    <row r="94" spans="1:10">
      <c r="A94" s="221">
        <v>0.83</v>
      </c>
      <c r="B94" s="27">
        <v>1</v>
      </c>
      <c r="C94" s="85"/>
      <c r="D94" s="85"/>
      <c r="E94" s="85"/>
      <c r="F94" s="32"/>
      <c r="G94" s="85"/>
      <c r="H94" s="85">
        <v>1.0041495</v>
      </c>
      <c r="I94" s="85"/>
      <c r="J94" s="85"/>
    </row>
    <row r="95" spans="1:10">
      <c r="A95" s="221">
        <v>0.84</v>
      </c>
      <c r="B95" s="27">
        <v>1</v>
      </c>
      <c r="C95" s="85"/>
      <c r="D95" s="85"/>
      <c r="E95" s="85"/>
      <c r="F95" s="32"/>
      <c r="G95" s="85"/>
      <c r="H95" s="85">
        <v>1.004648</v>
      </c>
      <c r="I95" s="85"/>
      <c r="J95" s="85"/>
    </row>
    <row r="96" spans="1:10">
      <c r="A96" s="221">
        <v>0.85</v>
      </c>
      <c r="B96" s="27">
        <v>1</v>
      </c>
      <c r="C96" s="85"/>
      <c r="D96" s="85"/>
      <c r="E96" s="85"/>
      <c r="F96" s="32"/>
      <c r="G96" s="85"/>
      <c r="H96" s="85">
        <v>1.0052375</v>
      </c>
      <c r="I96" s="85"/>
      <c r="J96" s="85"/>
    </row>
    <row r="97" spans="1:10">
      <c r="A97" s="221">
        <v>0.86</v>
      </c>
      <c r="B97" s="27">
        <v>1</v>
      </c>
      <c r="C97" s="85"/>
      <c r="D97" s="85"/>
      <c r="E97" s="85"/>
      <c r="F97" s="32"/>
      <c r="G97" s="85"/>
      <c r="H97" s="85">
        <v>1.0059180000000001</v>
      </c>
      <c r="I97" s="85"/>
      <c r="J97" s="85"/>
    </row>
    <row r="98" spans="1:10">
      <c r="A98" s="221">
        <v>0.87</v>
      </c>
      <c r="B98" s="27">
        <v>1</v>
      </c>
      <c r="C98" s="85"/>
      <c r="D98" s="85"/>
      <c r="E98" s="85"/>
      <c r="F98" s="32"/>
      <c r="G98" s="85"/>
      <c r="H98" s="85">
        <v>1.0066895000000002</v>
      </c>
      <c r="I98" s="85"/>
      <c r="J98" s="85"/>
    </row>
    <row r="99" spans="1:10">
      <c r="A99" s="221">
        <v>0.88</v>
      </c>
      <c r="B99" s="27">
        <v>1</v>
      </c>
      <c r="C99" s="85"/>
      <c r="D99" s="85"/>
      <c r="E99" s="85"/>
      <c r="F99" s="32"/>
      <c r="G99" s="85"/>
      <c r="H99" s="85">
        <v>1.007552</v>
      </c>
      <c r="I99" s="85"/>
      <c r="J99" s="85"/>
    </row>
    <row r="100" spans="1:10">
      <c r="A100" s="221">
        <v>0.89</v>
      </c>
      <c r="B100" s="27">
        <v>1</v>
      </c>
      <c r="C100" s="85"/>
      <c r="D100" s="85"/>
      <c r="E100" s="85"/>
      <c r="F100" s="32"/>
      <c r="G100" s="85"/>
      <c r="H100" s="85">
        <v>1.0085055000000001</v>
      </c>
      <c r="I100" s="85"/>
      <c r="J100" s="85"/>
    </row>
    <row r="101" spans="1:10">
      <c r="A101" s="221">
        <v>0.9</v>
      </c>
      <c r="B101" s="27">
        <v>1</v>
      </c>
      <c r="C101" s="85"/>
      <c r="D101" s="85"/>
      <c r="E101" s="85"/>
      <c r="F101" s="32"/>
      <c r="G101" s="85"/>
      <c r="H101" s="85">
        <v>1.0095499999999999</v>
      </c>
      <c r="I101" s="85"/>
      <c r="J101" s="85"/>
    </row>
    <row r="102" spans="1:10">
      <c r="A102" s="221">
        <v>0.91</v>
      </c>
      <c r="B102" s="27">
        <v>1</v>
      </c>
      <c r="C102" s="85"/>
      <c r="D102" s="85"/>
      <c r="E102" s="85"/>
      <c r="F102" s="32"/>
      <c r="G102" s="85"/>
      <c r="H102" s="85">
        <v>1.0106855000000001</v>
      </c>
      <c r="I102" s="85"/>
      <c r="J102" s="85"/>
    </row>
    <row r="103" spans="1:10">
      <c r="A103" s="221">
        <v>0.92</v>
      </c>
      <c r="B103" s="27">
        <v>1</v>
      </c>
      <c r="C103" s="85"/>
      <c r="D103" s="85"/>
      <c r="E103" s="85"/>
      <c r="F103" s="32"/>
      <c r="G103" s="85"/>
      <c r="H103" s="85">
        <v>1.0119120000000001</v>
      </c>
      <c r="I103" s="85"/>
      <c r="J103" s="85"/>
    </row>
    <row r="104" spans="1:10">
      <c r="A104" s="221">
        <v>0.93</v>
      </c>
      <c r="B104" s="27">
        <v>1</v>
      </c>
      <c r="C104" s="85"/>
      <c r="D104" s="85"/>
      <c r="E104" s="85"/>
      <c r="F104" s="32"/>
      <c r="G104" s="85"/>
      <c r="H104" s="85">
        <v>1.0132295</v>
      </c>
      <c r="I104" s="85"/>
      <c r="J104" s="85"/>
    </row>
    <row r="105" spans="1:10">
      <c r="A105" s="221">
        <v>0.94</v>
      </c>
      <c r="B105" s="27">
        <v>1</v>
      </c>
      <c r="C105" s="85"/>
      <c r="D105" s="85"/>
      <c r="E105" s="85"/>
      <c r="F105" s="32"/>
      <c r="G105" s="85"/>
      <c r="H105" s="85">
        <v>1.0146380000000002</v>
      </c>
      <c r="I105" s="85"/>
      <c r="J105" s="85"/>
    </row>
    <row r="106" spans="1:10">
      <c r="A106" s="221">
        <v>0.95</v>
      </c>
      <c r="B106" s="27">
        <v>1</v>
      </c>
      <c r="C106" s="85"/>
      <c r="D106" s="85"/>
      <c r="E106" s="85"/>
      <c r="F106" s="32"/>
      <c r="G106" s="85"/>
      <c r="H106" s="85">
        <v>1.0161375000000001</v>
      </c>
      <c r="I106" s="85"/>
      <c r="J106" s="85"/>
    </row>
    <row r="107" spans="1:10">
      <c r="A107" s="221">
        <v>0.96</v>
      </c>
      <c r="B107" s="27">
        <v>1</v>
      </c>
      <c r="C107" s="85"/>
      <c r="D107" s="85"/>
      <c r="E107" s="85"/>
      <c r="F107" s="32"/>
      <c r="G107" s="85"/>
      <c r="H107" s="85">
        <v>1.017728</v>
      </c>
      <c r="I107" s="85"/>
      <c r="J107" s="85"/>
    </row>
    <row r="108" spans="1:10">
      <c r="A108" s="221">
        <v>0.97</v>
      </c>
      <c r="B108" s="27">
        <v>1</v>
      </c>
      <c r="C108" s="85"/>
      <c r="D108" s="85"/>
      <c r="E108" s="85"/>
      <c r="F108" s="32"/>
      <c r="G108" s="85"/>
      <c r="H108" s="85">
        <v>1.0194095000000001</v>
      </c>
      <c r="I108" s="85"/>
      <c r="J108" s="85"/>
    </row>
    <row r="109" spans="1:10">
      <c r="A109" s="221">
        <v>0.98</v>
      </c>
      <c r="B109" s="27">
        <v>1</v>
      </c>
      <c r="C109" s="85"/>
      <c r="D109" s="85"/>
      <c r="E109" s="85"/>
      <c r="F109" s="32"/>
      <c r="G109" s="85"/>
      <c r="H109" s="85">
        <v>1.021182</v>
      </c>
      <c r="I109" s="85"/>
      <c r="J109" s="85"/>
    </row>
    <row r="110" spans="1:10">
      <c r="A110" s="221">
        <v>0.99</v>
      </c>
      <c r="B110" s="27">
        <v>1</v>
      </c>
      <c r="C110" s="85"/>
      <c r="D110" s="85"/>
      <c r="E110" s="85"/>
      <c r="F110" s="32"/>
      <c r="G110" s="85"/>
      <c r="H110" s="85">
        <v>1.0230455000000001</v>
      </c>
      <c r="I110" s="85"/>
      <c r="J110" s="85"/>
    </row>
    <row r="111" spans="1:10">
      <c r="A111" s="221">
        <v>1</v>
      </c>
      <c r="B111" s="27">
        <v>1</v>
      </c>
      <c r="C111" s="85"/>
      <c r="D111" s="85"/>
      <c r="E111" s="85"/>
      <c r="F111" s="32"/>
      <c r="G111" s="85"/>
      <c r="H111" s="85">
        <v>1.0250000000000001</v>
      </c>
      <c r="I111" s="85"/>
      <c r="J111" s="85"/>
    </row>
    <row r="112" spans="1:10">
      <c r="H112" s="85"/>
      <c r="I112" s="85"/>
      <c r="J112" s="85"/>
    </row>
  </sheetData>
  <sheetProtection algorithmName="SHA-512" hashValue="Ldlyr3BkhG9w0OYUoFklouem+t/cuRPOstYP3VfLIR+bdT6WpQouHiLiXPp0soeKyeqBls7szN4zeZ8+zfkvsQ==" saltValue="gUWciRQM/RlYkFl6ZCSLB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Ship &amp; EF Parameters</vt:lpstr>
      <vt:lpstr>Analysis Matrices</vt:lpstr>
    </vt:vector>
  </TitlesOfParts>
  <Manager>Bruce Anderson;SCG</Manager>
  <Company>Starcrest Consulting Group,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APEC VSR Analysis Matrices</dc:title>
  <dc:subject>APEC VSR Analysis</dc:subject>
  <dc:creator>Bruce Anderson</dc:creator>
  <cp:lastModifiedBy>Rechelle Banaticla Tangcangco</cp:lastModifiedBy>
  <dcterms:created xsi:type="dcterms:W3CDTF">2019-04-24T15:24:38Z</dcterms:created>
  <dcterms:modified xsi:type="dcterms:W3CDTF">2019-12-10T09:34:16Z</dcterms:modified>
  <cp:contentStatus>DRAFT</cp:contentStatus>
</cp:coreProperties>
</file>