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D\Dropbox (Personal)\APEC Training Materials\Training Materials Final\Final\"/>
    </mc:Choice>
  </mc:AlternateContent>
  <bookViews>
    <workbookView xWindow="0" yWindow="816" windowWidth="23040" windowHeight="1035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C22" i="1"/>
  <c r="D22" i="1" s="1"/>
  <c r="B23" i="1"/>
  <c r="E22" i="1" l="1"/>
  <c r="D23" i="1"/>
  <c r="C23" i="1"/>
  <c r="C24" i="1" l="1"/>
  <c r="D24" i="1" s="1"/>
  <c r="F22" i="1"/>
  <c r="E23" i="1"/>
  <c r="G22" i="1" l="1"/>
  <c r="F23" i="1"/>
  <c r="E24" i="1"/>
  <c r="F24" i="1" s="1"/>
  <c r="H22" i="1" l="1"/>
  <c r="G23" i="1"/>
  <c r="G24" i="1" l="1"/>
  <c r="I22" i="1"/>
  <c r="H23" i="1"/>
  <c r="H24" i="1" l="1"/>
  <c r="J22" i="1"/>
  <c r="I23" i="1"/>
  <c r="K22" i="1" l="1"/>
  <c r="J23" i="1"/>
  <c r="I24" i="1"/>
  <c r="J24" i="1" l="1"/>
  <c r="L22" i="1"/>
  <c r="K23" i="1"/>
  <c r="B28" i="1" l="1"/>
  <c r="M22" i="1"/>
  <c r="L23" i="1"/>
  <c r="B26" i="1" s="1"/>
  <c r="K24" i="1"/>
  <c r="L24" i="1" s="1"/>
  <c r="N22" i="1" l="1"/>
  <c r="M23" i="1"/>
  <c r="B30" i="1"/>
  <c r="M24" i="1"/>
  <c r="B17" i="1"/>
  <c r="N24" i="1" l="1"/>
  <c r="O22" i="1"/>
  <c r="N23" i="1"/>
  <c r="O24" i="1" l="1"/>
  <c r="P22" i="1"/>
  <c r="O23" i="1"/>
  <c r="Q22" i="1" l="1"/>
  <c r="P23" i="1"/>
  <c r="P24" i="1" s="1"/>
  <c r="Q23" i="1" l="1"/>
  <c r="Q24" i="1" s="1"/>
  <c r="R22" i="1"/>
  <c r="S22" i="1" l="1"/>
  <c r="R23" i="1"/>
  <c r="R24" i="1" s="1"/>
  <c r="T22" i="1" l="1"/>
  <c r="S23" i="1"/>
  <c r="S24" i="1" s="1"/>
  <c r="U22" i="1" l="1"/>
  <c r="T23" i="1"/>
  <c r="T24" i="1" s="1"/>
  <c r="V22" i="1" l="1"/>
  <c r="V23" i="1" s="1"/>
  <c r="U23" i="1"/>
  <c r="U24" i="1" s="1"/>
  <c r="V24" i="1" s="1"/>
  <c r="B31" i="1" s="1"/>
  <c r="B27" i="1" l="1"/>
  <c r="B29" i="1"/>
  <c r="B18" i="1"/>
</calcChain>
</file>

<file path=xl/sharedStrings.xml><?xml version="1.0" encoding="utf-8"?>
<sst xmlns="http://schemas.openxmlformats.org/spreadsheetml/2006/main" count="19" uniqueCount="19">
  <si>
    <t>Return on Investment (20 years)</t>
  </si>
  <si>
    <t>Return on Investment (10 years)</t>
  </si>
  <si>
    <t>Internal Rate of Return (20 years)</t>
  </si>
  <si>
    <t>Internal Rate of Return (10 years)</t>
  </si>
  <si>
    <t>Net Present Value (20 years)</t>
  </si>
  <si>
    <t>Net Present Value (10 years)</t>
  </si>
  <si>
    <t>Accumulated Savings</t>
  </si>
  <si>
    <t>Annual Savings</t>
  </si>
  <si>
    <t>Utility cost per kWh</t>
  </si>
  <si>
    <t>Annual kWh Production</t>
  </si>
  <si>
    <t>0 (installation)</t>
  </si>
  <si>
    <t>Future Value of Utility Cost (20 years)</t>
  </si>
  <si>
    <t>Future Value of Utility Cost (10 years)</t>
  </si>
  <si>
    <t>Average Annual Utility Cost Increase</t>
  </si>
  <si>
    <t>Utility Cost Today</t>
  </si>
  <si>
    <t>Inflation Rate</t>
  </si>
  <si>
    <t>Total System Cost</t>
  </si>
  <si>
    <t>System cost per kWp</t>
  </si>
  <si>
    <t>System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</si>
</sst>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\ &quot;kWh&quot;"/>
    <numFmt numFmtId="166" formatCode="0\ &quot;kWp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1" xfId="2" applyFont="1" applyBorder="1"/>
    <xf numFmtId="0" fontId="0" fillId="0" borderId="1" xfId="0" applyFill="1" applyBorder="1"/>
    <xf numFmtId="9" fontId="0" fillId="0" borderId="1" xfId="0" applyNumberFormat="1" applyBorder="1"/>
    <xf numFmtId="0" fontId="0" fillId="0" borderId="1" xfId="0" applyBorder="1"/>
    <xf numFmtId="8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8" fontId="0" fillId="0" borderId="4" xfId="1" applyNumberFormat="1" applyFont="1" applyBorder="1"/>
    <xf numFmtId="0" fontId="0" fillId="0" borderId="4" xfId="0" applyBorder="1"/>
    <xf numFmtId="8" fontId="0" fillId="0" borderId="1" xfId="1" applyNumberFormat="1" applyFont="1" applyBorder="1"/>
    <xf numFmtId="164" fontId="0" fillId="0" borderId="1" xfId="2" applyNumberFormat="1" applyFont="1" applyBorder="1"/>
    <xf numFmtId="10" fontId="0" fillId="0" borderId="0" xfId="0" applyNumberFormat="1"/>
    <xf numFmtId="7" fontId="0" fillId="0" borderId="1" xfId="1" applyNumberFormat="1" applyFont="1" applyBorder="1"/>
    <xf numFmtId="166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8776</xdr:colOff>
      <xdr:row>4</xdr:row>
      <xdr:rowOff>162097</xdr:rowOff>
    </xdr:from>
    <xdr:to>
      <xdr:col>4</xdr:col>
      <xdr:colOff>551761</xdr:colOff>
      <xdr:row>7</xdr:row>
      <xdr:rowOff>162097</xdr:rowOff>
    </xdr:to>
    <xdr:pic>
      <xdr:nvPicPr>
        <xdr:cNvPr id="4" name="Picture 3" descr="logo_full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6376" y="893617"/>
          <a:ext cx="1152585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0</xdr:row>
      <xdr:rowOff>114300</xdr:rowOff>
    </xdr:from>
    <xdr:to>
      <xdr:col>0</xdr:col>
      <xdr:colOff>1832716</xdr:colOff>
      <xdr:row>8</xdr:row>
      <xdr:rowOff>61842</xdr:rowOff>
    </xdr:to>
    <xdr:pic>
      <xdr:nvPicPr>
        <xdr:cNvPr id="5" name="Picture 4" descr="C:\Users\Olivia\Documents\PV project\apec log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4300"/>
          <a:ext cx="1825096" cy="1410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426481</xdr:colOff>
      <xdr:row>0</xdr:row>
      <xdr:rowOff>16796</xdr:rowOff>
    </xdr:from>
    <xdr:to>
      <xdr:col>4</xdr:col>
      <xdr:colOff>543882</xdr:colOff>
      <xdr:row>3</xdr:row>
      <xdr:rowOff>16796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8181" y="16796"/>
          <a:ext cx="2212901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V31"/>
  <sheetViews>
    <sheetView tabSelected="1" workbookViewId="0">
      <selection activeCell="C14" sqref="C14"/>
    </sheetView>
  </sheetViews>
  <sheetFormatPr defaultRowHeight="14.4" x14ac:dyDescent="0.3"/>
  <cols>
    <col min="1" max="1" width="31.6640625" bestFit="1" customWidth="1"/>
    <col min="2" max="2" width="12.5546875" bestFit="1" customWidth="1"/>
    <col min="3" max="3" width="9.109375" bestFit="1" customWidth="1"/>
    <col min="10" max="22" width="10" bestFit="1" customWidth="1"/>
  </cols>
  <sheetData>
    <row r="11" spans="1:6" x14ac:dyDescent="0.3">
      <c r="A11" s="4" t="s">
        <v>18</v>
      </c>
      <c r="B11" s="14">
        <v>5</v>
      </c>
    </row>
    <row r="12" spans="1:6" x14ac:dyDescent="0.3">
      <c r="A12" s="4" t="s">
        <v>17</v>
      </c>
      <c r="B12" s="13">
        <v>3000</v>
      </c>
    </row>
    <row r="13" spans="1:6" x14ac:dyDescent="0.3">
      <c r="A13" s="4" t="s">
        <v>16</v>
      </c>
      <c r="B13" s="6">
        <f>B12*B11</f>
        <v>15000</v>
      </c>
    </row>
    <row r="14" spans="1:6" x14ac:dyDescent="0.3">
      <c r="A14" s="4" t="s">
        <v>15</v>
      </c>
      <c r="B14" s="1">
        <v>0.06</v>
      </c>
      <c r="F14" s="12"/>
    </row>
    <row r="15" spans="1:6" x14ac:dyDescent="0.3">
      <c r="A15" s="4" t="s">
        <v>14</v>
      </c>
      <c r="B15" s="11">
        <v>0.15</v>
      </c>
    </row>
    <row r="16" spans="1:6" x14ac:dyDescent="0.3">
      <c r="A16" s="4" t="s">
        <v>13</v>
      </c>
      <c r="B16" s="1">
        <v>0.08</v>
      </c>
    </row>
    <row r="17" spans="1:22" x14ac:dyDescent="0.3">
      <c r="A17" s="4" t="s">
        <v>12</v>
      </c>
      <c r="B17" s="10">
        <f>FV(B14,L20,0,-NPV(B14,C23:L23))</f>
        <v>20152.232214963849</v>
      </c>
    </row>
    <row r="18" spans="1:22" x14ac:dyDescent="0.3">
      <c r="A18" s="9" t="s">
        <v>11</v>
      </c>
      <c r="B18" s="8">
        <f>FV(B14,V20,0,-NPV(B14,C23:V23))</f>
        <v>79596.736522096107</v>
      </c>
    </row>
    <row r="19" spans="1:22" x14ac:dyDescent="0.3">
      <c r="A19" s="15"/>
      <c r="B19" s="16"/>
    </row>
    <row r="20" spans="1:22" x14ac:dyDescent="0.3">
      <c r="A20" s="4"/>
      <c r="B20" s="5" t="s">
        <v>10</v>
      </c>
      <c r="C20" s="4">
        <v>1</v>
      </c>
      <c r="D20" s="4">
        <v>2</v>
      </c>
      <c r="E20" s="4">
        <v>3</v>
      </c>
      <c r="F20" s="4">
        <v>4</v>
      </c>
      <c r="G20" s="4">
        <v>5</v>
      </c>
      <c r="H20" s="4">
        <v>6</v>
      </c>
      <c r="I20" s="4">
        <v>7</v>
      </c>
      <c r="J20" s="4">
        <v>8</v>
      </c>
      <c r="K20" s="4">
        <v>9</v>
      </c>
      <c r="L20" s="4">
        <v>10</v>
      </c>
      <c r="M20" s="4">
        <v>11</v>
      </c>
      <c r="N20" s="4">
        <v>12</v>
      </c>
      <c r="O20" s="4">
        <v>13</v>
      </c>
      <c r="P20" s="4">
        <v>14</v>
      </c>
      <c r="Q20" s="4">
        <v>15</v>
      </c>
      <c r="R20" s="4">
        <v>16</v>
      </c>
      <c r="S20" s="4">
        <v>17</v>
      </c>
      <c r="T20" s="4">
        <v>18</v>
      </c>
      <c r="U20" s="4">
        <v>19</v>
      </c>
      <c r="V20" s="4">
        <v>20</v>
      </c>
    </row>
    <row r="21" spans="1:22" x14ac:dyDescent="0.3">
      <c r="A21" s="4" t="s">
        <v>9</v>
      </c>
      <c r="B21" s="4"/>
      <c r="C21" s="7">
        <f t="shared" ref="C21:V21" si="0">4*$B$11*365</f>
        <v>7300</v>
      </c>
      <c r="D21" s="7">
        <f t="shared" si="0"/>
        <v>7300</v>
      </c>
      <c r="E21" s="7">
        <f t="shared" si="0"/>
        <v>7300</v>
      </c>
      <c r="F21" s="7">
        <f t="shared" si="0"/>
        <v>7300</v>
      </c>
      <c r="G21" s="7">
        <f t="shared" si="0"/>
        <v>7300</v>
      </c>
      <c r="H21" s="7">
        <f t="shared" si="0"/>
        <v>7300</v>
      </c>
      <c r="I21" s="7">
        <f t="shared" si="0"/>
        <v>7300</v>
      </c>
      <c r="J21" s="7">
        <f t="shared" si="0"/>
        <v>7300</v>
      </c>
      <c r="K21" s="7">
        <f t="shared" si="0"/>
        <v>7300</v>
      </c>
      <c r="L21" s="7">
        <f t="shared" si="0"/>
        <v>7300</v>
      </c>
      <c r="M21" s="7">
        <f t="shared" si="0"/>
        <v>7300</v>
      </c>
      <c r="N21" s="7">
        <f t="shared" si="0"/>
        <v>7300</v>
      </c>
      <c r="O21" s="7">
        <f t="shared" si="0"/>
        <v>7300</v>
      </c>
      <c r="P21" s="7">
        <f t="shared" si="0"/>
        <v>7300</v>
      </c>
      <c r="Q21" s="7">
        <f t="shared" si="0"/>
        <v>7300</v>
      </c>
      <c r="R21" s="7">
        <f t="shared" si="0"/>
        <v>7300</v>
      </c>
      <c r="S21" s="7">
        <f t="shared" si="0"/>
        <v>7300</v>
      </c>
      <c r="T21" s="7">
        <f t="shared" si="0"/>
        <v>7300</v>
      </c>
      <c r="U21" s="7">
        <f t="shared" si="0"/>
        <v>7300</v>
      </c>
      <c r="V21" s="7">
        <f t="shared" si="0"/>
        <v>7300</v>
      </c>
    </row>
    <row r="22" spans="1:22" x14ac:dyDescent="0.3">
      <c r="A22" s="4" t="s">
        <v>8</v>
      </c>
      <c r="B22" s="4"/>
      <c r="C22" s="6">
        <f>B15</f>
        <v>0.15</v>
      </c>
      <c r="D22" s="6">
        <f t="shared" ref="D22:V22" si="1">C22*(100%+$B$16)</f>
        <v>0.16200000000000001</v>
      </c>
      <c r="E22" s="6">
        <f t="shared" si="1"/>
        <v>0.17496</v>
      </c>
      <c r="F22" s="6">
        <f t="shared" si="1"/>
        <v>0.18895680000000001</v>
      </c>
      <c r="G22" s="6">
        <f t="shared" si="1"/>
        <v>0.20407334400000002</v>
      </c>
      <c r="H22" s="6">
        <f t="shared" si="1"/>
        <v>0.22039921152000003</v>
      </c>
      <c r="I22" s="6">
        <f t="shared" si="1"/>
        <v>0.23803114844160003</v>
      </c>
      <c r="J22" s="6">
        <f t="shared" si="1"/>
        <v>0.25707364031692803</v>
      </c>
      <c r="K22" s="6">
        <f t="shared" si="1"/>
        <v>0.27763953154228227</v>
      </c>
      <c r="L22" s="6">
        <f t="shared" si="1"/>
        <v>0.29985069406566489</v>
      </c>
      <c r="M22" s="6">
        <f t="shared" si="1"/>
        <v>0.32383874959091813</v>
      </c>
      <c r="N22" s="6">
        <f t="shared" si="1"/>
        <v>0.3497458495581916</v>
      </c>
      <c r="O22" s="6">
        <f t="shared" si="1"/>
        <v>0.37772551752284694</v>
      </c>
      <c r="P22" s="6">
        <f t="shared" si="1"/>
        <v>0.40794355892467471</v>
      </c>
      <c r="Q22" s="6">
        <f t="shared" si="1"/>
        <v>0.44057904363864869</v>
      </c>
      <c r="R22" s="6">
        <f t="shared" si="1"/>
        <v>0.47582536712974061</v>
      </c>
      <c r="S22" s="6">
        <f t="shared" si="1"/>
        <v>0.51389139650011983</v>
      </c>
      <c r="T22" s="6">
        <f t="shared" si="1"/>
        <v>0.55500270822012943</v>
      </c>
      <c r="U22" s="6">
        <f t="shared" si="1"/>
        <v>0.59940292487773983</v>
      </c>
      <c r="V22" s="6">
        <f t="shared" si="1"/>
        <v>0.64735515886795902</v>
      </c>
    </row>
    <row r="23" spans="1:22" x14ac:dyDescent="0.3">
      <c r="A23" s="4" t="s">
        <v>7</v>
      </c>
      <c r="B23" s="6">
        <f>-B13</f>
        <v>-15000</v>
      </c>
      <c r="C23" s="6">
        <f t="shared" ref="C23:V23" si="2">C22*C21</f>
        <v>1095</v>
      </c>
      <c r="D23" s="6">
        <f t="shared" si="2"/>
        <v>1182.6000000000001</v>
      </c>
      <c r="E23" s="6">
        <f t="shared" si="2"/>
        <v>1277.2080000000001</v>
      </c>
      <c r="F23" s="6">
        <f t="shared" si="2"/>
        <v>1379.38464</v>
      </c>
      <c r="G23" s="6">
        <f t="shared" si="2"/>
        <v>1489.7354112</v>
      </c>
      <c r="H23" s="6">
        <f t="shared" si="2"/>
        <v>1608.9142440960002</v>
      </c>
      <c r="I23" s="6">
        <f t="shared" si="2"/>
        <v>1737.6273836236803</v>
      </c>
      <c r="J23" s="6">
        <f t="shared" si="2"/>
        <v>1876.6375743135745</v>
      </c>
      <c r="K23" s="6">
        <f t="shared" si="2"/>
        <v>2026.7685802586607</v>
      </c>
      <c r="L23" s="6">
        <f t="shared" si="2"/>
        <v>2188.9100666793538</v>
      </c>
      <c r="M23" s="6">
        <f t="shared" si="2"/>
        <v>2364.0228720137025</v>
      </c>
      <c r="N23" s="6">
        <f t="shared" si="2"/>
        <v>2553.1447017747987</v>
      </c>
      <c r="O23" s="6">
        <f t="shared" si="2"/>
        <v>2757.3962779167828</v>
      </c>
      <c r="P23" s="6">
        <f t="shared" si="2"/>
        <v>2977.9879801501252</v>
      </c>
      <c r="Q23" s="6">
        <f t="shared" si="2"/>
        <v>3216.2270185621355</v>
      </c>
      <c r="R23" s="6">
        <f t="shared" si="2"/>
        <v>3473.5251800471065</v>
      </c>
      <c r="S23" s="6">
        <f t="shared" si="2"/>
        <v>3751.4071944508746</v>
      </c>
      <c r="T23" s="6">
        <f t="shared" si="2"/>
        <v>4051.5197700069448</v>
      </c>
      <c r="U23" s="6">
        <f t="shared" si="2"/>
        <v>4375.6413516075008</v>
      </c>
      <c r="V23" s="6">
        <f t="shared" si="2"/>
        <v>4725.6926597361007</v>
      </c>
    </row>
    <row r="24" spans="1:22" x14ac:dyDescent="0.3">
      <c r="A24" s="4" t="s">
        <v>6</v>
      </c>
      <c r="B24" s="6"/>
      <c r="C24" s="6">
        <f>C23</f>
        <v>1095</v>
      </c>
      <c r="D24" s="6">
        <f t="shared" ref="D24:V24" si="3">C24+D23</f>
        <v>2277.6000000000004</v>
      </c>
      <c r="E24" s="6">
        <f t="shared" si="3"/>
        <v>3554.8080000000004</v>
      </c>
      <c r="F24" s="6">
        <f t="shared" si="3"/>
        <v>4934.1926400000002</v>
      </c>
      <c r="G24" s="6">
        <f t="shared" si="3"/>
        <v>6423.9280512000005</v>
      </c>
      <c r="H24" s="6">
        <f t="shared" si="3"/>
        <v>8032.8422952960009</v>
      </c>
      <c r="I24" s="6">
        <f t="shared" si="3"/>
        <v>9770.4696789196805</v>
      </c>
      <c r="J24" s="6">
        <f t="shared" si="3"/>
        <v>11647.107253233255</v>
      </c>
      <c r="K24" s="6">
        <f t="shared" si="3"/>
        <v>13673.875833491915</v>
      </c>
      <c r="L24" s="6">
        <f t="shared" si="3"/>
        <v>15862.785900171268</v>
      </c>
      <c r="M24" s="6">
        <f t="shared" si="3"/>
        <v>18226.80877218497</v>
      </c>
      <c r="N24" s="6">
        <f t="shared" si="3"/>
        <v>20779.953473959769</v>
      </c>
      <c r="O24" s="6">
        <f t="shared" si="3"/>
        <v>23537.349751876551</v>
      </c>
      <c r="P24" s="6">
        <f t="shared" si="3"/>
        <v>26515.337732026677</v>
      </c>
      <c r="Q24" s="6">
        <f t="shared" si="3"/>
        <v>29731.564750588812</v>
      </c>
      <c r="R24" s="6">
        <f t="shared" si="3"/>
        <v>33205.089930635921</v>
      </c>
      <c r="S24" s="6">
        <f t="shared" si="3"/>
        <v>36956.497125086797</v>
      </c>
      <c r="T24" s="6">
        <f t="shared" si="3"/>
        <v>41008.016895093744</v>
      </c>
      <c r="U24" s="6">
        <f t="shared" si="3"/>
        <v>45383.658246701249</v>
      </c>
      <c r="V24" s="6">
        <f t="shared" si="3"/>
        <v>50109.35090643735</v>
      </c>
    </row>
    <row r="26" spans="1:22" x14ac:dyDescent="0.3">
      <c r="A26" s="4" t="s">
        <v>5</v>
      </c>
      <c r="B26" s="5">
        <f>NPV(B14,C23:L23)</f>
        <v>11252.90121201639</v>
      </c>
    </row>
    <row r="27" spans="1:22" x14ac:dyDescent="0.3">
      <c r="A27" s="4" t="s">
        <v>4</v>
      </c>
      <c r="B27" s="5">
        <f>NPV(B14,C23:V23)</f>
        <v>24818.638692295786</v>
      </c>
    </row>
    <row r="28" spans="1:22" x14ac:dyDescent="0.3">
      <c r="A28" s="4" t="s">
        <v>3</v>
      </c>
      <c r="B28" s="3">
        <f>IRR(B23:L23)</f>
        <v>9.2226904733347936E-3</v>
      </c>
    </row>
    <row r="29" spans="1:22" x14ac:dyDescent="0.3">
      <c r="A29" s="4" t="s">
        <v>2</v>
      </c>
      <c r="B29" s="3">
        <f>IRR(B23:V23)</f>
        <v>0.11305400720512138</v>
      </c>
    </row>
    <row r="30" spans="1:22" x14ac:dyDescent="0.3">
      <c r="A30" s="2" t="s">
        <v>1</v>
      </c>
      <c r="B30" s="1">
        <f>(L24/B13)*100%</f>
        <v>1.0575190600114179</v>
      </c>
    </row>
    <row r="31" spans="1:22" x14ac:dyDescent="0.3">
      <c r="A31" s="2" t="s">
        <v>0</v>
      </c>
      <c r="B31" s="1">
        <f>V24/B13</f>
        <v>3.3406233937624901</v>
      </c>
    </row>
  </sheetData>
  <mergeCells count="1">
    <mergeCell ref="A19:B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S</dc:creator>
  <cp:lastModifiedBy>Andre S</cp:lastModifiedBy>
  <dcterms:created xsi:type="dcterms:W3CDTF">2014-10-26T21:32:38Z</dcterms:created>
  <dcterms:modified xsi:type="dcterms:W3CDTF">2015-04-20T19:25:04Z</dcterms:modified>
</cp:coreProperties>
</file>